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DANE\AWL-WYDZ\INTERNET\2024\"/>
    </mc:Choice>
  </mc:AlternateContent>
  <xr:revisionPtr revIDLastSave="0" documentId="8_{650CBA97-7AF8-477C-9E86-62F0709BEB4F}" xr6:coauthVersionLast="47" xr6:coauthVersionMax="47" xr10:uidLastSave="{00000000-0000-0000-0000-000000000000}"/>
  <bookViews>
    <workbookView xWindow="-120" yWindow="-120" windowWidth="29040" windowHeight="17640" tabRatio="758" xr2:uid="{00000000-000D-0000-FFFF-FFFF00000000}"/>
  </bookViews>
  <sheets>
    <sheet name="E MPI ak pas - IIP ass liab" sheetId="81" r:id="rId1"/>
    <sheet name="E MPI sektory-IIP by sectors" sheetId="82" r:id="rId2"/>
    <sheet name="E IB na instrum-DI instr" sheetId="83" r:id="rId3"/>
    <sheet name="E IB aktywa  DI assets" sheetId="84" r:id="rId4"/>
    <sheet name="E IB pasywa- DI liab " sheetId="86" r:id="rId5"/>
    <sheet name="E IP na instrum-PI by instr" sheetId="88" r:id="rId6"/>
    <sheet name="E PI  akt na inst-OI ass by in" sheetId="89" r:id="rId7"/>
    <sheet name="E PI pas na inst-OI liab by in " sheetId="90" r:id="rId8"/>
    <sheet name="E MPI rząd 1-IIP government 1" sheetId="91" r:id="rId9"/>
    <sheet name="E MPI rząd 2-IIP government 2" sheetId="92" r:id="rId10"/>
    <sheet name="E MPI MIF 1-IIP MFIs 1" sheetId="93" r:id="rId11"/>
    <sheet name="E MPI MIF 2-IIP MFIs 2" sheetId="94" r:id="rId12"/>
    <sheet name="E MPI poz sek 1-IIP other sec1" sheetId="95" r:id="rId13"/>
    <sheet name="E MPI poz sek 2-IIP other sec2" sheetId="96" r:id="rId14"/>
    <sheet name="E MPI poz sek 3-IIP other sec3" sheetId="97" r:id="rId15"/>
    <sheet name="E MPI poz sek 4-IIP other sec4" sheetId="98" r:id="rId16"/>
    <sheet name="E MPI poz sek 5-IIP other sec5" sheetId="99" r:id="rId17"/>
    <sheet name="E MPI NBP 1-IIP NBP 1" sheetId="100" r:id="rId18"/>
    <sheet name="E MPI NBP 2-IIP NBP 2" sheetId="101" r:id="rId19"/>
  </sheets>
  <externalReferences>
    <externalReference r:id="rId20"/>
  </externalReferences>
  <definedNames>
    <definedName name="_xlnm.Database">'[1]2000'!$H$8:$H$812</definedName>
    <definedName name="Database_MI">'[1]2000'!$H$8:$H$812</definedName>
    <definedName name="DATES">'[1]2000'!$H$1:$Q$1</definedName>
    <definedName name="NAMES">'[1]2000'!$A$15:$A$812</definedName>
    <definedName name="_xlnm.Print_Area" localSheetId="3">'E IB aktywa  DI assets'!$A$1:$J$91</definedName>
    <definedName name="_xlnm.Print_Area" localSheetId="2">'E IB na instrum-DI instr'!$A$1:$H$91</definedName>
    <definedName name="_xlnm.Print_Area" localSheetId="4">'E IB pasywa- DI liab '!$A$1:$J$94</definedName>
    <definedName name="_xlnm.Print_Area" localSheetId="5">'E IP na instrum-PI by instr'!$A$1:$L$91</definedName>
    <definedName name="_xlnm.Print_Area" localSheetId="0">'E MPI ak pas - IIP ass liab'!$A$1:$R$91</definedName>
    <definedName name="_xlnm.Print_Area" localSheetId="10">'E MPI MIF 1-IIP MFIs 1'!$A$1:$V$94</definedName>
    <definedName name="_xlnm.Print_Area" localSheetId="11">'E MPI MIF 2-IIP MFIs 2'!$A$1:$O$91</definedName>
    <definedName name="_xlnm.Print_Area" localSheetId="17">'E MPI NBP 1-IIP NBP 1'!$A$1:$R$94</definedName>
    <definedName name="_xlnm.Print_Area" localSheetId="18">'E MPI NBP 2-IIP NBP 2'!$A$1:$G$95</definedName>
    <definedName name="_xlnm.Print_Area" localSheetId="12">'E MPI poz sek 1-IIP other sec1'!$A$1:$K$94</definedName>
    <definedName name="_xlnm.Print_Area" localSheetId="13">'E MPI poz sek 2-IIP other sec2'!$A$1:$X$98</definedName>
    <definedName name="_xlnm.Print_Area" localSheetId="14">'E MPI poz sek 3-IIP other sec3'!$A$1:$T$94</definedName>
    <definedName name="_xlnm.Print_Area" localSheetId="15">'E MPI poz sek 4-IIP other sec4'!$A$1:$T$95</definedName>
    <definedName name="_xlnm.Print_Area" localSheetId="16">'E MPI poz sek 5-IIP other sec5'!$A$1:$H$93</definedName>
    <definedName name="_xlnm.Print_Area" localSheetId="8">'E MPI rząd 1-IIP government 1'!$A$1:$T$97</definedName>
    <definedName name="_xlnm.Print_Area" localSheetId="9">'E MPI rząd 2-IIP government 2'!$A$1:$P$92</definedName>
    <definedName name="_xlnm.Print_Area" localSheetId="1">'E MPI sektory-IIP by sectors'!$A$1:$P$92</definedName>
    <definedName name="_xlnm.Print_Area" localSheetId="6">'E PI  akt na inst-OI ass by in'!$A$1:$H$91</definedName>
    <definedName name="_xlnm.Print_Area" localSheetId="7">'E PI pas na inst-OI liab by in '!$A$1:$I$91</definedName>
    <definedName name="_xlnm.Print_Area">#REF!</definedName>
    <definedName name="OGÓŁEM__PASYWA" localSheetId="2">#REF!</definedName>
    <definedName name="OGÓŁEM__PASYWA" localSheetId="4">#REF!</definedName>
    <definedName name="OGÓŁEM__PASYWA" localSheetId="5">#REF!</definedName>
    <definedName name="OGÓŁEM__PASYWA" localSheetId="0">#REF!</definedName>
    <definedName name="OGÓŁEM__PASYWA" localSheetId="13">#REF!</definedName>
    <definedName name="OGÓŁEM__PASYWA" localSheetId="14">#REF!</definedName>
    <definedName name="OGÓŁEM__PASYWA" localSheetId="16">#REF!</definedName>
    <definedName name="OGÓŁEM__PASYWA" localSheetId="1">#REF!</definedName>
    <definedName name="OGÓŁEM__PASYWA" localSheetId="6">#REF!</definedName>
    <definedName name="OGÓŁEM__PASYWA" localSheetId="7">#REF!</definedName>
    <definedName name="OGÓŁEM__PASYWA">#REF!</definedName>
    <definedName name="PRINT_AREA_MI" localSheetId="2">#REF!</definedName>
    <definedName name="PRINT_AREA_MI" localSheetId="4">#REF!</definedName>
    <definedName name="PRINT_AREA_MI" localSheetId="5">#REF!</definedName>
    <definedName name="PRINT_AREA_MI" localSheetId="0">#REF!</definedName>
    <definedName name="PRINT_AREA_MI" localSheetId="13">#REF!</definedName>
    <definedName name="PRINT_AREA_MI" localSheetId="14">#REF!</definedName>
    <definedName name="PRINT_AREA_MI" localSheetId="16">#REF!</definedName>
    <definedName name="PRINT_AREA_MI" localSheetId="1">#REF!</definedName>
    <definedName name="PRINT_AREA_MI" localSheetId="6">#REF!</definedName>
    <definedName name="PRINT_AREA_MI" localSheetId="7">#REF!</definedName>
    <definedName name="PRINT_AREA_MI">#REF!</definedName>
    <definedName name="_xlnm.Print_Titles" localSheetId="3">'E IB aktywa  DI assets'!$3:$8</definedName>
    <definedName name="_xlnm.Print_Titles" localSheetId="2">'E IB na instrum-DI instr'!$3:$8</definedName>
    <definedName name="_xlnm.Print_Titles" localSheetId="4">'E IB pasywa- DI liab '!$3:$8</definedName>
    <definedName name="_xlnm.Print_Titles" localSheetId="5">'E IP na instrum-PI by instr'!$3:$9</definedName>
    <definedName name="_xlnm.Print_Titles" localSheetId="0">'E MPI ak pas - IIP ass liab'!$3:$8</definedName>
    <definedName name="_xlnm.Print_Titles" localSheetId="10">'E MPI MIF 1-IIP MFIs 1'!$3:$10</definedName>
    <definedName name="_xlnm.Print_Titles" localSheetId="11">'E MPI MIF 2-IIP MFIs 2'!$3:$9</definedName>
    <definedName name="_xlnm.Print_Titles" localSheetId="17">'E MPI NBP 1-IIP NBP 1'!$3:$10</definedName>
    <definedName name="_xlnm.Print_Titles" localSheetId="18">'E MPI NBP 2-IIP NBP 2'!$3:$10</definedName>
    <definedName name="_xlnm.Print_Titles" localSheetId="12">'E MPI poz sek 1-IIP other sec1'!$3:$10</definedName>
    <definedName name="_xlnm.Print_Titles" localSheetId="13">'E MPI poz sek 2-IIP other sec2'!$3:$11</definedName>
    <definedName name="_xlnm.Print_Titles" localSheetId="14">'E MPI poz sek 3-IIP other sec3'!$3:$9</definedName>
    <definedName name="_xlnm.Print_Titles" localSheetId="15">'E MPI poz sek 4-IIP other sec4'!$3:$9</definedName>
    <definedName name="_xlnm.Print_Titles" localSheetId="16">'E MPI poz sek 5-IIP other sec5'!$3:$9</definedName>
    <definedName name="_xlnm.Print_Titles" localSheetId="8">'E MPI rząd 1-IIP government 1'!$3:$11</definedName>
    <definedName name="_xlnm.Print_Titles" localSheetId="9">'E MPI rząd 2-IIP government 2'!$3:$9</definedName>
    <definedName name="_xlnm.Print_Titles" localSheetId="1">'E MPI sektory-IIP by sectors'!$3:$8</definedName>
    <definedName name="_xlnm.Print_Titles" localSheetId="6">'E PI  akt na inst-OI ass by in'!$3:$7</definedName>
    <definedName name="_xlnm.Print_Titles" localSheetId="7">'E PI pas na inst-OI liab by in '!$3:$7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9" i="100" l="1"/>
  <c r="F89" i="99"/>
  <c r="F88" i="99"/>
  <c r="F87" i="99"/>
  <c r="O87" i="98"/>
  <c r="O88" i="98"/>
  <c r="R88" i="97"/>
  <c r="L88" i="97"/>
  <c r="R87" i="97"/>
  <c r="R89" i="97"/>
  <c r="L87" i="97"/>
  <c r="S89" i="96"/>
  <c r="H89" i="96"/>
  <c r="K90" i="96"/>
  <c r="H90" i="96"/>
  <c r="K91" i="96"/>
  <c r="H91" i="96"/>
  <c r="G91" i="96" s="1"/>
  <c r="F89" i="95"/>
  <c r="I88" i="95"/>
  <c r="I90" i="95"/>
  <c r="F90" i="95"/>
  <c r="T90" i="93"/>
  <c r="F90" i="93"/>
  <c r="T89" i="93"/>
  <c r="I89" i="93"/>
  <c r="F89" i="93"/>
  <c r="T88" i="93"/>
  <c r="R88" i="93" s="1"/>
  <c r="O88" i="93"/>
  <c r="I90" i="93"/>
  <c r="N87" i="92"/>
  <c r="N88" i="92"/>
  <c r="N89" i="92"/>
  <c r="F91" i="91"/>
  <c r="E91" i="91" s="1"/>
  <c r="Q90" i="91"/>
  <c r="K90" i="91"/>
  <c r="I90" i="91" s="1"/>
  <c r="F90" i="91"/>
  <c r="F89" i="91"/>
  <c r="E89" i="91" s="1"/>
  <c r="Q91" i="91"/>
  <c r="P91" i="91" s="1"/>
  <c r="N91" i="91" s="1"/>
  <c r="K91" i="91"/>
  <c r="J87" i="88"/>
  <c r="H87" i="88" s="1"/>
  <c r="E87" i="88"/>
  <c r="C87" i="88" s="1"/>
  <c r="J88" i="88"/>
  <c r="H88" i="88" s="1"/>
  <c r="J89" i="88"/>
  <c r="H89" i="88" s="1"/>
  <c r="E89" i="88"/>
  <c r="G88" i="86"/>
  <c r="G86" i="86"/>
  <c r="C86" i="83"/>
  <c r="F88" i="83"/>
  <c r="B88" i="83" s="1"/>
  <c r="C88" i="83"/>
  <c r="K87" i="82"/>
  <c r="K88" i="82"/>
  <c r="H88" i="82"/>
  <c r="N87" i="82"/>
  <c r="E86" i="82"/>
  <c r="Q88" i="81"/>
  <c r="K88" i="81"/>
  <c r="H88" i="81"/>
  <c r="N87" i="81"/>
  <c r="Q86" i="81"/>
  <c r="N86" i="81"/>
  <c r="K86" i="81"/>
  <c r="H86" i="81"/>
  <c r="Q87" i="81"/>
  <c r="E87" i="81"/>
  <c r="F88" i="95" l="1"/>
  <c r="D91" i="96"/>
  <c r="D90" i="96"/>
  <c r="D89" i="96"/>
  <c r="R89" i="98"/>
  <c r="O89" i="98"/>
  <c r="G87" i="86"/>
  <c r="C87" i="82"/>
  <c r="B87" i="82" s="1"/>
  <c r="F87" i="83"/>
  <c r="C87" i="84"/>
  <c r="B87" i="84" s="1"/>
  <c r="C86" i="86"/>
  <c r="B86" i="86" s="1"/>
  <c r="K89" i="91"/>
  <c r="I89" i="91" s="1"/>
  <c r="H89" i="91" s="1"/>
  <c r="P90" i="91"/>
  <c r="N90" i="91" s="1"/>
  <c r="H90" i="91" s="1"/>
  <c r="O88" i="97"/>
  <c r="O89" i="97"/>
  <c r="L89" i="98"/>
  <c r="L88" i="98"/>
  <c r="L87" i="98"/>
  <c r="O89" i="93"/>
  <c r="G87" i="84"/>
  <c r="D88" i="82"/>
  <c r="I91" i="91"/>
  <c r="H91" i="91" s="1"/>
  <c r="B86" i="89"/>
  <c r="B87" i="90"/>
  <c r="B87" i="88"/>
  <c r="F88" i="93"/>
  <c r="K90" i="100"/>
  <c r="D90" i="100" s="1"/>
  <c r="P88" i="100"/>
  <c r="C89" i="92"/>
  <c r="I89" i="95"/>
  <c r="O91" i="96"/>
  <c r="O90" i="96"/>
  <c r="O89" i="96"/>
  <c r="C88" i="101"/>
  <c r="B88" i="101" s="1"/>
  <c r="C87" i="83"/>
  <c r="B87" i="83" s="1"/>
  <c r="D86" i="81"/>
  <c r="C88" i="84"/>
  <c r="E88" i="88"/>
  <c r="C88" i="88" s="1"/>
  <c r="B88" i="88" s="1"/>
  <c r="B86" i="90"/>
  <c r="H89" i="94"/>
  <c r="M87" i="94"/>
  <c r="C89" i="98"/>
  <c r="C88" i="98"/>
  <c r="C87" i="98"/>
  <c r="Q89" i="91"/>
  <c r="P89" i="91" s="1"/>
  <c r="N89" i="91" s="1"/>
  <c r="I87" i="97"/>
  <c r="I88" i="97"/>
  <c r="I89" i="97"/>
  <c r="E86" i="81"/>
  <c r="N88" i="81"/>
  <c r="F86" i="83"/>
  <c r="B86" i="83" s="1"/>
  <c r="I87" i="92"/>
  <c r="M88" i="94"/>
  <c r="F87" i="98"/>
  <c r="K88" i="100"/>
  <c r="D88" i="100" s="1"/>
  <c r="K87" i="81"/>
  <c r="G88" i="84"/>
  <c r="G86" i="84"/>
  <c r="I88" i="92"/>
  <c r="D90" i="91" s="1"/>
  <c r="V91" i="96"/>
  <c r="V90" i="96"/>
  <c r="V89" i="96"/>
  <c r="R89" i="96" s="1"/>
  <c r="L89" i="97"/>
  <c r="C89" i="101"/>
  <c r="B89" i="101" s="1"/>
  <c r="I89" i="92"/>
  <c r="I88" i="93"/>
  <c r="M89" i="94"/>
  <c r="C87" i="94"/>
  <c r="I89" i="98"/>
  <c r="I88" i="98"/>
  <c r="I87" i="98"/>
  <c r="K89" i="100"/>
  <c r="D89" i="100" s="1"/>
  <c r="N88" i="82"/>
  <c r="C89" i="88"/>
  <c r="B89" i="88" s="1"/>
  <c r="D87" i="82"/>
  <c r="C88" i="99"/>
  <c r="C90" i="101"/>
  <c r="B90" i="101" s="1"/>
  <c r="H86" i="82"/>
  <c r="N86" i="82"/>
  <c r="M88" i="93"/>
  <c r="L88" i="93" s="1"/>
  <c r="C86" i="82"/>
  <c r="D88" i="81"/>
  <c r="K89" i="96"/>
  <c r="G89" i="96" s="1"/>
  <c r="C89" i="96" s="1"/>
  <c r="C87" i="97"/>
  <c r="C88" i="97"/>
  <c r="C89" i="97"/>
  <c r="C88" i="92"/>
  <c r="H88" i="94"/>
  <c r="H87" i="94"/>
  <c r="R88" i="98"/>
  <c r="C89" i="99"/>
  <c r="B89" i="99" s="1"/>
  <c r="P90" i="100"/>
  <c r="F88" i="100"/>
  <c r="E88" i="100" s="1"/>
  <c r="C88" i="81"/>
  <c r="B88" i="81" s="1"/>
  <c r="C87" i="86"/>
  <c r="B87" i="86" s="1"/>
  <c r="B85" i="89"/>
  <c r="B87" i="89"/>
  <c r="C87" i="92"/>
  <c r="O90" i="93"/>
  <c r="M90" i="93" s="1"/>
  <c r="R87" i="98"/>
  <c r="F90" i="100"/>
  <c r="R90" i="93"/>
  <c r="D87" i="81"/>
  <c r="H87" i="82"/>
  <c r="R89" i="93"/>
  <c r="D89" i="93" s="1"/>
  <c r="F89" i="98"/>
  <c r="B89" i="98" s="1"/>
  <c r="F88" i="98"/>
  <c r="B88" i="98" s="1"/>
  <c r="H87" i="81"/>
  <c r="C88" i="82"/>
  <c r="M89" i="93"/>
  <c r="O87" i="97"/>
  <c r="C86" i="81"/>
  <c r="C88" i="86"/>
  <c r="B88" i="86" s="1"/>
  <c r="B87" i="94"/>
  <c r="C87" i="99"/>
  <c r="B87" i="99" s="1"/>
  <c r="C88" i="94"/>
  <c r="B88" i="94" s="1"/>
  <c r="B88" i="84"/>
  <c r="B85" i="90"/>
  <c r="F89" i="100"/>
  <c r="C86" i="84"/>
  <c r="C89" i="94"/>
  <c r="S91" i="96"/>
  <c r="S90" i="96"/>
  <c r="F87" i="97"/>
  <c r="F88" i="97"/>
  <c r="F89" i="97"/>
  <c r="B88" i="99"/>
  <c r="C88" i="100"/>
  <c r="B88" i="100" s="1"/>
  <c r="C91" i="96"/>
  <c r="G90" i="96"/>
  <c r="C90" i="96" s="1"/>
  <c r="E90" i="95"/>
  <c r="E89" i="95"/>
  <c r="E88" i="95"/>
  <c r="D88" i="93"/>
  <c r="E90" i="93"/>
  <c r="E89" i="93"/>
  <c r="D91" i="91"/>
  <c r="D89" i="91"/>
  <c r="C90" i="91"/>
  <c r="E90" i="91"/>
  <c r="C91" i="91"/>
  <c r="E87" i="82"/>
  <c r="K86" i="82"/>
  <c r="E88" i="82"/>
  <c r="D86" i="82"/>
  <c r="E88" i="81"/>
  <c r="C87" i="81"/>
  <c r="B90" i="91" l="1"/>
  <c r="B86" i="82"/>
  <c r="B89" i="97"/>
  <c r="N89" i="96"/>
  <c r="B89" i="96" s="1"/>
  <c r="C88" i="93"/>
  <c r="B88" i="93" s="1"/>
  <c r="C90" i="95"/>
  <c r="B88" i="97"/>
  <c r="C89" i="95" s="1"/>
  <c r="B87" i="92"/>
  <c r="E88" i="93"/>
  <c r="E90" i="100"/>
  <c r="B86" i="81"/>
  <c r="D90" i="93"/>
  <c r="B88" i="82"/>
  <c r="B87" i="97"/>
  <c r="C88" i="95" s="1"/>
  <c r="B89" i="94"/>
  <c r="R90" i="96"/>
  <c r="N90" i="96" s="1"/>
  <c r="D89" i="95" s="1"/>
  <c r="R91" i="96"/>
  <c r="N91" i="96" s="1"/>
  <c r="D90" i="95" s="1"/>
  <c r="B86" i="84"/>
  <c r="L89" i="93"/>
  <c r="B87" i="98"/>
  <c r="D88" i="95" s="1"/>
  <c r="C89" i="91"/>
  <c r="B89" i="91" s="1"/>
  <c r="E89" i="100"/>
  <c r="B88" i="92"/>
  <c r="B89" i="92"/>
  <c r="L90" i="93"/>
  <c r="C90" i="100"/>
  <c r="B90" i="100" s="1"/>
  <c r="C89" i="100"/>
  <c r="B89" i="100" s="1"/>
  <c r="B91" i="96"/>
  <c r="C89" i="93"/>
  <c r="B89" i="93" s="1"/>
  <c r="B87" i="81"/>
  <c r="C90" i="93"/>
  <c r="B91" i="91"/>
  <c r="B89" i="95" l="1"/>
  <c r="B90" i="95"/>
  <c r="B88" i="95"/>
  <c r="B90" i="96"/>
  <c r="B90" i="93"/>
  <c r="F86" i="99"/>
  <c r="K88" i="91"/>
  <c r="I88" i="91" s="1"/>
  <c r="F88" i="91"/>
  <c r="H88" i="96" l="1"/>
  <c r="C86" i="97"/>
  <c r="D88" i="96"/>
  <c r="M86" i="94"/>
  <c r="K88" i="96"/>
  <c r="G88" i="96"/>
  <c r="O87" i="93"/>
  <c r="F87" i="93"/>
  <c r="F87" i="95"/>
  <c r="E88" i="91"/>
  <c r="R86" i="97"/>
  <c r="C86" i="99"/>
  <c r="B86" i="99" s="1"/>
  <c r="F86" i="97"/>
  <c r="L86" i="97" l="1"/>
  <c r="C86" i="94"/>
  <c r="O86" i="97"/>
  <c r="F87" i="100"/>
  <c r="C85" i="83"/>
  <c r="C88" i="96"/>
  <c r="I86" i="97"/>
  <c r="B86" i="97" s="1"/>
  <c r="M87" i="93"/>
  <c r="C86" i="92"/>
  <c r="C87" i="95" l="1"/>
  <c r="C88" i="91"/>
  <c r="C87" i="101"/>
  <c r="B87" i="101" s="1"/>
  <c r="C87" i="100" s="1"/>
  <c r="C87" i="93"/>
  <c r="E86" i="88"/>
  <c r="C86" i="88" s="1"/>
  <c r="Q85" i="81" l="1"/>
  <c r="B84" i="89"/>
  <c r="C85" i="82" l="1"/>
  <c r="C85" i="81" l="1"/>
  <c r="C85" i="86" l="1"/>
  <c r="H85" i="82"/>
  <c r="I87" i="93"/>
  <c r="P87" i="100"/>
  <c r="S88" i="96"/>
  <c r="G85" i="86"/>
  <c r="B85" i="86" s="1"/>
  <c r="I87" i="95"/>
  <c r="N86" i="92"/>
  <c r="R86" i="98"/>
  <c r="V88" i="96"/>
  <c r="O88" i="96"/>
  <c r="N85" i="81"/>
  <c r="Q88" i="91"/>
  <c r="E85" i="82"/>
  <c r="C86" i="98"/>
  <c r="O86" i="98" l="1"/>
  <c r="P88" i="91"/>
  <c r="N88" i="91" s="1"/>
  <c r="H86" i="94"/>
  <c r="B86" i="94" s="1"/>
  <c r="E87" i="93"/>
  <c r="G85" i="84"/>
  <c r="I86" i="98"/>
  <c r="E87" i="95"/>
  <c r="F86" i="98"/>
  <c r="L86" i="98"/>
  <c r="K87" i="100"/>
  <c r="I86" i="92"/>
  <c r="B86" i="92" s="1"/>
  <c r="C85" i="84"/>
  <c r="R88" i="96"/>
  <c r="N88" i="96" s="1"/>
  <c r="F85" i="83"/>
  <c r="B85" i="83" s="1"/>
  <c r="T87" i="93"/>
  <c r="R87" i="93" s="1"/>
  <c r="L87" i="93" s="1"/>
  <c r="H88" i="91"/>
  <c r="E85" i="81"/>
  <c r="B86" i="98" l="1"/>
  <c r="D88" i="91"/>
  <c r="B88" i="91" s="1"/>
  <c r="B88" i="96"/>
  <c r="D87" i="95"/>
  <c r="B87" i="95" s="1"/>
  <c r="D87" i="100"/>
  <c r="B87" i="100" s="1"/>
  <c r="E87" i="100"/>
  <c r="D87" i="93"/>
  <c r="B87" i="93" s="1"/>
  <c r="B85" i="84"/>
  <c r="N85" i="82"/>
  <c r="J86" i="88"/>
  <c r="H86" i="88" s="1"/>
  <c r="B86" i="88" s="1"/>
  <c r="B84" i="90" l="1"/>
  <c r="K85" i="82"/>
  <c r="D85" i="82"/>
  <c r="B85" i="82" s="1"/>
  <c r="K85" i="81" l="1"/>
  <c r="D85" i="81" l="1"/>
  <c r="B85" i="81" s="1"/>
  <c r="H85" i="81"/>
  <c r="K84" i="100" l="1"/>
  <c r="D84" i="100" s="1"/>
  <c r="P85" i="100"/>
  <c r="F86" i="100"/>
  <c r="F84" i="99"/>
  <c r="R82" i="98"/>
  <c r="R83" i="98"/>
  <c r="I83" i="98"/>
  <c r="R84" i="98"/>
  <c r="I84" i="98"/>
  <c r="R85" i="98"/>
  <c r="I85" i="98"/>
  <c r="R85" i="97"/>
  <c r="I85" i="97"/>
  <c r="R84" i="97"/>
  <c r="R83" i="97"/>
  <c r="O86" i="93"/>
  <c r="F87" i="91"/>
  <c r="F86" i="91"/>
  <c r="F85" i="91"/>
  <c r="F84" i="91"/>
  <c r="E84" i="91" s="1"/>
  <c r="Q84" i="81"/>
  <c r="Q83" i="81"/>
  <c r="Q82" i="81"/>
  <c r="Q81" i="81"/>
  <c r="F85" i="97" l="1"/>
  <c r="F85" i="98"/>
  <c r="F84" i="98"/>
  <c r="F83" i="98"/>
  <c r="F82" i="98"/>
  <c r="F82" i="99"/>
  <c r="F85" i="99"/>
  <c r="F85" i="100"/>
  <c r="O86" i="96"/>
  <c r="L83" i="97"/>
  <c r="L85" i="98"/>
  <c r="L84" i="98"/>
  <c r="L83" i="98"/>
  <c r="L82" i="98"/>
  <c r="F83" i="99"/>
  <c r="O85" i="98"/>
  <c r="O84" i="98"/>
  <c r="O83" i="98"/>
  <c r="B83" i="98" s="1"/>
  <c r="K86" i="100"/>
  <c r="E86" i="100" s="1"/>
  <c r="P84" i="100"/>
  <c r="C83" i="101"/>
  <c r="B83" i="101" s="1"/>
  <c r="C86" i="101"/>
  <c r="B86" i="101" s="1"/>
  <c r="C85" i="98"/>
  <c r="C84" i="98"/>
  <c r="B84" i="98" s="1"/>
  <c r="C83" i="98"/>
  <c r="P86" i="100"/>
  <c r="F84" i="100"/>
  <c r="C84" i="101"/>
  <c r="B84" i="101" s="1"/>
  <c r="K83" i="100"/>
  <c r="D83" i="100" s="1"/>
  <c r="K83" i="82"/>
  <c r="N84" i="81"/>
  <c r="K82" i="82"/>
  <c r="T83" i="93"/>
  <c r="R83" i="93" s="1"/>
  <c r="H84" i="82"/>
  <c r="D83" i="82"/>
  <c r="G81" i="86"/>
  <c r="N81" i="81"/>
  <c r="E83" i="81"/>
  <c r="K83" i="81"/>
  <c r="D84" i="96"/>
  <c r="J83" i="88"/>
  <c r="H83" i="88" s="1"/>
  <c r="T84" i="93"/>
  <c r="R84" i="93" s="1"/>
  <c r="K85" i="91"/>
  <c r="I85" i="91" s="1"/>
  <c r="K87" i="91"/>
  <c r="I87" i="91" s="1"/>
  <c r="N82" i="92"/>
  <c r="K82" i="81"/>
  <c r="H84" i="81"/>
  <c r="K81" i="82"/>
  <c r="C84" i="84"/>
  <c r="G84" i="84"/>
  <c r="C82" i="84"/>
  <c r="G82" i="84"/>
  <c r="M85" i="94"/>
  <c r="M83" i="94"/>
  <c r="B82" i="89"/>
  <c r="F81" i="83"/>
  <c r="F82" i="83"/>
  <c r="F83" i="83"/>
  <c r="F84" i="83"/>
  <c r="C81" i="86"/>
  <c r="C84" i="86"/>
  <c r="J84" i="88"/>
  <c r="H84" i="88" s="1"/>
  <c r="J82" i="88"/>
  <c r="H82" i="88" s="1"/>
  <c r="I83" i="93"/>
  <c r="F84" i="93"/>
  <c r="I85" i="93"/>
  <c r="T86" i="93"/>
  <c r="R86" i="93" s="1"/>
  <c r="H84" i="94"/>
  <c r="M84" i="94"/>
  <c r="I83" i="95"/>
  <c r="I84" i="95"/>
  <c r="I85" i="95"/>
  <c r="I86" i="95"/>
  <c r="E81" i="81"/>
  <c r="H83" i="81"/>
  <c r="B83" i="90"/>
  <c r="C85" i="94"/>
  <c r="H85" i="94"/>
  <c r="C84" i="94"/>
  <c r="C83" i="94"/>
  <c r="H83" i="94"/>
  <c r="H82" i="94"/>
  <c r="F83" i="93"/>
  <c r="F83" i="95"/>
  <c r="F84" i="95"/>
  <c r="F85" i="95"/>
  <c r="F86" i="95"/>
  <c r="O87" i="96"/>
  <c r="H85" i="96"/>
  <c r="I82" i="92"/>
  <c r="C84" i="81"/>
  <c r="E84" i="81"/>
  <c r="K85" i="100"/>
  <c r="D85" i="100" s="1"/>
  <c r="N84" i="82"/>
  <c r="H81" i="82"/>
  <c r="E85" i="88"/>
  <c r="C85" i="88" s="1"/>
  <c r="K84" i="91"/>
  <c r="I84" i="91" s="1"/>
  <c r="K86" i="91"/>
  <c r="I86" i="91" s="1"/>
  <c r="N85" i="92"/>
  <c r="C82" i="92"/>
  <c r="O83" i="93"/>
  <c r="M83" i="93" s="1"/>
  <c r="O85" i="93"/>
  <c r="M85" i="93" s="1"/>
  <c r="H86" i="96"/>
  <c r="V86" i="96"/>
  <c r="O85" i="96"/>
  <c r="V85" i="96"/>
  <c r="H84" i="96"/>
  <c r="O84" i="96"/>
  <c r="V84" i="96"/>
  <c r="L82" i="97"/>
  <c r="F83" i="97"/>
  <c r="F84" i="97"/>
  <c r="L84" i="97"/>
  <c r="L85" i="97"/>
  <c r="N82" i="81"/>
  <c r="D84" i="81"/>
  <c r="D81" i="82"/>
  <c r="C83" i="84"/>
  <c r="G83" i="84"/>
  <c r="G81" i="84"/>
  <c r="M86" i="93"/>
  <c r="E83" i="82"/>
  <c r="E82" i="82"/>
  <c r="C81" i="83"/>
  <c r="C82" i="83"/>
  <c r="C83" i="83"/>
  <c r="C84" i="83"/>
  <c r="J85" i="88"/>
  <c r="H85" i="88" s="1"/>
  <c r="E84" i="88"/>
  <c r="C84" i="88" s="1"/>
  <c r="E82" i="88"/>
  <c r="C82" i="88" s="1"/>
  <c r="B82" i="90"/>
  <c r="B81" i="90"/>
  <c r="Q84" i="91"/>
  <c r="P84" i="91" s="1"/>
  <c r="N84" i="91" s="1"/>
  <c r="Q85" i="91"/>
  <c r="P85" i="91" s="1"/>
  <c r="N85" i="91" s="1"/>
  <c r="Q87" i="91"/>
  <c r="P87" i="91" s="1"/>
  <c r="N87" i="91" s="1"/>
  <c r="C85" i="92"/>
  <c r="I84" i="92"/>
  <c r="N83" i="92"/>
  <c r="I84" i="93"/>
  <c r="O84" i="93"/>
  <c r="M84" i="93" s="1"/>
  <c r="F85" i="93"/>
  <c r="T85" i="93"/>
  <c r="R85" i="93" s="1"/>
  <c r="I86" i="93"/>
  <c r="K87" i="96"/>
  <c r="S86" i="96"/>
  <c r="D85" i="96"/>
  <c r="S85" i="96"/>
  <c r="I82" i="97"/>
  <c r="C82" i="99"/>
  <c r="B82" i="99" s="1"/>
  <c r="C83" i="99"/>
  <c r="C84" i="99"/>
  <c r="B84" i="99" s="1"/>
  <c r="C85" i="99"/>
  <c r="B85" i="99" s="1"/>
  <c r="K81" i="81"/>
  <c r="C82" i="81"/>
  <c r="D83" i="81"/>
  <c r="N83" i="81"/>
  <c r="C84" i="82"/>
  <c r="K84" i="82"/>
  <c r="E81" i="82"/>
  <c r="C83" i="86"/>
  <c r="G83" i="86"/>
  <c r="B80" i="89"/>
  <c r="Q86" i="91"/>
  <c r="P86" i="91" s="1"/>
  <c r="N86" i="91" s="1"/>
  <c r="N84" i="92"/>
  <c r="F86" i="93"/>
  <c r="D87" i="96"/>
  <c r="S87" i="96"/>
  <c r="D86" i="96"/>
  <c r="K86" i="96"/>
  <c r="K85" i="96"/>
  <c r="K84" i="96"/>
  <c r="S84" i="96"/>
  <c r="C82" i="97"/>
  <c r="O82" i="97"/>
  <c r="C83" i="97"/>
  <c r="I83" i="97"/>
  <c r="O83" i="97"/>
  <c r="C84" i="97"/>
  <c r="I84" i="97"/>
  <c r="O84" i="97"/>
  <c r="C85" i="97"/>
  <c r="O85" i="97"/>
  <c r="D84" i="82"/>
  <c r="C81" i="84"/>
  <c r="C83" i="92"/>
  <c r="B83" i="99"/>
  <c r="C85" i="101"/>
  <c r="B85" i="101" s="1"/>
  <c r="K84" i="81"/>
  <c r="H83" i="82"/>
  <c r="N83" i="82"/>
  <c r="H82" i="82"/>
  <c r="N82" i="82"/>
  <c r="N81" i="82"/>
  <c r="C82" i="86"/>
  <c r="G82" i="86"/>
  <c r="G84" i="86"/>
  <c r="E83" i="88"/>
  <c r="C83" i="88" s="1"/>
  <c r="B81" i="89"/>
  <c r="B83" i="89"/>
  <c r="B80" i="90"/>
  <c r="I85" i="92"/>
  <c r="C84" i="92"/>
  <c r="I83" i="92"/>
  <c r="D85" i="91" s="1"/>
  <c r="C82" i="94"/>
  <c r="M82" i="94"/>
  <c r="H87" i="96"/>
  <c r="V87" i="96"/>
  <c r="F82" i="97"/>
  <c r="R82" i="97"/>
  <c r="C82" i="98"/>
  <c r="I82" i="98"/>
  <c r="O82" i="98"/>
  <c r="F83" i="100"/>
  <c r="E83" i="100" s="1"/>
  <c r="P83" i="100"/>
  <c r="C86" i="100"/>
  <c r="E84" i="100"/>
  <c r="C84" i="100"/>
  <c r="B84" i="100" s="1"/>
  <c r="E87" i="91"/>
  <c r="E86" i="91"/>
  <c r="E85" i="91"/>
  <c r="B82" i="84"/>
  <c r="C83" i="82"/>
  <c r="E84" i="82"/>
  <c r="C82" i="82"/>
  <c r="D82" i="82"/>
  <c r="C81" i="82"/>
  <c r="E82" i="81"/>
  <c r="C81" i="81"/>
  <c r="C83" i="81"/>
  <c r="F80" i="91"/>
  <c r="E80" i="91" s="1"/>
  <c r="F81" i="91"/>
  <c r="F82" i="91"/>
  <c r="E82" i="91" s="1"/>
  <c r="F83" i="91"/>
  <c r="E83" i="91" s="1"/>
  <c r="F80" i="83"/>
  <c r="C79" i="83"/>
  <c r="F78" i="83"/>
  <c r="C78" i="83"/>
  <c r="C77" i="83"/>
  <c r="Q80" i="81"/>
  <c r="Q79" i="81"/>
  <c r="Q78" i="81"/>
  <c r="Q77" i="81"/>
  <c r="B85" i="98" l="1"/>
  <c r="C85" i="100"/>
  <c r="B82" i="83"/>
  <c r="G84" i="96"/>
  <c r="C84" i="96" s="1"/>
  <c r="E85" i="95"/>
  <c r="D86" i="100"/>
  <c r="B86" i="100"/>
  <c r="B85" i="88"/>
  <c r="C84" i="93"/>
  <c r="B83" i="94"/>
  <c r="B81" i="83"/>
  <c r="G86" i="96"/>
  <c r="C86" i="96" s="1"/>
  <c r="C85" i="95" s="1"/>
  <c r="E83" i="93"/>
  <c r="E84" i="93"/>
  <c r="G85" i="96"/>
  <c r="C85" i="96" s="1"/>
  <c r="B82" i="94"/>
  <c r="B84" i="86"/>
  <c r="E86" i="95"/>
  <c r="E83" i="95"/>
  <c r="D85" i="93"/>
  <c r="B81" i="86"/>
  <c r="B84" i="92"/>
  <c r="C84" i="91"/>
  <c r="B82" i="92"/>
  <c r="B81" i="84"/>
  <c r="E85" i="93"/>
  <c r="B83" i="83"/>
  <c r="D84" i="91"/>
  <c r="B84" i="94"/>
  <c r="B84" i="83"/>
  <c r="B82" i="86"/>
  <c r="B83" i="88"/>
  <c r="C86" i="93"/>
  <c r="B83" i="81"/>
  <c r="B83" i="82"/>
  <c r="B83" i="97"/>
  <c r="B83" i="84"/>
  <c r="K81" i="91"/>
  <c r="I81" i="91" s="1"/>
  <c r="F81" i="93"/>
  <c r="F81" i="99"/>
  <c r="P81" i="100"/>
  <c r="P79" i="100"/>
  <c r="H85" i="91"/>
  <c r="B84" i="81"/>
  <c r="L86" i="93"/>
  <c r="D83" i="93"/>
  <c r="B84" i="84"/>
  <c r="D87" i="91"/>
  <c r="D86" i="93"/>
  <c r="H87" i="91"/>
  <c r="L84" i="93"/>
  <c r="B84" i="97"/>
  <c r="R86" i="96"/>
  <c r="N86" i="96" s="1"/>
  <c r="D85" i="95" s="1"/>
  <c r="C85" i="93"/>
  <c r="D86" i="91"/>
  <c r="B82" i="88"/>
  <c r="R85" i="96"/>
  <c r="N85" i="96" s="1"/>
  <c r="D84" i="95" s="1"/>
  <c r="L85" i="93"/>
  <c r="E84" i="95"/>
  <c r="D84" i="93"/>
  <c r="B84" i="93" s="1"/>
  <c r="B85" i="94"/>
  <c r="G87" i="96"/>
  <c r="C87" i="96" s="1"/>
  <c r="B85" i="92"/>
  <c r="L83" i="93"/>
  <c r="H79" i="94"/>
  <c r="C83" i="100"/>
  <c r="B83" i="100" s="1"/>
  <c r="D77" i="82"/>
  <c r="T81" i="93"/>
  <c r="R81" i="93" s="1"/>
  <c r="T79" i="93"/>
  <c r="R79" i="93" s="1"/>
  <c r="R84" i="96"/>
  <c r="N84" i="96" s="1"/>
  <c r="B81" i="82"/>
  <c r="C87" i="91"/>
  <c r="B83" i="92"/>
  <c r="H86" i="91"/>
  <c r="H78" i="82"/>
  <c r="N78" i="82"/>
  <c r="N78" i="92"/>
  <c r="E85" i="100"/>
  <c r="B85" i="97"/>
  <c r="B82" i="97"/>
  <c r="B84" i="82"/>
  <c r="B85" i="100"/>
  <c r="C83" i="93"/>
  <c r="B82" i="98"/>
  <c r="B84" i="88"/>
  <c r="R87" i="96"/>
  <c r="N87" i="96" s="1"/>
  <c r="D86" i="95" s="1"/>
  <c r="E78" i="88"/>
  <c r="C78" i="88" s="1"/>
  <c r="E80" i="88"/>
  <c r="C80" i="88" s="1"/>
  <c r="Q82" i="91"/>
  <c r="P82" i="91" s="1"/>
  <c r="N82" i="91" s="1"/>
  <c r="F78" i="99"/>
  <c r="F79" i="99"/>
  <c r="F80" i="99"/>
  <c r="K80" i="82"/>
  <c r="E78" i="82"/>
  <c r="K78" i="82"/>
  <c r="E77" i="82"/>
  <c r="I81" i="98"/>
  <c r="I80" i="98"/>
  <c r="C86" i="91"/>
  <c r="E86" i="93"/>
  <c r="B83" i="86"/>
  <c r="J78" i="88"/>
  <c r="H78" i="88" s="1"/>
  <c r="J80" i="88"/>
  <c r="H80" i="88" s="1"/>
  <c r="R79" i="97"/>
  <c r="R81" i="98"/>
  <c r="R80" i="98"/>
  <c r="L78" i="98"/>
  <c r="P82" i="100"/>
  <c r="P80" i="100"/>
  <c r="K79" i="100"/>
  <c r="D79" i="100" s="1"/>
  <c r="C79" i="101"/>
  <c r="B79" i="101" s="1"/>
  <c r="C80" i="101"/>
  <c r="B80" i="101" s="1"/>
  <c r="C81" i="101"/>
  <c r="B81" i="101" s="1"/>
  <c r="C82" i="101"/>
  <c r="B82" i="101" s="1"/>
  <c r="C85" i="91"/>
  <c r="B85" i="91" s="1"/>
  <c r="H84" i="91"/>
  <c r="B82" i="82"/>
  <c r="E79" i="88"/>
  <c r="E81" i="88"/>
  <c r="C81" i="88" s="1"/>
  <c r="L78" i="97"/>
  <c r="N79" i="81"/>
  <c r="J79" i="88"/>
  <c r="H79" i="88" s="1"/>
  <c r="J81" i="88"/>
  <c r="H81" i="88" s="1"/>
  <c r="B79" i="89"/>
  <c r="B78" i="89"/>
  <c r="B77" i="89"/>
  <c r="O79" i="93"/>
  <c r="M79" i="93" s="1"/>
  <c r="C79" i="98"/>
  <c r="C80" i="86"/>
  <c r="H77" i="82"/>
  <c r="S80" i="96"/>
  <c r="E80" i="81"/>
  <c r="H83" i="96"/>
  <c r="H82" i="96"/>
  <c r="Q81" i="91"/>
  <c r="P81" i="91" s="1"/>
  <c r="N81" i="91" s="1"/>
  <c r="I79" i="98"/>
  <c r="O79" i="98"/>
  <c r="C79" i="81"/>
  <c r="G77" i="84"/>
  <c r="G80" i="86"/>
  <c r="G78" i="86"/>
  <c r="Q80" i="91"/>
  <c r="P80" i="91" s="1"/>
  <c r="N80" i="91" s="1"/>
  <c r="H80" i="82"/>
  <c r="N80" i="82"/>
  <c r="K80" i="91"/>
  <c r="I80" i="91" s="1"/>
  <c r="O82" i="96"/>
  <c r="L81" i="98"/>
  <c r="F79" i="93"/>
  <c r="C78" i="98"/>
  <c r="I78" i="98"/>
  <c r="N77" i="82"/>
  <c r="K77" i="82"/>
  <c r="E79" i="81"/>
  <c r="N78" i="81"/>
  <c r="D80" i="82"/>
  <c r="F82" i="93"/>
  <c r="T82" i="93"/>
  <c r="R82" i="93" s="1"/>
  <c r="F80" i="93"/>
  <c r="T80" i="93"/>
  <c r="R80" i="93" s="1"/>
  <c r="I79" i="93"/>
  <c r="H78" i="94"/>
  <c r="M78" i="94"/>
  <c r="C79" i="94"/>
  <c r="H80" i="94"/>
  <c r="M80" i="94"/>
  <c r="F78" i="97"/>
  <c r="R78" i="97"/>
  <c r="F79" i="97"/>
  <c r="L79" i="97"/>
  <c r="F80" i="97"/>
  <c r="L80" i="97"/>
  <c r="R80" i="97"/>
  <c r="F81" i="97"/>
  <c r="L81" i="97"/>
  <c r="R81" i="97"/>
  <c r="C78" i="82"/>
  <c r="C78" i="84"/>
  <c r="G77" i="86"/>
  <c r="B76" i="90"/>
  <c r="K83" i="91"/>
  <c r="I83" i="91" s="1"/>
  <c r="K82" i="91"/>
  <c r="I82" i="91" s="1"/>
  <c r="L80" i="98"/>
  <c r="M79" i="94"/>
  <c r="I82" i="95"/>
  <c r="I81" i="95"/>
  <c r="I80" i="95"/>
  <c r="I79" i="95"/>
  <c r="O83" i="96"/>
  <c r="V83" i="96"/>
  <c r="V82" i="96"/>
  <c r="H81" i="96"/>
  <c r="O81" i="96"/>
  <c r="C78" i="97"/>
  <c r="I78" i="97"/>
  <c r="O78" i="97"/>
  <c r="C79" i="97"/>
  <c r="I79" i="97"/>
  <c r="O79" i="97"/>
  <c r="C80" i="97"/>
  <c r="I80" i="97"/>
  <c r="O80" i="97"/>
  <c r="C81" i="97"/>
  <c r="I81" i="97"/>
  <c r="O81" i="97"/>
  <c r="O78" i="98"/>
  <c r="E77" i="81"/>
  <c r="K77" i="81"/>
  <c r="E78" i="81"/>
  <c r="K78" i="81"/>
  <c r="C79" i="86"/>
  <c r="B79" i="90"/>
  <c r="C78" i="92"/>
  <c r="N79" i="92"/>
  <c r="I80" i="92"/>
  <c r="N80" i="92"/>
  <c r="C81" i="92"/>
  <c r="I81" i="92"/>
  <c r="C79" i="82"/>
  <c r="C77" i="84"/>
  <c r="G79" i="84"/>
  <c r="C81" i="94"/>
  <c r="H81" i="94"/>
  <c r="V81" i="96"/>
  <c r="H80" i="96"/>
  <c r="O80" i="96"/>
  <c r="V80" i="96"/>
  <c r="F81" i="98"/>
  <c r="F80" i="98"/>
  <c r="C78" i="99"/>
  <c r="C81" i="99"/>
  <c r="K80" i="81"/>
  <c r="F77" i="83"/>
  <c r="B77" i="83" s="1"/>
  <c r="B78" i="90"/>
  <c r="N81" i="92"/>
  <c r="F82" i="95"/>
  <c r="F81" i="95"/>
  <c r="F80" i="95"/>
  <c r="F79" i="95"/>
  <c r="F82" i="100"/>
  <c r="K82" i="100"/>
  <c r="D82" i="100" s="1"/>
  <c r="F81" i="100"/>
  <c r="F80" i="100"/>
  <c r="G78" i="84"/>
  <c r="G80" i="84"/>
  <c r="M81" i="94"/>
  <c r="D83" i="96"/>
  <c r="K83" i="96"/>
  <c r="S83" i="96"/>
  <c r="D82" i="96"/>
  <c r="K82" i="96"/>
  <c r="G82" i="96" s="1"/>
  <c r="S82" i="96"/>
  <c r="D81" i="96"/>
  <c r="K81" i="96"/>
  <c r="S81" i="96"/>
  <c r="D80" i="96"/>
  <c r="K80" i="96"/>
  <c r="F79" i="100"/>
  <c r="C78" i="81"/>
  <c r="H79" i="82"/>
  <c r="N79" i="82"/>
  <c r="F79" i="83"/>
  <c r="B79" i="83" s="1"/>
  <c r="Q83" i="91"/>
  <c r="P83" i="91" s="1"/>
  <c r="N83" i="91" s="1"/>
  <c r="I82" i="93"/>
  <c r="O82" i="93"/>
  <c r="M82" i="93" s="1"/>
  <c r="I80" i="93"/>
  <c r="O80" i="93"/>
  <c r="M80" i="93" s="1"/>
  <c r="F79" i="98"/>
  <c r="L79" i="98"/>
  <c r="R79" i="98"/>
  <c r="F78" i="98"/>
  <c r="R78" i="98"/>
  <c r="C79" i="99"/>
  <c r="C80" i="99"/>
  <c r="C79" i="84"/>
  <c r="C77" i="86"/>
  <c r="B77" i="90"/>
  <c r="C79" i="92"/>
  <c r="I79" i="92"/>
  <c r="C80" i="92"/>
  <c r="C78" i="94"/>
  <c r="C80" i="94"/>
  <c r="K81" i="100"/>
  <c r="D81" i="100" s="1"/>
  <c r="K80" i="100"/>
  <c r="D80" i="100" s="1"/>
  <c r="C80" i="82"/>
  <c r="C80" i="84"/>
  <c r="C78" i="86"/>
  <c r="C79" i="88"/>
  <c r="B76" i="89"/>
  <c r="N77" i="81"/>
  <c r="K79" i="81"/>
  <c r="N80" i="81"/>
  <c r="E79" i="82"/>
  <c r="K79" i="82"/>
  <c r="C80" i="83"/>
  <c r="B80" i="83" s="1"/>
  <c r="G79" i="86"/>
  <c r="B79" i="86" s="1"/>
  <c r="I78" i="92"/>
  <c r="I81" i="93"/>
  <c r="O81" i="93"/>
  <c r="M81" i="93" s="1"/>
  <c r="C81" i="98"/>
  <c r="O81" i="98"/>
  <c r="C80" i="98"/>
  <c r="O80" i="98"/>
  <c r="E81" i="91"/>
  <c r="B78" i="83"/>
  <c r="D79" i="82"/>
  <c r="E80" i="82"/>
  <c r="C77" i="82"/>
  <c r="D78" i="82"/>
  <c r="C80" i="81"/>
  <c r="C77" i="81"/>
  <c r="C83" i="95" l="1"/>
  <c r="C84" i="95"/>
  <c r="C86" i="95"/>
  <c r="B79" i="99"/>
  <c r="B84" i="96"/>
  <c r="B86" i="93"/>
  <c r="B84" i="91"/>
  <c r="B85" i="93"/>
  <c r="B81" i="99"/>
  <c r="E79" i="100"/>
  <c r="E81" i="93"/>
  <c r="B79" i="94"/>
  <c r="R81" i="96"/>
  <c r="N81" i="96" s="1"/>
  <c r="B78" i="88"/>
  <c r="B85" i="96"/>
  <c r="B83" i="93"/>
  <c r="B85" i="95"/>
  <c r="B84" i="95"/>
  <c r="B79" i="82"/>
  <c r="B80" i="92"/>
  <c r="B86" i="96"/>
  <c r="E80" i="95"/>
  <c r="R83" i="96"/>
  <c r="N83" i="96" s="1"/>
  <c r="B77" i="82"/>
  <c r="B78" i="84"/>
  <c r="C82" i="100"/>
  <c r="B82" i="100" s="1"/>
  <c r="B87" i="91"/>
  <c r="B86" i="95"/>
  <c r="C82" i="96"/>
  <c r="D81" i="93"/>
  <c r="B78" i="86"/>
  <c r="E82" i="93"/>
  <c r="C79" i="100"/>
  <c r="B79" i="100" s="1"/>
  <c r="B78" i="99"/>
  <c r="L79" i="93"/>
  <c r="B86" i="91"/>
  <c r="B78" i="82"/>
  <c r="B80" i="94"/>
  <c r="G83" i="96"/>
  <c r="C83" i="96" s="1"/>
  <c r="D79" i="93"/>
  <c r="B80" i="88"/>
  <c r="E82" i="100"/>
  <c r="E81" i="100"/>
  <c r="B81" i="94"/>
  <c r="D83" i="95"/>
  <c r="B83" i="95" s="1"/>
  <c r="D82" i="91"/>
  <c r="R80" i="96"/>
  <c r="N80" i="96" s="1"/>
  <c r="C81" i="100"/>
  <c r="B81" i="100" s="1"/>
  <c r="B87" i="96"/>
  <c r="B77" i="84"/>
  <c r="G81" i="96"/>
  <c r="C81" i="96" s="1"/>
  <c r="E79" i="95"/>
  <c r="L82" i="93"/>
  <c r="B80" i="98"/>
  <c r="L81" i="93"/>
  <c r="C81" i="91"/>
  <c r="B80" i="99"/>
  <c r="D83" i="91"/>
  <c r="C80" i="100"/>
  <c r="B80" i="100" s="1"/>
  <c r="B79" i="88"/>
  <c r="B78" i="94"/>
  <c r="C82" i="93"/>
  <c r="E80" i="93"/>
  <c r="B81" i="88"/>
  <c r="B77" i="86"/>
  <c r="D82" i="93"/>
  <c r="R82" i="96"/>
  <c r="N82" i="96" s="1"/>
  <c r="E81" i="95"/>
  <c r="G80" i="96"/>
  <c r="C80" i="96" s="1"/>
  <c r="B78" i="92"/>
  <c r="B81" i="97"/>
  <c r="B80" i="97"/>
  <c r="B79" i="97"/>
  <c r="E82" i="95"/>
  <c r="B78" i="97"/>
  <c r="C80" i="93"/>
  <c r="D80" i="93"/>
  <c r="C79" i="93"/>
  <c r="B80" i="86"/>
  <c r="C80" i="91"/>
  <c r="C83" i="91"/>
  <c r="B81" i="98"/>
  <c r="E79" i="93"/>
  <c r="B79" i="84"/>
  <c r="B78" i="98"/>
  <c r="B79" i="98"/>
  <c r="C82" i="91"/>
  <c r="B80" i="84"/>
  <c r="L80" i="93"/>
  <c r="D80" i="91"/>
  <c r="E80" i="100"/>
  <c r="B80" i="82"/>
  <c r="B81" i="92"/>
  <c r="H82" i="91"/>
  <c r="D81" i="91"/>
  <c r="B79" i="92"/>
  <c r="H83" i="91"/>
  <c r="C81" i="93"/>
  <c r="H80" i="91"/>
  <c r="H81" i="91"/>
  <c r="B83" i="91" l="1"/>
  <c r="B81" i="93"/>
  <c r="B82" i="91"/>
  <c r="D81" i="95"/>
  <c r="C81" i="95"/>
  <c r="B81" i="91"/>
  <c r="B82" i="93"/>
  <c r="B79" i="93"/>
  <c r="D79" i="95"/>
  <c r="B82" i="96"/>
  <c r="B80" i="93"/>
  <c r="C80" i="95"/>
  <c r="B80" i="96"/>
  <c r="B81" i="96"/>
  <c r="D80" i="95"/>
  <c r="C79" i="95"/>
  <c r="C82" i="95"/>
  <c r="D82" i="95"/>
  <c r="B80" i="91"/>
  <c r="B83" i="96"/>
  <c r="B80" i="95" l="1"/>
  <c r="B81" i="95"/>
  <c r="B79" i="95"/>
  <c r="B82" i="95"/>
  <c r="C10" i="101" l="1"/>
  <c r="D10" i="101" s="1"/>
  <c r="E10" i="101" s="1"/>
  <c r="F10" i="101" s="1"/>
  <c r="G10" i="101" s="1"/>
  <c r="B10" i="100"/>
  <c r="C10" i="100" s="1"/>
  <c r="D10" i="100" s="1"/>
  <c r="E10" i="100" s="1"/>
  <c r="F10" i="100" s="1"/>
  <c r="H10" i="100" s="1"/>
  <c r="I10" i="100" s="1"/>
  <c r="J10" i="100" s="1"/>
  <c r="K10" i="100" s="1"/>
  <c r="L10" i="100" s="1"/>
  <c r="M10" i="100" s="1"/>
  <c r="N10" i="100" s="1"/>
  <c r="O10" i="100" s="1"/>
  <c r="P10" i="100" s="1"/>
  <c r="Q10" i="100" s="1"/>
  <c r="R10" i="100" s="1"/>
  <c r="C9" i="97"/>
  <c r="D9" i="97" s="1"/>
  <c r="E9" i="97" s="1"/>
  <c r="F9" i="97" s="1"/>
  <c r="G9" i="97" s="1"/>
  <c r="H9" i="97" s="1"/>
  <c r="I9" i="97" s="1"/>
  <c r="J9" i="97" s="1"/>
  <c r="K9" i="97" s="1"/>
  <c r="L9" i="97" s="1"/>
  <c r="M9" i="97" s="1"/>
  <c r="N9" i="97" s="1"/>
  <c r="O9" i="97" s="1"/>
  <c r="P9" i="97" s="1"/>
  <c r="Q9" i="97" s="1"/>
  <c r="R9" i="97" s="1"/>
  <c r="S9" i="97" s="1"/>
  <c r="T9" i="97" s="1"/>
  <c r="B9" i="98" s="1"/>
  <c r="C9" i="98" s="1"/>
  <c r="D9" i="98" s="1"/>
  <c r="E9" i="98" s="1"/>
  <c r="F9" i="98" s="1"/>
  <c r="G9" i="98" s="1"/>
  <c r="H9" i="98" s="1"/>
  <c r="I9" i="98" s="1"/>
  <c r="J9" i="98" s="1"/>
  <c r="K9" i="98" s="1"/>
  <c r="L9" i="98" s="1"/>
  <c r="M9" i="98" s="1"/>
  <c r="N9" i="98" s="1"/>
  <c r="O9" i="98" s="1"/>
  <c r="P9" i="98" s="1"/>
  <c r="Q9" i="98" s="1"/>
  <c r="R9" i="98" s="1"/>
  <c r="S9" i="98" s="1"/>
  <c r="T9" i="98" s="1"/>
  <c r="B9" i="99" s="1"/>
  <c r="C9" i="99" s="1"/>
  <c r="D9" i="99" s="1"/>
  <c r="E9" i="99" s="1"/>
  <c r="F9" i="99" s="1"/>
  <c r="G9" i="99" s="1"/>
  <c r="H9" i="99" s="1"/>
  <c r="B10" i="95"/>
  <c r="C10" i="95" s="1"/>
  <c r="D10" i="95" s="1"/>
  <c r="E10" i="95" s="1"/>
  <c r="F10" i="95" s="1"/>
  <c r="G10" i="95" s="1"/>
  <c r="H10" i="95" s="1"/>
  <c r="I10" i="95" s="1"/>
  <c r="J10" i="95" s="1"/>
  <c r="K10" i="95" s="1"/>
  <c r="B11" i="96" s="1"/>
  <c r="C11" i="96" s="1"/>
  <c r="D11" i="96" s="1"/>
  <c r="E11" i="96" s="1"/>
  <c r="F11" i="96" s="1"/>
  <c r="G11" i="96" s="1"/>
  <c r="H11" i="96" s="1"/>
  <c r="I11" i="96" s="1"/>
  <c r="J11" i="96" s="1"/>
  <c r="K11" i="96" s="1"/>
  <c r="C9" i="94"/>
  <c r="D9" i="94" s="1"/>
  <c r="E9" i="94" s="1"/>
  <c r="F9" i="94" s="1"/>
  <c r="G9" i="94" s="1"/>
  <c r="H9" i="94" s="1"/>
  <c r="I9" i="94" s="1"/>
  <c r="J9" i="94" s="1"/>
  <c r="K9" i="94" s="1"/>
  <c r="L9" i="94" s="1"/>
  <c r="M9" i="94" s="1"/>
  <c r="N9" i="94" s="1"/>
  <c r="O9" i="94" s="1"/>
  <c r="B10" i="93"/>
  <c r="C10" i="93" s="1"/>
  <c r="D10" i="93" s="1"/>
  <c r="E10" i="93" s="1"/>
  <c r="F10" i="93" s="1"/>
  <c r="G10" i="93" s="1"/>
  <c r="H10" i="93" s="1"/>
  <c r="I10" i="93" s="1"/>
  <c r="J10" i="93" s="1"/>
  <c r="K10" i="93" s="1"/>
  <c r="L10" i="93" s="1"/>
  <c r="M10" i="93" s="1"/>
  <c r="N10" i="93" s="1"/>
  <c r="O10" i="93" s="1"/>
  <c r="P10" i="93" s="1"/>
  <c r="Q10" i="93" s="1"/>
  <c r="R10" i="93" s="1"/>
  <c r="S10" i="93" s="1"/>
  <c r="T10" i="93" s="1"/>
  <c r="U10" i="93" s="1"/>
  <c r="V10" i="93" s="1"/>
  <c r="C9" i="92"/>
  <c r="D9" i="92" s="1"/>
  <c r="E9" i="92" s="1"/>
  <c r="F9" i="92" s="1"/>
  <c r="G9" i="92" s="1"/>
  <c r="H9" i="92" s="1"/>
  <c r="I9" i="92" s="1"/>
  <c r="J9" i="92" s="1"/>
  <c r="K9" i="92" s="1"/>
  <c r="L9" i="92" s="1"/>
  <c r="M9" i="92" s="1"/>
  <c r="N9" i="92" s="1"/>
  <c r="O9" i="92" s="1"/>
  <c r="P9" i="92" s="1"/>
  <c r="B11" i="91"/>
  <c r="C11" i="91" s="1"/>
  <c r="D11" i="91" s="1"/>
  <c r="E11" i="91" s="1"/>
  <c r="F11" i="91" s="1"/>
  <c r="G11" i="91" s="1"/>
  <c r="H11" i="91" s="1"/>
  <c r="I11" i="91" s="1"/>
  <c r="J11" i="91" s="1"/>
  <c r="K11" i="91" s="1"/>
  <c r="L11" i="91" s="1"/>
  <c r="M11" i="91" s="1"/>
  <c r="N11" i="91" s="1"/>
  <c r="B7" i="90"/>
  <c r="C7" i="90" s="1"/>
  <c r="E7" i="90" s="1"/>
  <c r="F7" i="90" s="1"/>
  <c r="G7" i="90" s="1"/>
  <c r="H7" i="90" s="1"/>
  <c r="I7" i="90" s="1"/>
  <c r="B7" i="89"/>
  <c r="C7" i="89" s="1"/>
  <c r="D7" i="89" s="1"/>
  <c r="E7" i="89" s="1"/>
  <c r="F7" i="89" s="1"/>
  <c r="G7" i="89" s="1"/>
  <c r="H7" i="89" s="1"/>
  <c r="B9" i="88"/>
  <c r="C9" i="88" s="1"/>
  <c r="D9" i="88" s="1"/>
  <c r="E9" i="88" s="1"/>
  <c r="F9" i="88" s="1"/>
  <c r="G9" i="88" s="1"/>
  <c r="H9" i="88" s="1"/>
  <c r="I9" i="88" s="1"/>
  <c r="J9" i="88" s="1"/>
  <c r="K9" i="88" s="1"/>
  <c r="L9" i="88" s="1"/>
  <c r="B8" i="86"/>
  <c r="C8" i="86" s="1"/>
  <c r="D8" i="86" s="1"/>
  <c r="E8" i="86" s="1"/>
  <c r="F8" i="86" s="1"/>
  <c r="G8" i="86" s="1"/>
  <c r="H8" i="86" s="1"/>
  <c r="I8" i="86" s="1"/>
  <c r="J8" i="86" s="1"/>
  <c r="B8" i="84"/>
  <c r="C8" i="84" s="1"/>
  <c r="D8" i="84" s="1"/>
  <c r="E8" i="84" s="1"/>
  <c r="F8" i="84" s="1"/>
  <c r="G8" i="84" s="1"/>
  <c r="H8" i="84" s="1"/>
  <c r="I8" i="84" s="1"/>
  <c r="J8" i="84" s="1"/>
  <c r="C8" i="83"/>
  <c r="D8" i="83" s="1"/>
  <c r="B8" i="82"/>
  <c r="C8" i="82" s="1"/>
  <c r="D8" i="82" s="1"/>
  <c r="E8" i="82" s="1"/>
  <c r="F8" i="82" s="1"/>
  <c r="G8" i="82" s="1"/>
  <c r="H8" i="82" s="1"/>
  <c r="I8" i="82" s="1"/>
  <c r="J8" i="82" s="1"/>
  <c r="K8" i="82" s="1"/>
  <c r="L8" i="82" s="1"/>
  <c r="M8" i="82" s="1"/>
  <c r="N8" i="82" s="1"/>
  <c r="O8" i="82" s="1"/>
  <c r="P8" i="82" s="1"/>
  <c r="B8" i="81"/>
  <c r="C8" i="81" s="1"/>
  <c r="D8" i="81" s="1"/>
  <c r="E8" i="81" s="1"/>
  <c r="F8" i="81" s="1"/>
  <c r="G8" i="81" s="1"/>
  <c r="H8" i="81" s="1"/>
  <c r="I8" i="81" s="1"/>
  <c r="J8" i="81" s="1"/>
  <c r="K8" i="81" s="1"/>
  <c r="L8" i="81" s="1"/>
  <c r="M8" i="81" s="1"/>
  <c r="N8" i="81" s="1"/>
  <c r="O8" i="81" s="1"/>
  <c r="P8" i="81" s="1"/>
  <c r="Q8" i="81" s="1"/>
  <c r="R8" i="81" s="1"/>
  <c r="O11" i="91" l="1"/>
  <c r="P11" i="91" s="1"/>
  <c r="Q11" i="91" s="1"/>
  <c r="R11" i="91" s="1"/>
  <c r="S11" i="91" s="1"/>
  <c r="T11" i="91" s="1"/>
  <c r="E8" i="83"/>
  <c r="F8" i="83"/>
  <c r="G8" i="83" s="1"/>
  <c r="H8" i="83" s="1"/>
  <c r="L11" i="96"/>
  <c r="M11" i="96" s="1"/>
  <c r="N11" i="96"/>
  <c r="O11" i="96" s="1"/>
  <c r="P11" i="96" s="1"/>
  <c r="Q11" i="96" s="1"/>
  <c r="R11" i="96" s="1"/>
  <c r="S11" i="96" s="1"/>
  <c r="T11" i="96" s="1"/>
  <c r="U11" i="96" s="1"/>
  <c r="V11" i="96" s="1"/>
  <c r="W11" i="96" s="1"/>
  <c r="X11" i="96" s="1"/>
  <c r="T75" i="93" l="1"/>
  <c r="M74" i="94"/>
  <c r="N74" i="92"/>
  <c r="K76" i="91"/>
  <c r="I76" i="91" s="1"/>
  <c r="K77" i="91"/>
  <c r="I77" i="91" s="1"/>
  <c r="K78" i="91"/>
  <c r="I78" i="91" s="1"/>
  <c r="T78" i="93"/>
  <c r="K79" i="91"/>
  <c r="I79" i="91" s="1"/>
  <c r="T77" i="93" l="1"/>
  <c r="M76" i="94"/>
  <c r="N76" i="92"/>
  <c r="C74" i="84"/>
  <c r="G74" i="86"/>
  <c r="T76" i="93"/>
  <c r="D78" i="96"/>
  <c r="C75" i="98"/>
  <c r="K76" i="96"/>
  <c r="O75" i="93"/>
  <c r="M75" i="93" s="1"/>
  <c r="Q76" i="91"/>
  <c r="P76" i="91" s="1"/>
  <c r="N76" i="91" s="1"/>
  <c r="H76" i="91" s="1"/>
  <c r="F74" i="99"/>
  <c r="R74" i="97"/>
  <c r="L74" i="97"/>
  <c r="D79" i="96"/>
  <c r="K77" i="96"/>
  <c r="G74" i="84"/>
  <c r="D76" i="96"/>
  <c r="R78" i="93"/>
  <c r="O76" i="93"/>
  <c r="M76" i="93" s="1"/>
  <c r="B74" i="84"/>
  <c r="G73" i="86"/>
  <c r="R77" i="97"/>
  <c r="C76" i="97"/>
  <c r="R75" i="98"/>
  <c r="R74" i="98"/>
  <c r="C74" i="97"/>
  <c r="K79" i="96"/>
  <c r="O78" i="93"/>
  <c r="M78" i="93" s="1"/>
  <c r="M77" i="94"/>
  <c r="L77" i="97"/>
  <c r="Q79" i="91"/>
  <c r="P79" i="91" s="1"/>
  <c r="N79" i="91" s="1"/>
  <c r="H79" i="91" s="1"/>
  <c r="C76" i="84"/>
  <c r="O77" i="93"/>
  <c r="M77" i="93" s="1"/>
  <c r="K78" i="96"/>
  <c r="F76" i="99"/>
  <c r="C76" i="98"/>
  <c r="R76" i="98"/>
  <c r="Q77" i="91"/>
  <c r="P77" i="91" s="1"/>
  <c r="N77" i="91" s="1"/>
  <c r="H77" i="91" s="1"/>
  <c r="C73" i="84"/>
  <c r="O79" i="96"/>
  <c r="O77" i="96"/>
  <c r="C75" i="86"/>
  <c r="G75" i="86"/>
  <c r="R76" i="93"/>
  <c r="F76" i="93"/>
  <c r="F77" i="95"/>
  <c r="G75" i="84"/>
  <c r="I77" i="95"/>
  <c r="F77" i="91"/>
  <c r="M75" i="94"/>
  <c r="I76" i="93"/>
  <c r="F76" i="91"/>
  <c r="C73" i="86"/>
  <c r="F78" i="91"/>
  <c r="I77" i="93"/>
  <c r="F75" i="93"/>
  <c r="H79" i="96"/>
  <c r="C77" i="99"/>
  <c r="I78" i="93"/>
  <c r="C77" i="98"/>
  <c r="R77" i="98"/>
  <c r="H78" i="96"/>
  <c r="R77" i="93"/>
  <c r="S78" i="96"/>
  <c r="V78" i="96"/>
  <c r="R76" i="97"/>
  <c r="L76" i="97"/>
  <c r="C75" i="84"/>
  <c r="F76" i="95"/>
  <c r="D77" i="96"/>
  <c r="R75" i="97"/>
  <c r="C75" i="97"/>
  <c r="I76" i="95"/>
  <c r="C74" i="86"/>
  <c r="B74" i="86" s="1"/>
  <c r="F75" i="95"/>
  <c r="O76" i="96"/>
  <c r="R75" i="93"/>
  <c r="G73" i="84"/>
  <c r="F79" i="91"/>
  <c r="I75" i="95"/>
  <c r="F78" i="95"/>
  <c r="F78" i="93"/>
  <c r="N77" i="92"/>
  <c r="C77" i="97"/>
  <c r="I78" i="95"/>
  <c r="S79" i="96"/>
  <c r="V79" i="96"/>
  <c r="F77" i="99"/>
  <c r="G76" i="84"/>
  <c r="G76" i="86"/>
  <c r="C76" i="86"/>
  <c r="F77" i="93"/>
  <c r="Q78" i="91"/>
  <c r="P78" i="91" s="1"/>
  <c r="N78" i="91" s="1"/>
  <c r="C76" i="99"/>
  <c r="O78" i="96"/>
  <c r="H77" i="96"/>
  <c r="C75" i="99"/>
  <c r="F75" i="99"/>
  <c r="L75" i="97"/>
  <c r="N75" i="92"/>
  <c r="S77" i="96"/>
  <c r="V77" i="96"/>
  <c r="H76" i="96"/>
  <c r="C74" i="99"/>
  <c r="I75" i="93"/>
  <c r="C74" i="98"/>
  <c r="S76" i="96"/>
  <c r="V76" i="96"/>
  <c r="N76" i="81"/>
  <c r="F76" i="83"/>
  <c r="I74" i="98"/>
  <c r="P75" i="100" l="1"/>
  <c r="P76" i="100"/>
  <c r="L77" i="93"/>
  <c r="K78" i="100"/>
  <c r="D78" i="100" s="1"/>
  <c r="G76" i="96"/>
  <c r="C76" i="96" s="1"/>
  <c r="B73" i="84"/>
  <c r="I75" i="98"/>
  <c r="B74" i="99"/>
  <c r="G78" i="96"/>
  <c r="C78" i="96" s="1"/>
  <c r="L76" i="93"/>
  <c r="G77" i="96"/>
  <c r="C77" i="96" s="1"/>
  <c r="B76" i="84"/>
  <c r="B73" i="86"/>
  <c r="B75" i="86"/>
  <c r="I77" i="97"/>
  <c r="B76" i="99"/>
  <c r="G79" i="96"/>
  <c r="C79" i="96" s="1"/>
  <c r="L78" i="93"/>
  <c r="O74" i="98"/>
  <c r="P77" i="100"/>
  <c r="H74" i="94"/>
  <c r="D75" i="93" s="1"/>
  <c r="H77" i="94"/>
  <c r="D78" i="93" s="1"/>
  <c r="R77" i="96"/>
  <c r="N77" i="96" s="1"/>
  <c r="B75" i="99"/>
  <c r="C74" i="94"/>
  <c r="C75" i="94"/>
  <c r="C76" i="93" s="1"/>
  <c r="C77" i="92"/>
  <c r="C79" i="91" s="1"/>
  <c r="C76" i="92"/>
  <c r="C78" i="91" s="1"/>
  <c r="B76" i="86"/>
  <c r="C75" i="92"/>
  <c r="C77" i="91" s="1"/>
  <c r="H75" i="94"/>
  <c r="D76" i="93" s="1"/>
  <c r="O74" i="97"/>
  <c r="B77" i="99"/>
  <c r="O76" i="97"/>
  <c r="L75" i="98"/>
  <c r="N74" i="81"/>
  <c r="N75" i="81"/>
  <c r="I74" i="92"/>
  <c r="D76" i="91" s="1"/>
  <c r="I76" i="92"/>
  <c r="C74" i="92"/>
  <c r="C76" i="91" s="1"/>
  <c r="L75" i="93"/>
  <c r="I74" i="97"/>
  <c r="F74" i="98"/>
  <c r="F75" i="97"/>
  <c r="F78" i="100"/>
  <c r="H78" i="91"/>
  <c r="I77" i="98"/>
  <c r="L74" i="98"/>
  <c r="I76" i="97"/>
  <c r="O75" i="98"/>
  <c r="O76" i="98"/>
  <c r="H76" i="94"/>
  <c r="D77" i="93" s="1"/>
  <c r="I76" i="98"/>
  <c r="L76" i="98"/>
  <c r="F77" i="98"/>
  <c r="K77" i="100"/>
  <c r="D77" i="100" s="1"/>
  <c r="C77" i="94"/>
  <c r="F73" i="83"/>
  <c r="C76" i="83"/>
  <c r="B76" i="83" s="1"/>
  <c r="R76" i="96"/>
  <c r="N76" i="96" s="1"/>
  <c r="R79" i="96"/>
  <c r="N79" i="96" s="1"/>
  <c r="E78" i="93"/>
  <c r="E78" i="95"/>
  <c r="E79" i="91"/>
  <c r="E75" i="95"/>
  <c r="E76" i="95"/>
  <c r="R78" i="96"/>
  <c r="N78" i="96" s="1"/>
  <c r="P78" i="100"/>
  <c r="E77" i="91"/>
  <c r="B75" i="84"/>
  <c r="E77" i="95"/>
  <c r="C73" i="83"/>
  <c r="C76" i="94"/>
  <c r="L77" i="98"/>
  <c r="F75" i="100"/>
  <c r="F75" i="98"/>
  <c r="K75" i="100"/>
  <c r="D75" i="100" s="1"/>
  <c r="F76" i="100"/>
  <c r="F76" i="98"/>
  <c r="F74" i="97"/>
  <c r="C74" i="83"/>
  <c r="I75" i="97"/>
  <c r="F77" i="97"/>
  <c r="F76" i="97"/>
  <c r="O77" i="98"/>
  <c r="K76" i="100"/>
  <c r="D76" i="100" s="1"/>
  <c r="E76" i="91"/>
  <c r="F75" i="83"/>
  <c r="O75" i="97"/>
  <c r="F77" i="100"/>
  <c r="O77" i="97"/>
  <c r="F74" i="83"/>
  <c r="N73" i="81"/>
  <c r="C75" i="83"/>
  <c r="I75" i="92"/>
  <c r="D77" i="91" s="1"/>
  <c r="I77" i="92"/>
  <c r="D79" i="91" s="1"/>
  <c r="E77" i="93"/>
  <c r="E75" i="93"/>
  <c r="E78" i="91"/>
  <c r="E76" i="93"/>
  <c r="B77" i="96" l="1"/>
  <c r="B74" i="94"/>
  <c r="B77" i="94"/>
  <c r="B76" i="96"/>
  <c r="B76" i="92"/>
  <c r="K76" i="82"/>
  <c r="B79" i="96"/>
  <c r="B78" i="96"/>
  <c r="B75" i="94"/>
  <c r="B75" i="98"/>
  <c r="D76" i="95" s="1"/>
  <c r="K75" i="82"/>
  <c r="K73" i="82"/>
  <c r="C78" i="93"/>
  <c r="B78" i="93" s="1"/>
  <c r="B76" i="98"/>
  <c r="D77" i="95" s="1"/>
  <c r="B73" i="83"/>
  <c r="C75" i="93"/>
  <c r="B75" i="93" s="1"/>
  <c r="K74" i="82"/>
  <c r="B77" i="91"/>
  <c r="B74" i="97"/>
  <c r="C75" i="95" s="1"/>
  <c r="B76" i="91"/>
  <c r="B76" i="93"/>
  <c r="B77" i="92"/>
  <c r="B73" i="89"/>
  <c r="B72" i="90"/>
  <c r="B75" i="97"/>
  <c r="C76" i="95" s="1"/>
  <c r="B74" i="90"/>
  <c r="B74" i="83"/>
  <c r="B73" i="90"/>
  <c r="B77" i="98"/>
  <c r="D78" i="95" s="1"/>
  <c r="B77" i="97"/>
  <c r="C78" i="95" s="1"/>
  <c r="B79" i="91"/>
  <c r="B74" i="98"/>
  <c r="D75" i="95" s="1"/>
  <c r="D78" i="91"/>
  <c r="B78" i="91" s="1"/>
  <c r="B74" i="92"/>
  <c r="B76" i="94"/>
  <c r="C77" i="93"/>
  <c r="B77" i="93" s="1"/>
  <c r="E73" i="81"/>
  <c r="E74" i="81"/>
  <c r="E76" i="88"/>
  <c r="C76" i="88" s="1"/>
  <c r="E74" i="88"/>
  <c r="C74" i="88" s="1"/>
  <c r="J77" i="88"/>
  <c r="H77" i="88" s="1"/>
  <c r="H73" i="82"/>
  <c r="H75" i="82"/>
  <c r="H74" i="82"/>
  <c r="D73" i="82"/>
  <c r="D74" i="82"/>
  <c r="E76" i="100"/>
  <c r="E75" i="88"/>
  <c r="C75" i="88" s="1"/>
  <c r="J75" i="88"/>
  <c r="H75" i="88" s="1"/>
  <c r="D75" i="82"/>
  <c r="B75" i="83"/>
  <c r="H76" i="82"/>
  <c r="B76" i="97"/>
  <c r="C77" i="95" s="1"/>
  <c r="E75" i="100"/>
  <c r="B75" i="92"/>
  <c r="J74" i="88"/>
  <c r="H74" i="88" s="1"/>
  <c r="E76" i="81"/>
  <c r="E77" i="88"/>
  <c r="C77" i="88" s="1"/>
  <c r="E77" i="100"/>
  <c r="E78" i="100"/>
  <c r="B76" i="95" l="1"/>
  <c r="B77" i="95"/>
  <c r="C78" i="101"/>
  <c r="B78" i="101" s="1"/>
  <c r="C78" i="100" s="1"/>
  <c r="B78" i="100" s="1"/>
  <c r="C77" i="101"/>
  <c r="B77" i="101" s="1"/>
  <c r="C77" i="100" s="1"/>
  <c r="B77" i="100" s="1"/>
  <c r="C76" i="101"/>
  <c r="B76" i="101" s="1"/>
  <c r="C76" i="100" s="1"/>
  <c r="B76" i="100" s="1"/>
  <c r="C75" i="101"/>
  <c r="B75" i="101" s="1"/>
  <c r="C75" i="100" s="1"/>
  <c r="B75" i="100" s="1"/>
  <c r="B75" i="95"/>
  <c r="N76" i="82"/>
  <c r="B74" i="88"/>
  <c r="K74" i="81"/>
  <c r="B78" i="95"/>
  <c r="N73" i="82"/>
  <c r="B75" i="88"/>
  <c r="J76" i="88"/>
  <c r="H76" i="88" s="1"/>
  <c r="B76" i="88" s="1"/>
  <c r="D76" i="82"/>
  <c r="Q75" i="81"/>
  <c r="B75" i="89"/>
  <c r="B75" i="90"/>
  <c r="B77" i="88"/>
  <c r="Q76" i="81"/>
  <c r="Q74" i="81"/>
  <c r="N74" i="82"/>
  <c r="N75" i="82"/>
  <c r="E75" i="81"/>
  <c r="Q73" i="81"/>
  <c r="K73" i="81"/>
  <c r="B72" i="89"/>
  <c r="B74" i="89"/>
  <c r="C76" i="81" l="1"/>
  <c r="C76" i="82"/>
  <c r="B76" i="82" s="1"/>
  <c r="E76" i="82"/>
  <c r="C75" i="82"/>
  <c r="B75" i="82" s="1"/>
  <c r="E75" i="82"/>
  <c r="C73" i="81"/>
  <c r="C74" i="81"/>
  <c r="E73" i="82"/>
  <c r="C73" i="82"/>
  <c r="B73" i="82" s="1"/>
  <c r="E74" i="82"/>
  <c r="C74" i="82"/>
  <c r="B74" i="82" s="1"/>
  <c r="K76" i="81"/>
  <c r="K75" i="81" l="1"/>
  <c r="C75" i="81"/>
  <c r="C11" i="98" l="1"/>
  <c r="T12" i="93"/>
  <c r="C72" i="84"/>
  <c r="R73" i="98"/>
  <c r="K75" i="91"/>
  <c r="I75" i="91" s="1"/>
  <c r="G25" i="84"/>
  <c r="C30" i="97"/>
  <c r="C69" i="84"/>
  <c r="K72" i="91"/>
  <c r="I72" i="91" s="1"/>
  <c r="F70" i="99"/>
  <c r="O17" i="93"/>
  <c r="C12" i="98"/>
  <c r="G70" i="86"/>
  <c r="H73" i="96"/>
  <c r="K73" i="91"/>
  <c r="I73" i="91" s="1"/>
  <c r="Q22" i="91"/>
  <c r="P22" i="91" s="1"/>
  <c r="N22" i="91" s="1"/>
  <c r="C18" i="98"/>
  <c r="K74" i="91"/>
  <c r="I74" i="91" s="1"/>
  <c r="N71" i="92" l="1"/>
  <c r="C11" i="97"/>
  <c r="C17" i="97"/>
  <c r="Q28" i="91"/>
  <c r="R12" i="93"/>
  <c r="O18" i="93"/>
  <c r="G10" i="86"/>
  <c r="C11" i="99"/>
  <c r="K13" i="91"/>
  <c r="I13" i="91" s="1"/>
  <c r="O28" i="93"/>
  <c r="M28" i="93" s="1"/>
  <c r="T22" i="93"/>
  <c r="R22" i="93" s="1"/>
  <c r="G19" i="86"/>
  <c r="D27" i="96"/>
  <c r="C27" i="97"/>
  <c r="H27" i="96"/>
  <c r="O15" i="93"/>
  <c r="M15" i="93" s="1"/>
  <c r="O72" i="93"/>
  <c r="M72" i="93" s="1"/>
  <c r="C24" i="86"/>
  <c r="P18" i="100"/>
  <c r="K19" i="91"/>
  <c r="I19" i="91" s="1"/>
  <c r="K72" i="96"/>
  <c r="O72" i="96"/>
  <c r="G69" i="86"/>
  <c r="C30" i="99"/>
  <c r="Q32" i="91"/>
  <c r="P32" i="91" s="1"/>
  <c r="N32" i="91" s="1"/>
  <c r="N73" i="92"/>
  <c r="F73" i="99"/>
  <c r="T28" i="93"/>
  <c r="R28" i="93" s="1"/>
  <c r="C26" i="86"/>
  <c r="O25" i="93"/>
  <c r="M25" i="93" s="1"/>
  <c r="R71" i="97"/>
  <c r="C25" i="98"/>
  <c r="T27" i="93"/>
  <c r="R27" i="93" s="1"/>
  <c r="Q34" i="91"/>
  <c r="P34" i="91" s="1"/>
  <c r="N34" i="91" s="1"/>
  <c r="C71" i="99"/>
  <c r="C21" i="97"/>
  <c r="O33" i="93"/>
  <c r="M33" i="93" s="1"/>
  <c r="C18" i="97"/>
  <c r="N21" i="92"/>
  <c r="C30" i="98"/>
  <c r="M25" i="94"/>
  <c r="C27" i="84"/>
  <c r="G72" i="84"/>
  <c r="B72" i="84" s="1"/>
  <c r="V75" i="96"/>
  <c r="S23" i="96"/>
  <c r="G11" i="86"/>
  <c r="M17" i="93"/>
  <c r="R25" i="98"/>
  <c r="C17" i="86"/>
  <c r="C70" i="86"/>
  <c r="B70" i="86" s="1"/>
  <c r="M71" i="94"/>
  <c r="M70" i="94"/>
  <c r="N70" i="92"/>
  <c r="L73" i="97"/>
  <c r="K34" i="91"/>
  <c r="I34" i="91" s="1"/>
  <c r="O19" i="93"/>
  <c r="M19" i="93" s="1"/>
  <c r="C20" i="97"/>
  <c r="T25" i="93"/>
  <c r="R25" i="93" s="1"/>
  <c r="L25" i="93" s="1"/>
  <c r="D73" i="96"/>
  <c r="Q14" i="91"/>
  <c r="P14" i="91" s="1"/>
  <c r="N14" i="91" s="1"/>
  <c r="T31" i="93"/>
  <c r="R31" i="93" s="1"/>
  <c r="R21" i="97"/>
  <c r="C14" i="98"/>
  <c r="M17" i="94"/>
  <c r="R17" i="98"/>
  <c r="C16" i="97"/>
  <c r="F71" i="99"/>
  <c r="P26" i="100"/>
  <c r="O71" i="93"/>
  <c r="M71" i="93" s="1"/>
  <c r="C69" i="86"/>
  <c r="R70" i="97"/>
  <c r="T71" i="93"/>
  <c r="R71" i="93" s="1"/>
  <c r="C26" i="99"/>
  <c r="G27" i="86"/>
  <c r="S75" i="96"/>
  <c r="C72" i="86"/>
  <c r="S19" i="96"/>
  <c r="R70" i="98"/>
  <c r="O27" i="93"/>
  <c r="M27" i="93" s="1"/>
  <c r="G16" i="84"/>
  <c r="G29" i="84"/>
  <c r="C26" i="98"/>
  <c r="T74" i="93"/>
  <c r="R74" i="93" s="1"/>
  <c r="G72" i="86"/>
  <c r="V27" i="96"/>
  <c r="T73" i="93"/>
  <c r="C71" i="86"/>
  <c r="V23" i="96"/>
  <c r="P25" i="100"/>
  <c r="G23" i="86"/>
  <c r="O73" i="96"/>
  <c r="K18" i="91"/>
  <c r="I18" i="91" s="1"/>
  <c r="N25" i="92"/>
  <c r="V19" i="96"/>
  <c r="P22" i="100"/>
  <c r="F20" i="99"/>
  <c r="C16" i="99"/>
  <c r="R17" i="97"/>
  <c r="G69" i="84"/>
  <c r="B69" i="84" s="1"/>
  <c r="O75" i="96"/>
  <c r="L25" i="97"/>
  <c r="T33" i="93"/>
  <c r="R33" i="93" s="1"/>
  <c r="L21" i="97"/>
  <c r="C21" i="98"/>
  <c r="C13" i="86"/>
  <c r="G13" i="86"/>
  <c r="C71" i="84"/>
  <c r="C32" i="98"/>
  <c r="Q20" i="91"/>
  <c r="P20" i="91" s="1"/>
  <c r="N20" i="91" s="1"/>
  <c r="O22" i="93"/>
  <c r="M22" i="93" s="1"/>
  <c r="G20" i="84"/>
  <c r="K23" i="96"/>
  <c r="C20" i="84"/>
  <c r="C19" i="84"/>
  <c r="F74" i="91"/>
  <c r="O73" i="93"/>
  <c r="G71" i="84"/>
  <c r="G71" i="86"/>
  <c r="K34" i="96"/>
  <c r="H34" i="96"/>
  <c r="S34" i="96"/>
  <c r="C31" i="86"/>
  <c r="F32" i="99"/>
  <c r="V34" i="96"/>
  <c r="O34" i="96"/>
  <c r="F19" i="95"/>
  <c r="C17" i="84"/>
  <c r="R18" i="97"/>
  <c r="K20" i="96"/>
  <c r="I19" i="95"/>
  <c r="F18" i="99"/>
  <c r="G17" i="86"/>
  <c r="F22" i="95"/>
  <c r="R21" i="98"/>
  <c r="F23" i="91"/>
  <c r="D23" i="96"/>
  <c r="H23" i="96"/>
  <c r="F21" i="99"/>
  <c r="K22" i="96"/>
  <c r="C20" i="98"/>
  <c r="K22" i="91"/>
  <c r="I22" i="91" s="1"/>
  <c r="H22" i="91" s="1"/>
  <c r="F21" i="93"/>
  <c r="T21" i="93"/>
  <c r="R21" i="93" s="1"/>
  <c r="G13" i="84"/>
  <c r="Q16" i="91"/>
  <c r="P16" i="91" s="1"/>
  <c r="N16" i="91" s="1"/>
  <c r="C13" i="84"/>
  <c r="R14" i="98"/>
  <c r="K16" i="91"/>
  <c r="I16" i="91" s="1"/>
  <c r="S26" i="96"/>
  <c r="F24" i="99"/>
  <c r="C24" i="98"/>
  <c r="C23" i="86"/>
  <c r="G23" i="84"/>
  <c r="F26" i="91"/>
  <c r="I25" i="93"/>
  <c r="I72" i="95"/>
  <c r="C70" i="84"/>
  <c r="T72" i="93"/>
  <c r="R72" i="93" s="1"/>
  <c r="I33" i="93"/>
  <c r="F33" i="93"/>
  <c r="G31" i="86"/>
  <c r="R18" i="98"/>
  <c r="P19" i="100"/>
  <c r="L18" i="97"/>
  <c r="C21" i="99"/>
  <c r="M21" i="94"/>
  <c r="G20" i="86"/>
  <c r="I21" i="93"/>
  <c r="V22" i="96"/>
  <c r="I21" i="95"/>
  <c r="L20" i="97"/>
  <c r="C14" i="97"/>
  <c r="S16" i="96"/>
  <c r="F14" i="99"/>
  <c r="F15" i="95"/>
  <c r="F16" i="91"/>
  <c r="F15" i="93"/>
  <c r="L14" i="97"/>
  <c r="H16" i="96"/>
  <c r="P15" i="100"/>
  <c r="D16" i="96"/>
  <c r="I15" i="95"/>
  <c r="R24" i="97"/>
  <c r="C24" i="97"/>
  <c r="O26" i="96"/>
  <c r="K26" i="96"/>
  <c r="V26" i="96"/>
  <c r="L24" i="97"/>
  <c r="R24" i="98"/>
  <c r="I33" i="95"/>
  <c r="D34" i="96"/>
  <c r="F33" i="95"/>
  <c r="L32" i="97"/>
  <c r="R32" i="98"/>
  <c r="G31" i="84"/>
  <c r="O20" i="96"/>
  <c r="H20" i="96"/>
  <c r="I22" i="93"/>
  <c r="F22" i="93"/>
  <c r="Q23" i="91"/>
  <c r="P23" i="91" s="1"/>
  <c r="N23" i="91" s="1"/>
  <c r="R20" i="97"/>
  <c r="F21" i="95"/>
  <c r="D22" i="96"/>
  <c r="R20" i="98"/>
  <c r="G19" i="84"/>
  <c r="O16" i="96"/>
  <c r="T15" i="93"/>
  <c r="R15" i="93" s="1"/>
  <c r="C24" i="99"/>
  <c r="F25" i="95"/>
  <c r="I25" i="95"/>
  <c r="F72" i="93"/>
  <c r="L71" i="97"/>
  <c r="I73" i="93"/>
  <c r="R32" i="97"/>
  <c r="C31" i="84"/>
  <c r="C32" i="99"/>
  <c r="F34" i="91"/>
  <c r="C32" i="97"/>
  <c r="P33" i="100"/>
  <c r="F19" i="93"/>
  <c r="I19" i="93"/>
  <c r="C18" i="99"/>
  <c r="S20" i="96"/>
  <c r="T19" i="93"/>
  <c r="R19" i="93" s="1"/>
  <c r="K20" i="91"/>
  <c r="I20" i="91" s="1"/>
  <c r="G17" i="84"/>
  <c r="F20" i="91"/>
  <c r="D20" i="96"/>
  <c r="V20" i="96"/>
  <c r="I22" i="95"/>
  <c r="O23" i="96"/>
  <c r="K23" i="91"/>
  <c r="I23" i="91" s="1"/>
  <c r="C20" i="86"/>
  <c r="O22" i="96"/>
  <c r="O21" i="93"/>
  <c r="M21" i="93" s="1"/>
  <c r="S22" i="96"/>
  <c r="C20" i="99"/>
  <c r="H22" i="96"/>
  <c r="F22" i="91"/>
  <c r="C19" i="86"/>
  <c r="P21" i="100"/>
  <c r="V16" i="96"/>
  <c r="R14" i="97"/>
  <c r="K16" i="96"/>
  <c r="I15" i="93"/>
  <c r="C14" i="99"/>
  <c r="C23" i="84"/>
  <c r="F25" i="93"/>
  <c r="D26" i="96"/>
  <c r="Q26" i="91"/>
  <c r="P26" i="91" s="1"/>
  <c r="N26" i="91" s="1"/>
  <c r="K26" i="91"/>
  <c r="I26" i="91" s="1"/>
  <c r="H26" i="96"/>
  <c r="G70" i="84"/>
  <c r="K73" i="96"/>
  <c r="G73" i="96" s="1"/>
  <c r="V73" i="96"/>
  <c r="V14" i="96"/>
  <c r="F13" i="95"/>
  <c r="O13" i="93"/>
  <c r="M13" i="93" s="1"/>
  <c r="P13" i="100"/>
  <c r="K14" i="91"/>
  <c r="I14" i="91" s="1"/>
  <c r="G15" i="86"/>
  <c r="C16" i="98"/>
  <c r="V18" i="96"/>
  <c r="F16" i="99"/>
  <c r="I17" i="95"/>
  <c r="R16" i="97"/>
  <c r="G24" i="86"/>
  <c r="C24" i="84"/>
  <c r="F27" i="91"/>
  <c r="I26" i="95"/>
  <c r="C17" i="98"/>
  <c r="Q19" i="91"/>
  <c r="P19" i="91" s="1"/>
  <c r="N19" i="91" s="1"/>
  <c r="F18" i="95"/>
  <c r="F19" i="91"/>
  <c r="F71" i="93"/>
  <c r="F32" i="91"/>
  <c r="I31" i="95"/>
  <c r="S32" i="96"/>
  <c r="C29" i="84"/>
  <c r="R30" i="98"/>
  <c r="G25" i="86"/>
  <c r="F28" i="91"/>
  <c r="K28" i="91"/>
  <c r="I28" i="91" s="1"/>
  <c r="K28" i="96"/>
  <c r="D28" i="96"/>
  <c r="H28" i="96"/>
  <c r="D30" i="96"/>
  <c r="R28" i="97"/>
  <c r="C28" i="99"/>
  <c r="F29" i="95"/>
  <c r="G27" i="84"/>
  <c r="V30" i="96"/>
  <c r="O29" i="93"/>
  <c r="M29" i="93" s="1"/>
  <c r="T29" i="93"/>
  <c r="R29" i="93" s="1"/>
  <c r="I74" i="95"/>
  <c r="O74" i="93"/>
  <c r="M74" i="93" s="1"/>
  <c r="F28" i="93"/>
  <c r="C26" i="84"/>
  <c r="F27" i="99"/>
  <c r="G26" i="86"/>
  <c r="L11" i="97"/>
  <c r="F11" i="99"/>
  <c r="B11" i="99" s="1"/>
  <c r="R11" i="97"/>
  <c r="C10" i="84"/>
  <c r="H13" i="96"/>
  <c r="O13" i="96"/>
  <c r="I72" i="93"/>
  <c r="R71" i="98"/>
  <c r="S14" i="96"/>
  <c r="G11" i="84"/>
  <c r="K14" i="96"/>
  <c r="F17" i="95"/>
  <c r="C15" i="84"/>
  <c r="L16" i="97"/>
  <c r="S18" i="96"/>
  <c r="I17" i="93"/>
  <c r="Q18" i="91"/>
  <c r="P18" i="91" s="1"/>
  <c r="S27" i="96"/>
  <c r="F25" i="99"/>
  <c r="I26" i="93"/>
  <c r="T26" i="93"/>
  <c r="R26" i="93" s="1"/>
  <c r="O27" i="96"/>
  <c r="M18" i="93"/>
  <c r="F18" i="93"/>
  <c r="C16" i="84"/>
  <c r="O19" i="96"/>
  <c r="N17" i="92"/>
  <c r="L17" i="97"/>
  <c r="H72" i="96"/>
  <c r="S72" i="96"/>
  <c r="C29" i="86"/>
  <c r="K32" i="96"/>
  <c r="O32" i="96"/>
  <c r="F31" i="93"/>
  <c r="D32" i="96"/>
  <c r="L30" i="97"/>
  <c r="O31" i="93"/>
  <c r="M31" i="93" s="1"/>
  <c r="P31" i="100"/>
  <c r="F26" i="99"/>
  <c r="R26" i="97"/>
  <c r="S28" i="96"/>
  <c r="R26" i="98"/>
  <c r="C25" i="84"/>
  <c r="B25" i="84" s="1"/>
  <c r="P29" i="100"/>
  <c r="O30" i="96"/>
  <c r="C28" i="98"/>
  <c r="F28" i="99"/>
  <c r="F75" i="91"/>
  <c r="R73" i="97"/>
  <c r="H75" i="96"/>
  <c r="F29" i="91"/>
  <c r="I28" i="95"/>
  <c r="H29" i="96"/>
  <c r="D29" i="96"/>
  <c r="P28" i="100"/>
  <c r="K29" i="91"/>
  <c r="I29" i="91" s="1"/>
  <c r="C27" i="98"/>
  <c r="K13" i="96"/>
  <c r="F13" i="91"/>
  <c r="I12" i="93"/>
  <c r="O12" i="93"/>
  <c r="M12" i="93" s="1"/>
  <c r="L12" i="93" s="1"/>
  <c r="R11" i="98"/>
  <c r="F72" i="95"/>
  <c r="H14" i="96"/>
  <c r="I13" i="95"/>
  <c r="C11" i="84"/>
  <c r="C11" i="86"/>
  <c r="D14" i="96"/>
  <c r="F14" i="91"/>
  <c r="C12" i="97"/>
  <c r="F17" i="93"/>
  <c r="G15" i="84"/>
  <c r="P17" i="100"/>
  <c r="C15" i="86"/>
  <c r="F26" i="95"/>
  <c r="K27" i="91"/>
  <c r="I27" i="91" s="1"/>
  <c r="C25" i="99"/>
  <c r="C25" i="97"/>
  <c r="F17" i="99"/>
  <c r="I18" i="95"/>
  <c r="G16" i="86"/>
  <c r="I18" i="93"/>
  <c r="K19" i="96"/>
  <c r="F71" i="95"/>
  <c r="I71" i="95"/>
  <c r="L70" i="97"/>
  <c r="F72" i="91"/>
  <c r="D72" i="96"/>
  <c r="V72" i="96"/>
  <c r="H32" i="96"/>
  <c r="V32" i="96"/>
  <c r="I31" i="93"/>
  <c r="F27" i="93"/>
  <c r="I27" i="95"/>
  <c r="P27" i="100"/>
  <c r="I27" i="93"/>
  <c r="C25" i="86"/>
  <c r="F27" i="95"/>
  <c r="R28" i="98"/>
  <c r="L28" i="97"/>
  <c r="C27" i="86"/>
  <c r="F29" i="93"/>
  <c r="I29" i="95"/>
  <c r="Q30" i="91"/>
  <c r="P30" i="91" s="1"/>
  <c r="N30" i="91" s="1"/>
  <c r="I74" i="93"/>
  <c r="D75" i="96"/>
  <c r="M73" i="94"/>
  <c r="F74" i="95"/>
  <c r="I28" i="93"/>
  <c r="O29" i="96"/>
  <c r="R27" i="98"/>
  <c r="R27" i="97"/>
  <c r="V29" i="96"/>
  <c r="F28" i="95"/>
  <c r="F12" i="95"/>
  <c r="Q13" i="91"/>
  <c r="P13" i="91" s="1"/>
  <c r="N13" i="91" s="1"/>
  <c r="F12" i="93"/>
  <c r="D13" i="96"/>
  <c r="P12" i="100"/>
  <c r="F73" i="91"/>
  <c r="S73" i="96"/>
  <c r="F13" i="93"/>
  <c r="L12" i="97"/>
  <c r="O14" i="96"/>
  <c r="R12" i="98"/>
  <c r="I13" i="93"/>
  <c r="R12" i="97"/>
  <c r="C12" i="99"/>
  <c r="T13" i="93"/>
  <c r="R13" i="93" s="1"/>
  <c r="F12" i="99"/>
  <c r="K18" i="96"/>
  <c r="H18" i="96"/>
  <c r="O18" i="96"/>
  <c r="T17" i="93"/>
  <c r="R17" i="93" s="1"/>
  <c r="D18" i="96"/>
  <c r="F18" i="91"/>
  <c r="R16" i="98"/>
  <c r="K27" i="96"/>
  <c r="R25" i="97"/>
  <c r="F26" i="93"/>
  <c r="Q27" i="91"/>
  <c r="P27" i="91" s="1"/>
  <c r="N27" i="91" s="1"/>
  <c r="O26" i="93"/>
  <c r="M26" i="93" s="1"/>
  <c r="G24" i="84"/>
  <c r="C17" i="99"/>
  <c r="C16" i="86"/>
  <c r="D19" i="96"/>
  <c r="T18" i="93"/>
  <c r="R18" i="93" s="1"/>
  <c r="H19" i="96"/>
  <c r="C70" i="99"/>
  <c r="B70" i="99" s="1"/>
  <c r="I71" i="93"/>
  <c r="F30" i="99"/>
  <c r="K32" i="91"/>
  <c r="I32" i="91" s="1"/>
  <c r="G29" i="86"/>
  <c r="F31" i="95"/>
  <c r="R30" i="97"/>
  <c r="P28" i="91"/>
  <c r="N28" i="91" s="1"/>
  <c r="L26" i="97"/>
  <c r="C26" i="97"/>
  <c r="O28" i="96"/>
  <c r="V28" i="96"/>
  <c r="H30" i="96"/>
  <c r="I29" i="93"/>
  <c r="K30" i="96"/>
  <c r="C28" i="97"/>
  <c r="F30" i="91"/>
  <c r="S30" i="96"/>
  <c r="K30" i="91"/>
  <c r="I30" i="91" s="1"/>
  <c r="C73" i="99"/>
  <c r="B73" i="99" s="1"/>
  <c r="F74" i="93"/>
  <c r="K75" i="96"/>
  <c r="L27" i="97"/>
  <c r="K29" i="96"/>
  <c r="G26" i="84"/>
  <c r="S29" i="96"/>
  <c r="C27" i="99"/>
  <c r="Q29" i="91"/>
  <c r="P29" i="91" s="1"/>
  <c r="N29" i="91" s="1"/>
  <c r="C10" i="86"/>
  <c r="B10" i="86" s="1"/>
  <c r="I12" i="95"/>
  <c r="G10" i="84"/>
  <c r="V13" i="96"/>
  <c r="S13" i="96"/>
  <c r="K65" i="91"/>
  <c r="I65" i="91" s="1"/>
  <c r="T14" i="93"/>
  <c r="K40" i="91"/>
  <c r="I40" i="91" s="1"/>
  <c r="K69" i="91"/>
  <c r="I69" i="91" s="1"/>
  <c r="K46" i="91"/>
  <c r="I46" i="91" s="1"/>
  <c r="K42" i="91"/>
  <c r="I42" i="91" s="1"/>
  <c r="K51" i="91"/>
  <c r="I51" i="91" s="1"/>
  <c r="O20" i="93"/>
  <c r="K71" i="91"/>
  <c r="I71" i="91" s="1"/>
  <c r="K68" i="91"/>
  <c r="I68" i="91" s="1"/>
  <c r="K53" i="91"/>
  <c r="I53" i="91" s="1"/>
  <c r="R61" i="98"/>
  <c r="N61" i="92"/>
  <c r="K63" i="91"/>
  <c r="I63" i="91" s="1"/>
  <c r="M61" i="94"/>
  <c r="K58" i="91"/>
  <c r="I58" i="91" s="1"/>
  <c r="K60" i="91"/>
  <c r="I60" i="91" s="1"/>
  <c r="K50" i="91"/>
  <c r="I50" i="91" s="1"/>
  <c r="K52" i="91"/>
  <c r="I52" i="91" s="1"/>
  <c r="Q17" i="91"/>
  <c r="I72" i="98"/>
  <c r="K49" i="91"/>
  <c r="I49" i="91" s="1"/>
  <c r="I21" i="92"/>
  <c r="K66" i="91"/>
  <c r="I66" i="91" s="1"/>
  <c r="C64" i="97"/>
  <c r="F70" i="97"/>
  <c r="K54" i="91"/>
  <c r="I54" i="91" s="1"/>
  <c r="K31" i="96"/>
  <c r="K70" i="91"/>
  <c r="I70" i="91" s="1"/>
  <c r="K67" i="91"/>
  <c r="I67" i="91" s="1"/>
  <c r="K38" i="91"/>
  <c r="I38" i="91" s="1"/>
  <c r="K56" i="91"/>
  <c r="I56" i="91" s="1"/>
  <c r="R60" i="97"/>
  <c r="K62" i="91"/>
  <c r="I62" i="91" s="1"/>
  <c r="K45" i="91"/>
  <c r="I45" i="91" s="1"/>
  <c r="K57" i="91"/>
  <c r="I57" i="91" s="1"/>
  <c r="C31" i="83"/>
  <c r="K39" i="91"/>
  <c r="I39" i="91" s="1"/>
  <c r="C20" i="83"/>
  <c r="F21" i="98"/>
  <c r="K59" i="91"/>
  <c r="I59" i="91" s="1"/>
  <c r="K37" i="91"/>
  <c r="I37" i="91" s="1"/>
  <c r="K43" i="91"/>
  <c r="I43" i="91" s="1"/>
  <c r="I70" i="97"/>
  <c r="K41" i="91"/>
  <c r="I41" i="91" s="1"/>
  <c r="F73" i="97"/>
  <c r="K61" i="91"/>
  <c r="I61" i="91" s="1"/>
  <c r="K64" i="91"/>
  <c r="I64" i="91" s="1"/>
  <c r="K44" i="91"/>
  <c r="I44" i="91" s="1"/>
  <c r="K47" i="91"/>
  <c r="I47" i="91" s="1"/>
  <c r="K48" i="91"/>
  <c r="I48" i="91" s="1"/>
  <c r="M53" i="94"/>
  <c r="K55" i="91"/>
  <c r="I55" i="91" s="1"/>
  <c r="F31" i="99" l="1"/>
  <c r="I70" i="98"/>
  <c r="C56" i="99"/>
  <c r="L65" i="97"/>
  <c r="K31" i="91"/>
  <c r="K64" i="96"/>
  <c r="O53" i="93"/>
  <c r="R61" i="97"/>
  <c r="O66" i="93"/>
  <c r="T39" i="93"/>
  <c r="R39" i="93" s="1"/>
  <c r="F18" i="97"/>
  <c r="L72" i="97"/>
  <c r="K24" i="91"/>
  <c r="I24" i="91" s="1"/>
  <c r="O23" i="93"/>
  <c r="M23" i="93" s="1"/>
  <c r="B19" i="84"/>
  <c r="H47" i="96"/>
  <c r="K44" i="96"/>
  <c r="C42" i="97"/>
  <c r="F15" i="99"/>
  <c r="K69" i="96"/>
  <c r="K50" i="96"/>
  <c r="G23" i="96"/>
  <c r="R49" i="98"/>
  <c r="B71" i="99"/>
  <c r="F25" i="98"/>
  <c r="G27" i="96"/>
  <c r="C27" i="96" s="1"/>
  <c r="C73" i="96"/>
  <c r="B30" i="99"/>
  <c r="L17" i="93"/>
  <c r="I20" i="92"/>
  <c r="D22" i="91" s="1"/>
  <c r="B19" i="86"/>
  <c r="B23" i="84"/>
  <c r="L28" i="93"/>
  <c r="F27" i="83"/>
  <c r="I25" i="92"/>
  <c r="F12" i="97"/>
  <c r="I14" i="97"/>
  <c r="F20" i="83"/>
  <c r="B20" i="83" s="1"/>
  <c r="M20" i="94"/>
  <c r="O55" i="96"/>
  <c r="B11" i="86"/>
  <c r="H34" i="91"/>
  <c r="B27" i="86"/>
  <c r="B27" i="84"/>
  <c r="B29" i="84"/>
  <c r="B24" i="86"/>
  <c r="B16" i="99"/>
  <c r="I11" i="97"/>
  <c r="L15" i="93"/>
  <c r="L70" i="98"/>
  <c r="N72" i="81"/>
  <c r="N70" i="81"/>
  <c r="I12" i="97"/>
  <c r="H14" i="91"/>
  <c r="O70" i="98"/>
  <c r="B69" i="86"/>
  <c r="R75" i="96"/>
  <c r="N75" i="96" s="1"/>
  <c r="M27" i="94"/>
  <c r="H19" i="91"/>
  <c r="H32" i="91"/>
  <c r="N11" i="92"/>
  <c r="B26" i="86"/>
  <c r="B20" i="99"/>
  <c r="L33" i="93"/>
  <c r="C13" i="83"/>
  <c r="O73" i="98"/>
  <c r="B14" i="99"/>
  <c r="R22" i="96"/>
  <c r="N22" i="96" s="1"/>
  <c r="B20" i="86"/>
  <c r="L14" i="98"/>
  <c r="G72" i="96"/>
  <c r="C72" i="96" s="1"/>
  <c r="R72" i="97"/>
  <c r="F59" i="99"/>
  <c r="N57" i="92"/>
  <c r="C56" i="86"/>
  <c r="D39" i="96"/>
  <c r="Q33" i="91"/>
  <c r="P33" i="91" s="1"/>
  <c r="N33" i="91" s="1"/>
  <c r="G55" i="84"/>
  <c r="F70" i="98"/>
  <c r="G53" i="84"/>
  <c r="C10" i="99"/>
  <c r="R73" i="93"/>
  <c r="M18" i="94"/>
  <c r="B23" i="86"/>
  <c r="K26" i="100"/>
  <c r="D26" i="100" s="1"/>
  <c r="B15" i="86"/>
  <c r="B17" i="86"/>
  <c r="B21" i="99"/>
  <c r="O47" i="93"/>
  <c r="M47" i="93" s="1"/>
  <c r="O60" i="93"/>
  <c r="M60" i="93" s="1"/>
  <c r="C60" i="98"/>
  <c r="H62" i="96"/>
  <c r="P32" i="100"/>
  <c r="O59" i="93"/>
  <c r="M59" i="93" s="1"/>
  <c r="C9" i="86"/>
  <c r="K53" i="96"/>
  <c r="T20" i="93"/>
  <c r="R20" i="93" s="1"/>
  <c r="G18" i="84"/>
  <c r="B27" i="99"/>
  <c r="P71" i="100"/>
  <c r="L74" i="93"/>
  <c r="H23" i="91"/>
  <c r="L22" i="93"/>
  <c r="C58" i="99"/>
  <c r="G19" i="96"/>
  <c r="C19" i="96" s="1"/>
  <c r="B17" i="99"/>
  <c r="B11" i="84"/>
  <c r="P72" i="100"/>
  <c r="G22" i="96"/>
  <c r="C22" i="96" s="1"/>
  <c r="B24" i="99"/>
  <c r="R23" i="96"/>
  <c r="N23" i="96" s="1"/>
  <c r="R34" i="96"/>
  <c r="N34" i="96" s="1"/>
  <c r="K74" i="96"/>
  <c r="T57" i="93"/>
  <c r="R57" i="93" s="1"/>
  <c r="F34" i="99"/>
  <c r="F29" i="100"/>
  <c r="K71" i="100"/>
  <c r="D71" i="100" s="1"/>
  <c r="C21" i="94"/>
  <c r="C22" i="93" s="1"/>
  <c r="B18" i="99"/>
  <c r="B20" i="84"/>
  <c r="B71" i="84"/>
  <c r="S55" i="96"/>
  <c r="C58" i="84"/>
  <c r="C60" i="99"/>
  <c r="T61" i="93"/>
  <c r="R61" i="93" s="1"/>
  <c r="C47" i="99"/>
  <c r="F29" i="83"/>
  <c r="G49" i="86"/>
  <c r="G49" i="84"/>
  <c r="B72" i="86"/>
  <c r="T54" i="93"/>
  <c r="R54" i="93" s="1"/>
  <c r="O59" i="96"/>
  <c r="O69" i="93"/>
  <c r="M69" i="93" s="1"/>
  <c r="C50" i="98"/>
  <c r="C48" i="84"/>
  <c r="C21" i="84"/>
  <c r="G43" i="86"/>
  <c r="C11" i="83"/>
  <c r="R13" i="98"/>
  <c r="C63" i="98"/>
  <c r="H30" i="91"/>
  <c r="B16" i="86"/>
  <c r="B71" i="86"/>
  <c r="I73" i="92"/>
  <c r="T40" i="93"/>
  <c r="R40" i="93" s="1"/>
  <c r="F25" i="97"/>
  <c r="S43" i="96"/>
  <c r="G56" i="84"/>
  <c r="O71" i="98"/>
  <c r="C23" i="83"/>
  <c r="C26" i="83"/>
  <c r="C27" i="83"/>
  <c r="I30" i="92"/>
  <c r="D32" i="91" s="1"/>
  <c r="K33" i="91"/>
  <c r="I33" i="91" s="1"/>
  <c r="C49" i="84"/>
  <c r="G32" i="84"/>
  <c r="T35" i="93"/>
  <c r="R35" i="93" s="1"/>
  <c r="L69" i="97"/>
  <c r="G68" i="86"/>
  <c r="I71" i="97"/>
  <c r="F67" i="99"/>
  <c r="C66" i="86"/>
  <c r="K22" i="100"/>
  <c r="D22" i="100" s="1"/>
  <c r="F72" i="98"/>
  <c r="L26" i="93"/>
  <c r="B26" i="99"/>
  <c r="L19" i="93"/>
  <c r="I73" i="95"/>
  <c r="L72" i="93"/>
  <c r="I12" i="98"/>
  <c r="B25" i="86"/>
  <c r="G14" i="96"/>
  <c r="C14" i="96" s="1"/>
  <c r="N26" i="92"/>
  <c r="M24" i="94"/>
  <c r="N72" i="92"/>
  <c r="R19" i="96"/>
  <c r="N19" i="96" s="1"/>
  <c r="L27" i="93"/>
  <c r="G64" i="86"/>
  <c r="I26" i="98"/>
  <c r="I72" i="92"/>
  <c r="L33" i="97"/>
  <c r="F71" i="98"/>
  <c r="I72" i="97"/>
  <c r="B25" i="99"/>
  <c r="B16" i="84"/>
  <c r="I73" i="98"/>
  <c r="F69" i="83"/>
  <c r="H59" i="96"/>
  <c r="K45" i="96"/>
  <c r="O70" i="97"/>
  <c r="C30" i="86"/>
  <c r="G57" i="84"/>
  <c r="C55" i="84"/>
  <c r="K63" i="96"/>
  <c r="R49" i="97"/>
  <c r="F40" i="99"/>
  <c r="G39" i="84"/>
  <c r="C22" i="97"/>
  <c r="C38" i="99"/>
  <c r="C22" i="86"/>
  <c r="G32" i="96"/>
  <c r="C32" i="96" s="1"/>
  <c r="N18" i="91"/>
  <c r="H18" i="91" s="1"/>
  <c r="G26" i="96"/>
  <c r="C26" i="96" s="1"/>
  <c r="H20" i="91"/>
  <c r="C72" i="99"/>
  <c r="G44" i="86"/>
  <c r="T63" i="93"/>
  <c r="R63" i="93" s="1"/>
  <c r="M37" i="94"/>
  <c r="M60" i="94"/>
  <c r="C54" i="99"/>
  <c r="T37" i="93"/>
  <c r="R37" i="93" s="1"/>
  <c r="L29" i="97"/>
  <c r="G14" i="86"/>
  <c r="O73" i="97"/>
  <c r="K60" i="96"/>
  <c r="C60" i="86"/>
  <c r="K35" i="91"/>
  <c r="I35" i="91" s="1"/>
  <c r="H35" i="96"/>
  <c r="K68" i="96"/>
  <c r="C65" i="86"/>
  <c r="F72" i="97"/>
  <c r="D51" i="96"/>
  <c r="T45" i="93"/>
  <c r="R45" i="93" s="1"/>
  <c r="F70" i="83"/>
  <c r="C38" i="97"/>
  <c r="C37" i="84"/>
  <c r="K19" i="100"/>
  <c r="D19" i="100" s="1"/>
  <c r="C13" i="98"/>
  <c r="S15" i="96"/>
  <c r="T64" i="93"/>
  <c r="R64" i="93" s="1"/>
  <c r="R29" i="96"/>
  <c r="N29" i="96" s="1"/>
  <c r="R30" i="96"/>
  <c r="N30" i="96" s="1"/>
  <c r="R73" i="96"/>
  <c r="N73" i="96" s="1"/>
  <c r="E72" i="95"/>
  <c r="G52" i="86"/>
  <c r="C24" i="83"/>
  <c r="F15" i="83"/>
  <c r="F71" i="97"/>
  <c r="R60" i="98"/>
  <c r="G59" i="86"/>
  <c r="C47" i="98"/>
  <c r="F11" i="97"/>
  <c r="F17" i="83"/>
  <c r="K51" i="96"/>
  <c r="K15" i="96"/>
  <c r="N69" i="81"/>
  <c r="N27" i="92"/>
  <c r="N16" i="92"/>
  <c r="M11" i="94"/>
  <c r="N14" i="92"/>
  <c r="L21" i="93"/>
  <c r="B32" i="99"/>
  <c r="M57" i="94"/>
  <c r="G42" i="86"/>
  <c r="C44" i="84"/>
  <c r="L45" i="97"/>
  <c r="C39" i="97"/>
  <c r="F62" i="99"/>
  <c r="C39" i="98"/>
  <c r="F46" i="99"/>
  <c r="I11" i="92"/>
  <c r="D13" i="91" s="1"/>
  <c r="G58" i="86"/>
  <c r="C59" i="99"/>
  <c r="T60" i="93"/>
  <c r="R60" i="93" s="1"/>
  <c r="L57" i="97"/>
  <c r="C54" i="97"/>
  <c r="G64" i="84"/>
  <c r="O31" i="96"/>
  <c r="D31" i="96"/>
  <c r="M53" i="93"/>
  <c r="C14" i="84"/>
  <c r="T32" i="93"/>
  <c r="R32" i="93" s="1"/>
  <c r="G30" i="86"/>
  <c r="C31" i="99"/>
  <c r="B31" i="99" s="1"/>
  <c r="C31" i="97"/>
  <c r="O51" i="93"/>
  <c r="M51" i="93" s="1"/>
  <c r="T49" i="93"/>
  <c r="R49" i="93" s="1"/>
  <c r="T59" i="93"/>
  <c r="R59" i="93" s="1"/>
  <c r="G55" i="86"/>
  <c r="K12" i="91"/>
  <c r="I12" i="91" s="1"/>
  <c r="L61" i="97"/>
  <c r="G60" i="84"/>
  <c r="C61" i="99"/>
  <c r="R33" i="97"/>
  <c r="N33" i="92"/>
  <c r="C51" i="97"/>
  <c r="T52" i="93"/>
  <c r="R52" i="93" s="1"/>
  <c r="L49" i="97"/>
  <c r="C40" i="98"/>
  <c r="P23" i="100"/>
  <c r="C44" i="99"/>
  <c r="F17" i="98"/>
  <c r="T68" i="93"/>
  <c r="R68" i="93" s="1"/>
  <c r="L71" i="93"/>
  <c r="F10" i="99"/>
  <c r="C61" i="98"/>
  <c r="I71" i="92"/>
  <c r="R33" i="98"/>
  <c r="D71" i="96"/>
  <c r="S51" i="96"/>
  <c r="Q24" i="91"/>
  <c r="P24" i="91" s="1"/>
  <c r="N24" i="91" s="1"/>
  <c r="G43" i="84"/>
  <c r="R13" i="97"/>
  <c r="O15" i="96"/>
  <c r="K25" i="91"/>
  <c r="I25" i="91" s="1"/>
  <c r="C64" i="86"/>
  <c r="G63" i="86"/>
  <c r="C48" i="98"/>
  <c r="C58" i="98"/>
  <c r="G57" i="86"/>
  <c r="C38" i="86"/>
  <c r="F16" i="83"/>
  <c r="C34" i="86"/>
  <c r="F12" i="98"/>
  <c r="C57" i="97"/>
  <c r="L37" i="97"/>
  <c r="O38" i="93"/>
  <c r="M38" i="93" s="1"/>
  <c r="C53" i="86"/>
  <c r="C53" i="84"/>
  <c r="M65" i="94"/>
  <c r="O70" i="96"/>
  <c r="C28" i="84"/>
  <c r="O30" i="93"/>
  <c r="M30" i="93" s="1"/>
  <c r="M29" i="94"/>
  <c r="F52" i="99"/>
  <c r="C51" i="84"/>
  <c r="G46" i="84"/>
  <c r="O48" i="93"/>
  <c r="M48" i="93" s="1"/>
  <c r="C46" i="84"/>
  <c r="P16" i="100"/>
  <c r="K17" i="91"/>
  <c r="I17" i="91" s="1"/>
  <c r="F50" i="99"/>
  <c r="O49" i="93"/>
  <c r="M49" i="93" s="1"/>
  <c r="G9" i="86"/>
  <c r="O62" i="93"/>
  <c r="M62" i="93" s="1"/>
  <c r="K35" i="96"/>
  <c r="G50" i="84"/>
  <c r="C69" i="98"/>
  <c r="R69" i="98"/>
  <c r="R69" i="97"/>
  <c r="G48" i="84"/>
  <c r="G48" i="86"/>
  <c r="H16" i="91"/>
  <c r="V44" i="96"/>
  <c r="V48" i="96"/>
  <c r="C41" i="86"/>
  <c r="C61" i="84"/>
  <c r="V64" i="96"/>
  <c r="C59" i="98"/>
  <c r="V61" i="96"/>
  <c r="G34" i="84"/>
  <c r="T58" i="93"/>
  <c r="R58" i="93" s="1"/>
  <c r="K39" i="96"/>
  <c r="K57" i="96"/>
  <c r="C54" i="84"/>
  <c r="T44" i="93"/>
  <c r="R44" i="93" s="1"/>
  <c r="V62" i="96"/>
  <c r="V56" i="96"/>
  <c r="V38" i="96"/>
  <c r="S67" i="96"/>
  <c r="C52" i="99"/>
  <c r="C64" i="98"/>
  <c r="G63" i="84"/>
  <c r="K66" i="96"/>
  <c r="V52" i="96"/>
  <c r="V63" i="96"/>
  <c r="V68" i="96"/>
  <c r="V71" i="96"/>
  <c r="C49" i="98"/>
  <c r="V51" i="96"/>
  <c r="R51" i="96" s="1"/>
  <c r="V42" i="96"/>
  <c r="V69" i="96"/>
  <c r="C38" i="98"/>
  <c r="V40" i="96"/>
  <c r="V15" i="96"/>
  <c r="V47" i="96"/>
  <c r="V55" i="96"/>
  <c r="C45" i="97"/>
  <c r="R45" i="98"/>
  <c r="S47" i="96"/>
  <c r="T43" i="93"/>
  <c r="R43" i="93" s="1"/>
  <c r="V41" i="96"/>
  <c r="C41" i="98"/>
  <c r="V43" i="96"/>
  <c r="L41" i="97"/>
  <c r="R41" i="98"/>
  <c r="V37" i="96"/>
  <c r="O36" i="93"/>
  <c r="M36" i="93" s="1"/>
  <c r="C57" i="98"/>
  <c r="V39" i="96"/>
  <c r="N37" i="92"/>
  <c r="S62" i="96"/>
  <c r="K62" i="96"/>
  <c r="K56" i="96"/>
  <c r="V67" i="96"/>
  <c r="R29" i="97"/>
  <c r="C16" i="83"/>
  <c r="C63" i="84"/>
  <c r="V66" i="96"/>
  <c r="T48" i="93"/>
  <c r="R48" i="93" s="1"/>
  <c r="P17" i="91"/>
  <c r="N17" i="91" s="1"/>
  <c r="V60" i="96"/>
  <c r="V58" i="96"/>
  <c r="V35" i="96"/>
  <c r="V53" i="96"/>
  <c r="C40" i="97"/>
  <c r="V46" i="96"/>
  <c r="G13" i="96"/>
  <c r="C13" i="96" s="1"/>
  <c r="V59" i="96"/>
  <c r="C53" i="98"/>
  <c r="K55" i="96"/>
  <c r="R53" i="97"/>
  <c r="C45" i="98"/>
  <c r="R45" i="97"/>
  <c r="C42" i="98"/>
  <c r="C62" i="99"/>
  <c r="C34" i="84"/>
  <c r="C55" i="97"/>
  <c r="V57" i="96"/>
  <c r="C43" i="97"/>
  <c r="C60" i="97"/>
  <c r="O55" i="93"/>
  <c r="M55" i="93" s="1"/>
  <c r="N65" i="92"/>
  <c r="V70" i="96"/>
  <c r="S70" i="96"/>
  <c r="V31" i="96"/>
  <c r="V54" i="96"/>
  <c r="G46" i="86"/>
  <c r="V49" i="96"/>
  <c r="C50" i="97"/>
  <c r="T51" i="93"/>
  <c r="R51" i="93" s="1"/>
  <c r="V36" i="96"/>
  <c r="C63" i="99"/>
  <c r="B12" i="99"/>
  <c r="H13" i="91"/>
  <c r="V45" i="96"/>
  <c r="V50" i="96"/>
  <c r="O35" i="96"/>
  <c r="V65" i="96"/>
  <c r="G36" i="86"/>
  <c r="G53" i="86"/>
  <c r="C36" i="98"/>
  <c r="C65" i="97"/>
  <c r="C65" i="98"/>
  <c r="C48" i="97"/>
  <c r="T67" i="93"/>
  <c r="R67" i="93" s="1"/>
  <c r="R26" i="96"/>
  <c r="N26" i="96" s="1"/>
  <c r="C37" i="98"/>
  <c r="T30" i="93"/>
  <c r="R30" i="93" s="1"/>
  <c r="C52" i="98"/>
  <c r="C34" i="97"/>
  <c r="F66" i="99"/>
  <c r="G18" i="86"/>
  <c r="T41" i="93"/>
  <c r="R41" i="93" s="1"/>
  <c r="F22" i="99"/>
  <c r="C22" i="98"/>
  <c r="L13" i="97"/>
  <c r="R14" i="93"/>
  <c r="Q25" i="91"/>
  <c r="P25" i="91" s="1"/>
  <c r="G28" i="96"/>
  <c r="C28" i="96" s="1"/>
  <c r="M16" i="94"/>
  <c r="G20" i="96"/>
  <c r="C20" i="96" s="1"/>
  <c r="L53" i="97"/>
  <c r="C45" i="84"/>
  <c r="C29" i="97"/>
  <c r="T34" i="93"/>
  <c r="R34" i="93" s="1"/>
  <c r="O67" i="93"/>
  <c r="M67" i="93" s="1"/>
  <c r="N69" i="92"/>
  <c r="O70" i="93"/>
  <c r="M70" i="93" s="1"/>
  <c r="C18" i="84"/>
  <c r="C30" i="94"/>
  <c r="C14" i="94"/>
  <c r="P74" i="100"/>
  <c r="B13" i="86"/>
  <c r="F30" i="97"/>
  <c r="C41" i="97"/>
  <c r="D43" i="96"/>
  <c r="C34" i="99"/>
  <c r="C39" i="84"/>
  <c r="K42" i="96"/>
  <c r="C39" i="86"/>
  <c r="F10" i="83"/>
  <c r="O45" i="93"/>
  <c r="M45" i="93" s="1"/>
  <c r="C67" i="99"/>
  <c r="H18" i="94"/>
  <c r="D19" i="93" s="1"/>
  <c r="D15" i="96"/>
  <c r="C23" i="99"/>
  <c r="R32" i="96"/>
  <c r="N32" i="96" s="1"/>
  <c r="R18" i="96"/>
  <c r="N18" i="96" s="1"/>
  <c r="F54" i="95"/>
  <c r="H55" i="96"/>
  <c r="F53" i="99"/>
  <c r="O54" i="93"/>
  <c r="M54" i="93" s="1"/>
  <c r="K48" i="96"/>
  <c r="L46" i="97"/>
  <c r="C45" i="86"/>
  <c r="F47" i="91"/>
  <c r="T46" i="93"/>
  <c r="R46" i="93" s="1"/>
  <c r="D47" i="96"/>
  <c r="O47" i="96"/>
  <c r="O46" i="93"/>
  <c r="M46" i="93" s="1"/>
  <c r="F45" i="99"/>
  <c r="F46" i="93"/>
  <c r="D44" i="96"/>
  <c r="G41" i="84"/>
  <c r="S44" i="96"/>
  <c r="C42" i="99"/>
  <c r="O43" i="93"/>
  <c r="M43" i="93" s="1"/>
  <c r="C62" i="97"/>
  <c r="F63" i="95"/>
  <c r="D64" i="96"/>
  <c r="S64" i="96"/>
  <c r="O64" i="96"/>
  <c r="L59" i="97"/>
  <c r="R59" i="98"/>
  <c r="H61" i="96"/>
  <c r="C58" i="86"/>
  <c r="C26" i="94"/>
  <c r="C27" i="93" s="1"/>
  <c r="H41" i="96"/>
  <c r="I40" i="93"/>
  <c r="F39" i="99"/>
  <c r="R39" i="98"/>
  <c r="O25" i="97"/>
  <c r="O16" i="97"/>
  <c r="I16" i="92"/>
  <c r="I16" i="97"/>
  <c r="H16" i="94"/>
  <c r="D17" i="93" s="1"/>
  <c r="C40" i="86"/>
  <c r="F42" i="93"/>
  <c r="C41" i="99"/>
  <c r="O42" i="93"/>
  <c r="M42" i="93" s="1"/>
  <c r="C35" i="97"/>
  <c r="G34" i="86"/>
  <c r="H37" i="96"/>
  <c r="L35" i="97"/>
  <c r="F37" i="91"/>
  <c r="R35" i="98"/>
  <c r="S37" i="96"/>
  <c r="O58" i="93"/>
  <c r="M58" i="93" s="1"/>
  <c r="F58" i="93"/>
  <c r="F57" i="99"/>
  <c r="R57" i="98"/>
  <c r="I20" i="97"/>
  <c r="C21" i="92"/>
  <c r="B21" i="92" s="1"/>
  <c r="O39" i="96"/>
  <c r="G36" i="84"/>
  <c r="F38" i="93"/>
  <c r="T38" i="93"/>
  <c r="R38" i="93" s="1"/>
  <c r="F39" i="91"/>
  <c r="K33" i="100"/>
  <c r="D33" i="100" s="1"/>
  <c r="C55" i="98"/>
  <c r="R55" i="98"/>
  <c r="G54" i="84"/>
  <c r="I56" i="93"/>
  <c r="F44" i="93"/>
  <c r="S45" i="96"/>
  <c r="F43" i="99"/>
  <c r="H45" i="96"/>
  <c r="C43" i="99"/>
  <c r="C42" i="86"/>
  <c r="F62" i="91"/>
  <c r="N60" i="92"/>
  <c r="I61" i="95"/>
  <c r="I55" i="95"/>
  <c r="R54" i="97"/>
  <c r="H56" i="96"/>
  <c r="L54" i="97"/>
  <c r="F55" i="93"/>
  <c r="H38" i="96"/>
  <c r="R36" i="97"/>
  <c r="I37" i="95"/>
  <c r="I37" i="93"/>
  <c r="O37" i="93"/>
  <c r="M37" i="93" s="1"/>
  <c r="L36" i="97"/>
  <c r="R65" i="98"/>
  <c r="F66" i="95"/>
  <c r="I66" i="95"/>
  <c r="K67" i="96"/>
  <c r="H67" i="96"/>
  <c r="T66" i="93"/>
  <c r="R66" i="93" s="1"/>
  <c r="M68" i="94"/>
  <c r="L68" i="97"/>
  <c r="F69" i="95"/>
  <c r="F68" i="99"/>
  <c r="C68" i="98"/>
  <c r="C68" i="97"/>
  <c r="N68" i="92"/>
  <c r="F30" i="93"/>
  <c r="I30" i="93"/>
  <c r="G28" i="84"/>
  <c r="C29" i="98"/>
  <c r="F31" i="91"/>
  <c r="S31" i="96"/>
  <c r="N29" i="92"/>
  <c r="C52" i="97"/>
  <c r="F53" i="95"/>
  <c r="L52" i="97"/>
  <c r="F53" i="93"/>
  <c r="K54" i="96"/>
  <c r="F54" i="91"/>
  <c r="S54" i="96"/>
  <c r="F65" i="93"/>
  <c r="S66" i="96"/>
  <c r="O21" i="98"/>
  <c r="F33" i="100"/>
  <c r="F48" i="93"/>
  <c r="F47" i="99"/>
  <c r="F12" i="100"/>
  <c r="R15" i="98"/>
  <c r="C15" i="97"/>
  <c r="L15" i="97"/>
  <c r="K17" i="96"/>
  <c r="T16" i="93"/>
  <c r="R16" i="93" s="1"/>
  <c r="H17" i="96"/>
  <c r="S17" i="96"/>
  <c r="C27" i="92"/>
  <c r="C29" i="91" s="1"/>
  <c r="F28" i="100"/>
  <c r="C72" i="83"/>
  <c r="H33" i="96"/>
  <c r="I32" i="93"/>
  <c r="V33" i="96"/>
  <c r="C31" i="98"/>
  <c r="O32" i="93"/>
  <c r="M32" i="93" s="1"/>
  <c r="K29" i="100"/>
  <c r="D29" i="100" s="1"/>
  <c r="F28" i="97"/>
  <c r="I26" i="92"/>
  <c r="D28" i="91" s="1"/>
  <c r="C50" i="99"/>
  <c r="C49" i="86"/>
  <c r="R48" i="98"/>
  <c r="L48" i="97"/>
  <c r="G47" i="86"/>
  <c r="L58" i="97"/>
  <c r="F60" i="91"/>
  <c r="R58" i="97"/>
  <c r="R58" i="98"/>
  <c r="I59" i="95"/>
  <c r="F58" i="99"/>
  <c r="B58" i="99" s="1"/>
  <c r="F59" i="93"/>
  <c r="F57" i="93"/>
  <c r="F58" i="91"/>
  <c r="I57" i="95"/>
  <c r="H58" i="96"/>
  <c r="C17" i="94"/>
  <c r="C18" i="93" s="1"/>
  <c r="H17" i="94"/>
  <c r="D12" i="96"/>
  <c r="S12" i="96"/>
  <c r="I11" i="95"/>
  <c r="C9" i="84"/>
  <c r="O11" i="93"/>
  <c r="M11" i="93" s="1"/>
  <c r="H12" i="96"/>
  <c r="V12" i="96"/>
  <c r="G9" i="84"/>
  <c r="C16" i="92"/>
  <c r="B16" i="92" s="1"/>
  <c r="C12" i="94"/>
  <c r="C13" i="93" s="1"/>
  <c r="K13" i="100"/>
  <c r="D13" i="100" s="1"/>
  <c r="G60" i="86"/>
  <c r="S63" i="96"/>
  <c r="O63" i="96"/>
  <c r="H63" i="96"/>
  <c r="L24" i="98"/>
  <c r="I21" i="98"/>
  <c r="P34" i="100"/>
  <c r="M33" i="94"/>
  <c r="C32" i="86"/>
  <c r="F34" i="93"/>
  <c r="O53" i="96"/>
  <c r="O52" i="93"/>
  <c r="M52" i="93" s="1"/>
  <c r="F52" i="95"/>
  <c r="I52" i="93"/>
  <c r="K36" i="91"/>
  <c r="I36" i="91" s="1"/>
  <c r="F35" i="93"/>
  <c r="S36" i="96"/>
  <c r="D36" i="96"/>
  <c r="F36" i="91"/>
  <c r="K36" i="96"/>
  <c r="I67" i="95"/>
  <c r="G65" i="86"/>
  <c r="N66" i="92"/>
  <c r="O68" i="96"/>
  <c r="G68" i="84"/>
  <c r="F70" i="93"/>
  <c r="F69" i="99"/>
  <c r="K71" i="96"/>
  <c r="T70" i="93"/>
  <c r="R70" i="93" s="1"/>
  <c r="C68" i="86"/>
  <c r="K21" i="91"/>
  <c r="I21" i="91" s="1"/>
  <c r="F19" i="99"/>
  <c r="R19" i="97"/>
  <c r="I20" i="95"/>
  <c r="H12" i="94"/>
  <c r="D13" i="93" s="1"/>
  <c r="C49" i="97"/>
  <c r="C49" i="99"/>
  <c r="N49" i="92"/>
  <c r="T50" i="93"/>
  <c r="R50" i="93" s="1"/>
  <c r="O50" i="93"/>
  <c r="M50" i="93" s="1"/>
  <c r="H51" i="96"/>
  <c r="F49" i="99"/>
  <c r="O41" i="93"/>
  <c r="M41" i="93" s="1"/>
  <c r="I41" i="95"/>
  <c r="F27" i="100"/>
  <c r="C30" i="92"/>
  <c r="H24" i="94"/>
  <c r="D25" i="93" s="1"/>
  <c r="F54" i="93"/>
  <c r="N53" i="92"/>
  <c r="D55" i="96"/>
  <c r="C46" i="99"/>
  <c r="I47" i="95"/>
  <c r="F47" i="93"/>
  <c r="R46" i="98"/>
  <c r="L11" i="98"/>
  <c r="I46" i="95"/>
  <c r="K47" i="96"/>
  <c r="F46" i="95"/>
  <c r="F42" i="99"/>
  <c r="R42" i="98"/>
  <c r="O44" i="96"/>
  <c r="F43" i="95"/>
  <c r="F44" i="91"/>
  <c r="F63" i="93"/>
  <c r="H64" i="96"/>
  <c r="G64" i="96" s="1"/>
  <c r="G61" i="84"/>
  <c r="O61" i="96"/>
  <c r="S61" i="96"/>
  <c r="I60" i="95"/>
  <c r="G58" i="84"/>
  <c r="K61" i="96"/>
  <c r="K74" i="100"/>
  <c r="D74" i="100" s="1"/>
  <c r="H28" i="94"/>
  <c r="D29" i="93" s="1"/>
  <c r="H26" i="94"/>
  <c r="D27" i="93" s="1"/>
  <c r="H30" i="94"/>
  <c r="D31" i="93" s="1"/>
  <c r="F41" i="91"/>
  <c r="C39" i="99"/>
  <c r="F40" i="95"/>
  <c r="L39" i="97"/>
  <c r="S41" i="96"/>
  <c r="I42" i="95"/>
  <c r="F43" i="91"/>
  <c r="R41" i="97"/>
  <c r="T42" i="93"/>
  <c r="R42" i="93" s="1"/>
  <c r="O43" i="96"/>
  <c r="C35" i="98"/>
  <c r="F36" i="93"/>
  <c r="I36" i="93"/>
  <c r="C35" i="99"/>
  <c r="C12" i="92"/>
  <c r="R57" i="97"/>
  <c r="C56" i="84"/>
  <c r="F59" i="91"/>
  <c r="F15" i="100"/>
  <c r="R37" i="98"/>
  <c r="R37" i="97"/>
  <c r="I38" i="95"/>
  <c r="C36" i="84"/>
  <c r="O18" i="97"/>
  <c r="R55" i="97"/>
  <c r="F57" i="91"/>
  <c r="E57" i="91" s="1"/>
  <c r="D57" i="96"/>
  <c r="L55" i="97"/>
  <c r="F55" i="99"/>
  <c r="F56" i="95"/>
  <c r="C43" i="98"/>
  <c r="L43" i="97"/>
  <c r="I44" i="95"/>
  <c r="C42" i="84"/>
  <c r="F61" i="93"/>
  <c r="L60" i="97"/>
  <c r="D62" i="96"/>
  <c r="F25" i="100"/>
  <c r="C54" i="98"/>
  <c r="O56" i="96"/>
  <c r="F54" i="99"/>
  <c r="K38" i="96"/>
  <c r="S38" i="96"/>
  <c r="G35" i="84"/>
  <c r="D38" i="96"/>
  <c r="D67" i="96"/>
  <c r="F66" i="93"/>
  <c r="I69" i="93"/>
  <c r="F70" i="91"/>
  <c r="I69" i="95"/>
  <c r="G67" i="86"/>
  <c r="T69" i="93"/>
  <c r="R69" i="93" s="1"/>
  <c r="F25" i="83"/>
  <c r="F29" i="99"/>
  <c r="C28" i="86"/>
  <c r="Q31" i="91"/>
  <c r="P31" i="91" s="1"/>
  <c r="N31" i="91" s="1"/>
  <c r="P30" i="100"/>
  <c r="D54" i="96"/>
  <c r="G51" i="86"/>
  <c r="I17" i="97"/>
  <c r="I65" i="93"/>
  <c r="F65" i="95"/>
  <c r="R64" i="97"/>
  <c r="T65" i="93"/>
  <c r="R65" i="93" s="1"/>
  <c r="F64" i="99"/>
  <c r="L64" i="97"/>
  <c r="D66" i="96"/>
  <c r="C20" i="94"/>
  <c r="C21" i="93" s="1"/>
  <c r="C17" i="83"/>
  <c r="L47" i="97"/>
  <c r="D49" i="96"/>
  <c r="F49" i="91"/>
  <c r="S49" i="96"/>
  <c r="C11" i="94"/>
  <c r="C12" i="93" s="1"/>
  <c r="F17" i="91"/>
  <c r="R15" i="97"/>
  <c r="D17" i="96"/>
  <c r="I16" i="95"/>
  <c r="G14" i="84"/>
  <c r="B14" i="84" s="1"/>
  <c r="F32" i="95"/>
  <c r="C30" i="84"/>
  <c r="I32" i="95"/>
  <c r="R31" i="97"/>
  <c r="G30" i="84"/>
  <c r="F32" i="93"/>
  <c r="O28" i="97"/>
  <c r="C28" i="94"/>
  <c r="F30" i="98"/>
  <c r="F51" i="95"/>
  <c r="F51" i="93"/>
  <c r="H52" i="96"/>
  <c r="I51" i="93"/>
  <c r="D50" i="96"/>
  <c r="I49" i="95"/>
  <c r="H50" i="96"/>
  <c r="G50" i="96" s="1"/>
  <c r="S50" i="96"/>
  <c r="C58" i="97"/>
  <c r="C57" i="84"/>
  <c r="C57" i="86"/>
  <c r="O60" i="96"/>
  <c r="C56" i="98"/>
  <c r="O58" i="96"/>
  <c r="O57" i="93"/>
  <c r="M57" i="93" s="1"/>
  <c r="R56" i="98"/>
  <c r="C55" i="86"/>
  <c r="B55" i="86" s="1"/>
  <c r="I17" i="98"/>
  <c r="I11" i="93"/>
  <c r="F11" i="95"/>
  <c r="F12" i="91"/>
  <c r="Q12" i="91"/>
  <c r="P12" i="91" s="1"/>
  <c r="F17" i="100"/>
  <c r="C16" i="94"/>
  <c r="C17" i="93" s="1"/>
  <c r="F63" i="91"/>
  <c r="F61" i="99"/>
  <c r="B61" i="99" s="1"/>
  <c r="O24" i="97"/>
  <c r="O14" i="97"/>
  <c r="C19" i="83"/>
  <c r="O21" i="97"/>
  <c r="I18" i="98"/>
  <c r="C32" i="84"/>
  <c r="F33" i="99"/>
  <c r="Q35" i="91"/>
  <c r="P35" i="91" s="1"/>
  <c r="N35" i="91" s="1"/>
  <c r="C33" i="99"/>
  <c r="D35" i="96"/>
  <c r="C51" i="98"/>
  <c r="D53" i="96"/>
  <c r="L51" i="97"/>
  <c r="F52" i="93"/>
  <c r="I52" i="95"/>
  <c r="I35" i="95"/>
  <c r="H36" i="96"/>
  <c r="O36" i="96"/>
  <c r="R34" i="98"/>
  <c r="C33" i="84"/>
  <c r="G33" i="84"/>
  <c r="R66" i="98"/>
  <c r="I67" i="93"/>
  <c r="G65" i="84"/>
  <c r="C66" i="99"/>
  <c r="C65" i="84"/>
  <c r="I70" i="95"/>
  <c r="C69" i="99"/>
  <c r="O71" i="96"/>
  <c r="H71" i="96"/>
  <c r="C68" i="84"/>
  <c r="C18" i="86"/>
  <c r="M20" i="93"/>
  <c r="D21" i="96"/>
  <c r="V21" i="96"/>
  <c r="F50" i="95"/>
  <c r="F50" i="93"/>
  <c r="O51" i="96"/>
  <c r="G39" i="86"/>
  <c r="F42" i="91"/>
  <c r="C27" i="94"/>
  <c r="C28" i="93" s="1"/>
  <c r="H25" i="94"/>
  <c r="D26" i="93" s="1"/>
  <c r="F21" i="100"/>
  <c r="H21" i="94"/>
  <c r="R13" i="96"/>
  <c r="N13" i="96" s="1"/>
  <c r="G30" i="96"/>
  <c r="C30" i="96" s="1"/>
  <c r="P54" i="100"/>
  <c r="I54" i="93"/>
  <c r="G52" i="84"/>
  <c r="C52" i="84"/>
  <c r="S48" i="96"/>
  <c r="H48" i="96"/>
  <c r="D48" i="96"/>
  <c r="G45" i="84"/>
  <c r="F48" i="91"/>
  <c r="I47" i="93"/>
  <c r="C45" i="99"/>
  <c r="I46" i="93"/>
  <c r="M45" i="94"/>
  <c r="H44" i="96"/>
  <c r="G44" i="96" s="1"/>
  <c r="I43" i="93"/>
  <c r="I43" i="95"/>
  <c r="C41" i="84"/>
  <c r="F43" i="93"/>
  <c r="C62" i="98"/>
  <c r="F64" i="91"/>
  <c r="I63" i="95"/>
  <c r="F60" i="93"/>
  <c r="D61" i="96"/>
  <c r="I30" i="98"/>
  <c r="G38" i="86"/>
  <c r="P40" i="100"/>
  <c r="G38" i="84"/>
  <c r="O40" i="93"/>
  <c r="M40" i="93" s="1"/>
  <c r="R39" i="97"/>
  <c r="C38" i="84"/>
  <c r="I40" i="95"/>
  <c r="K41" i="96"/>
  <c r="I25" i="98"/>
  <c r="L25" i="98"/>
  <c r="O16" i="98"/>
  <c r="F41" i="99"/>
  <c r="N41" i="92"/>
  <c r="F42" i="95"/>
  <c r="C40" i="84"/>
  <c r="M41" i="94"/>
  <c r="H43" i="96"/>
  <c r="F35" i="99"/>
  <c r="F36" i="95"/>
  <c r="D37" i="96"/>
  <c r="R35" i="97"/>
  <c r="K37" i="96"/>
  <c r="T36" i="93"/>
  <c r="R36" i="93" s="1"/>
  <c r="F13" i="100"/>
  <c r="I58" i="93"/>
  <c r="G56" i="86"/>
  <c r="K59" i="96"/>
  <c r="K15" i="100"/>
  <c r="D15" i="100" s="1"/>
  <c r="C37" i="99"/>
  <c r="I38" i="93"/>
  <c r="F19" i="100"/>
  <c r="F56" i="93"/>
  <c r="I56" i="95"/>
  <c r="O57" i="96"/>
  <c r="G54" i="86"/>
  <c r="C54" i="86"/>
  <c r="R43" i="97"/>
  <c r="F44" i="95"/>
  <c r="F45" i="91"/>
  <c r="O44" i="93"/>
  <c r="M44" i="93" s="1"/>
  <c r="F61" i="95"/>
  <c r="I61" i="93"/>
  <c r="C59" i="84"/>
  <c r="O62" i="96"/>
  <c r="F60" i="99"/>
  <c r="I71" i="98"/>
  <c r="L21" i="98"/>
  <c r="S56" i="96"/>
  <c r="D56" i="96"/>
  <c r="F55" i="95"/>
  <c r="F56" i="91"/>
  <c r="F37" i="95"/>
  <c r="C35" i="86"/>
  <c r="C36" i="99"/>
  <c r="F67" i="91"/>
  <c r="R68" i="97"/>
  <c r="C67" i="86"/>
  <c r="D70" i="96"/>
  <c r="G67" i="84"/>
  <c r="K70" i="96"/>
  <c r="R68" i="98"/>
  <c r="K31" i="100"/>
  <c r="D31" i="100" s="1"/>
  <c r="C29" i="99"/>
  <c r="F30" i="95"/>
  <c r="I53" i="95"/>
  <c r="R52" i="97"/>
  <c r="I53" i="93"/>
  <c r="R52" i="98"/>
  <c r="O65" i="93"/>
  <c r="M65" i="93" s="1"/>
  <c r="R64" i="98"/>
  <c r="C64" i="99"/>
  <c r="I65" i="95"/>
  <c r="R47" i="97"/>
  <c r="F48" i="95"/>
  <c r="C46" i="86"/>
  <c r="K49" i="96"/>
  <c r="C10" i="83"/>
  <c r="C11" i="92"/>
  <c r="B11" i="92" s="1"/>
  <c r="O17" i="96"/>
  <c r="C14" i="86"/>
  <c r="B14" i="86" s="1"/>
  <c r="C15" i="99"/>
  <c r="B15" i="99" s="1"/>
  <c r="I73" i="97"/>
  <c r="S33" i="96"/>
  <c r="L31" i="97"/>
  <c r="O33" i="96"/>
  <c r="K33" i="96"/>
  <c r="I28" i="98"/>
  <c r="I26" i="97"/>
  <c r="F52" i="91"/>
  <c r="I51" i="95"/>
  <c r="O52" i="96"/>
  <c r="K52" i="96"/>
  <c r="R48" i="97"/>
  <c r="C48" i="99"/>
  <c r="I49" i="93"/>
  <c r="O50" i="96"/>
  <c r="C47" i="84"/>
  <c r="F59" i="95"/>
  <c r="S60" i="96"/>
  <c r="D60" i="96"/>
  <c r="C56" i="97"/>
  <c r="K58" i="96"/>
  <c r="F56" i="99"/>
  <c r="B56" i="99" s="1"/>
  <c r="C17" i="92"/>
  <c r="C19" i="91" s="1"/>
  <c r="I17" i="92"/>
  <c r="D19" i="91" s="1"/>
  <c r="O17" i="97"/>
  <c r="F18" i="100"/>
  <c r="F24" i="83"/>
  <c r="F26" i="100"/>
  <c r="T11" i="93"/>
  <c r="R11" i="93" s="1"/>
  <c r="K12" i="96"/>
  <c r="O12" i="96"/>
  <c r="R10" i="98"/>
  <c r="C10" i="97"/>
  <c r="F11" i="93"/>
  <c r="T62" i="93"/>
  <c r="R62" i="93" s="1"/>
  <c r="F62" i="93"/>
  <c r="C20" i="92"/>
  <c r="B20" i="92" s="1"/>
  <c r="K19" i="82"/>
  <c r="F21" i="97"/>
  <c r="F22" i="100"/>
  <c r="O18" i="98"/>
  <c r="S35" i="96"/>
  <c r="G32" i="86"/>
  <c r="I34" i="95"/>
  <c r="O34" i="93"/>
  <c r="M34" i="93" s="1"/>
  <c r="I34" i="93"/>
  <c r="I32" i="92"/>
  <c r="D34" i="91" s="1"/>
  <c r="H32" i="94"/>
  <c r="D33" i="93" s="1"/>
  <c r="R51" i="98"/>
  <c r="F53" i="91"/>
  <c r="C50" i="86"/>
  <c r="C51" i="99"/>
  <c r="H53" i="96"/>
  <c r="R34" i="97"/>
  <c r="G33" i="86"/>
  <c r="O35" i="93"/>
  <c r="M35" i="93" s="1"/>
  <c r="P35" i="100"/>
  <c r="F67" i="95"/>
  <c r="L66" i="97"/>
  <c r="D68" i="96"/>
  <c r="H68" i="96"/>
  <c r="F68" i="91"/>
  <c r="S68" i="96"/>
  <c r="M69" i="94"/>
  <c r="F71" i="91"/>
  <c r="I70" i="93"/>
  <c r="C19" i="99"/>
  <c r="F20" i="93"/>
  <c r="H21" i="96"/>
  <c r="C19" i="98"/>
  <c r="R19" i="98"/>
  <c r="L19" i="97"/>
  <c r="C24" i="92"/>
  <c r="C26" i="91" s="1"/>
  <c r="F51" i="91"/>
  <c r="M49" i="94"/>
  <c r="F41" i="93"/>
  <c r="C25" i="92"/>
  <c r="B25" i="92" s="1"/>
  <c r="G18" i="96"/>
  <c r="C18" i="96" s="1"/>
  <c r="R20" i="96"/>
  <c r="N20" i="96" s="1"/>
  <c r="C53" i="97"/>
  <c r="R53" i="98"/>
  <c r="I54" i="95"/>
  <c r="F55" i="91"/>
  <c r="C53" i="99"/>
  <c r="C52" i="86"/>
  <c r="C46" i="97"/>
  <c r="C46" i="98"/>
  <c r="R46" i="97"/>
  <c r="T47" i="93"/>
  <c r="R47" i="93" s="1"/>
  <c r="O48" i="96"/>
  <c r="F47" i="95"/>
  <c r="G45" i="86"/>
  <c r="O11" i="97"/>
  <c r="O11" i="98"/>
  <c r="K28" i="100"/>
  <c r="D28" i="100" s="1"/>
  <c r="G44" i="84"/>
  <c r="C44" i="86"/>
  <c r="N45" i="92"/>
  <c r="L42" i="97"/>
  <c r="R42" i="97"/>
  <c r="G41" i="86"/>
  <c r="R62" i="98"/>
  <c r="R62" i="97"/>
  <c r="G61" i="86"/>
  <c r="L62" i="97"/>
  <c r="C61" i="86"/>
  <c r="I63" i="93"/>
  <c r="O63" i="93"/>
  <c r="M63" i="93" s="1"/>
  <c r="C59" i="97"/>
  <c r="F61" i="91"/>
  <c r="R59" i="97"/>
  <c r="F60" i="95"/>
  <c r="I60" i="93"/>
  <c r="O30" i="97"/>
  <c r="F40" i="93"/>
  <c r="O41" i="96"/>
  <c r="D41" i="96"/>
  <c r="K18" i="100"/>
  <c r="D18" i="100" s="1"/>
  <c r="C25" i="94"/>
  <c r="C26" i="93" s="1"/>
  <c r="K17" i="100"/>
  <c r="D17" i="100" s="1"/>
  <c r="K43" i="96"/>
  <c r="I42" i="93"/>
  <c r="G40" i="86"/>
  <c r="G40" i="84"/>
  <c r="O37" i="96"/>
  <c r="I36" i="95"/>
  <c r="C57" i="99"/>
  <c r="S59" i="96"/>
  <c r="F58" i="95"/>
  <c r="D59" i="96"/>
  <c r="I58" i="95"/>
  <c r="H14" i="94"/>
  <c r="D15" i="93" s="1"/>
  <c r="I14" i="92"/>
  <c r="D16" i="91" s="1"/>
  <c r="H20" i="94"/>
  <c r="D21" i="93" s="1"/>
  <c r="C37" i="97"/>
  <c r="F38" i="95"/>
  <c r="S39" i="96"/>
  <c r="F37" i="99"/>
  <c r="H39" i="96"/>
  <c r="C36" i="86"/>
  <c r="H57" i="96"/>
  <c r="C55" i="99"/>
  <c r="S57" i="96"/>
  <c r="O56" i="93"/>
  <c r="M56" i="93" s="1"/>
  <c r="T56" i="93"/>
  <c r="R56" i="93" s="1"/>
  <c r="R43" i="98"/>
  <c r="D45" i="96"/>
  <c r="I44" i="93"/>
  <c r="O45" i="96"/>
  <c r="G42" i="84"/>
  <c r="O61" i="93"/>
  <c r="M61" i="93" s="1"/>
  <c r="G59" i="84"/>
  <c r="C59" i="86"/>
  <c r="H11" i="94"/>
  <c r="D12" i="93" s="1"/>
  <c r="R54" i="98"/>
  <c r="T55" i="93"/>
  <c r="R55" i="93" s="1"/>
  <c r="I55" i="93"/>
  <c r="C36" i="97"/>
  <c r="F37" i="93"/>
  <c r="F38" i="91"/>
  <c r="G35" i="86"/>
  <c r="C35" i="84"/>
  <c r="O38" i="96"/>
  <c r="F36" i="99"/>
  <c r="R36" i="98"/>
  <c r="F65" i="99"/>
  <c r="C64" i="84"/>
  <c r="C65" i="99"/>
  <c r="I66" i="93"/>
  <c r="M66" i="93"/>
  <c r="O67" i="96"/>
  <c r="R65" i="97"/>
  <c r="C68" i="99"/>
  <c r="F69" i="93"/>
  <c r="C67" i="84"/>
  <c r="H70" i="96"/>
  <c r="F26" i="98"/>
  <c r="C25" i="83"/>
  <c r="G28" i="86"/>
  <c r="H31" i="96"/>
  <c r="G31" i="96" s="1"/>
  <c r="R29" i="98"/>
  <c r="I30" i="95"/>
  <c r="I31" i="91"/>
  <c r="H54" i="96"/>
  <c r="O54" i="96"/>
  <c r="G51" i="84"/>
  <c r="C51" i="86"/>
  <c r="T53" i="93"/>
  <c r="R53" i="93" s="1"/>
  <c r="I70" i="92"/>
  <c r="F17" i="97"/>
  <c r="F66" i="91"/>
  <c r="O66" i="96"/>
  <c r="H66" i="96"/>
  <c r="G66" i="96" s="1"/>
  <c r="C63" i="86"/>
  <c r="C47" i="97"/>
  <c r="I48" i="95"/>
  <c r="R47" i="98"/>
  <c r="O49" i="96"/>
  <c r="I48" i="93"/>
  <c r="H49" i="96"/>
  <c r="F16" i="93"/>
  <c r="F16" i="95"/>
  <c r="O16" i="93"/>
  <c r="M16" i="93" s="1"/>
  <c r="V17" i="96"/>
  <c r="C15" i="98"/>
  <c r="I16" i="93"/>
  <c r="I27" i="98"/>
  <c r="H27" i="94"/>
  <c r="D28" i="93" s="1"/>
  <c r="D33" i="96"/>
  <c r="R31" i="98"/>
  <c r="F33" i="91"/>
  <c r="K27" i="100"/>
  <c r="D27" i="100" s="1"/>
  <c r="R50" i="98"/>
  <c r="L50" i="97"/>
  <c r="R50" i="97"/>
  <c r="S52" i="96"/>
  <c r="D52" i="96"/>
  <c r="F50" i="91"/>
  <c r="F49" i="93"/>
  <c r="F49" i="95"/>
  <c r="C47" i="86"/>
  <c r="F48" i="99"/>
  <c r="G47" i="84"/>
  <c r="I59" i="93"/>
  <c r="H60" i="96"/>
  <c r="I57" i="93"/>
  <c r="R56" i="97"/>
  <c r="S58" i="96"/>
  <c r="D58" i="96"/>
  <c r="L56" i="97"/>
  <c r="F57" i="95"/>
  <c r="E57" i="95" s="1"/>
  <c r="C69" i="83"/>
  <c r="L17" i="98"/>
  <c r="O17" i="98"/>
  <c r="R10" i="97"/>
  <c r="L10" i="97"/>
  <c r="P11" i="100"/>
  <c r="C10" i="98"/>
  <c r="I12" i="92"/>
  <c r="D14" i="91" s="1"/>
  <c r="C61" i="97"/>
  <c r="I62" i="95"/>
  <c r="I62" i="93"/>
  <c r="F62" i="95"/>
  <c r="D63" i="96"/>
  <c r="C60" i="84"/>
  <c r="K72" i="100"/>
  <c r="D72" i="100" s="1"/>
  <c r="I24" i="98"/>
  <c r="I24" i="97"/>
  <c r="C24" i="94"/>
  <c r="C25" i="93" s="1"/>
  <c r="C14" i="92"/>
  <c r="C18" i="94"/>
  <c r="F35" i="91"/>
  <c r="F34" i="95"/>
  <c r="C33" i="98"/>
  <c r="C33" i="97"/>
  <c r="O32" i="98"/>
  <c r="S53" i="96"/>
  <c r="G50" i="86"/>
  <c r="C50" i="84"/>
  <c r="R51" i="97"/>
  <c r="F51" i="99"/>
  <c r="C34" i="98"/>
  <c r="L34" i="97"/>
  <c r="F35" i="95"/>
  <c r="I35" i="93"/>
  <c r="C33" i="86"/>
  <c r="F67" i="93"/>
  <c r="R66" i="97"/>
  <c r="S71" i="96"/>
  <c r="C69" i="97"/>
  <c r="F70" i="95"/>
  <c r="F20" i="95"/>
  <c r="I20" i="93"/>
  <c r="O21" i="96"/>
  <c r="C19" i="97"/>
  <c r="K21" i="96"/>
  <c r="S21" i="96"/>
  <c r="F21" i="91"/>
  <c r="P20" i="100"/>
  <c r="Q21" i="91"/>
  <c r="P21" i="91" s="1"/>
  <c r="N21" i="91" s="1"/>
  <c r="C48" i="86"/>
  <c r="B48" i="86" s="1"/>
  <c r="I50" i="95"/>
  <c r="I50" i="93"/>
  <c r="R40" i="98"/>
  <c r="S42" i="96"/>
  <c r="F41" i="95"/>
  <c r="L40" i="97"/>
  <c r="I41" i="93"/>
  <c r="C28" i="92"/>
  <c r="C30" i="91" s="1"/>
  <c r="C26" i="92"/>
  <c r="F31" i="100"/>
  <c r="C18" i="92"/>
  <c r="C20" i="91" s="1"/>
  <c r="C32" i="94"/>
  <c r="C32" i="92"/>
  <c r="D42" i="96"/>
  <c r="H24" i="96"/>
  <c r="K24" i="96"/>
  <c r="C21" i="86"/>
  <c r="I23" i="93"/>
  <c r="G21" i="86"/>
  <c r="F24" i="91"/>
  <c r="L27" i="98"/>
  <c r="F27" i="98"/>
  <c r="F26" i="83"/>
  <c r="L28" i="98"/>
  <c r="I30" i="97"/>
  <c r="C29" i="83"/>
  <c r="H46" i="96"/>
  <c r="O46" i="96"/>
  <c r="I45" i="95"/>
  <c r="I45" i="93"/>
  <c r="L44" i="97"/>
  <c r="F69" i="91"/>
  <c r="G66" i="86"/>
  <c r="F68" i="93"/>
  <c r="S69" i="96"/>
  <c r="G66" i="84"/>
  <c r="R67" i="97"/>
  <c r="O71" i="97"/>
  <c r="I14" i="98"/>
  <c r="L38" i="97"/>
  <c r="F39" i="95"/>
  <c r="F38" i="99"/>
  <c r="H40" i="96"/>
  <c r="F40" i="91"/>
  <c r="F32" i="97"/>
  <c r="I14" i="95"/>
  <c r="I14" i="93"/>
  <c r="G12" i="86"/>
  <c r="M13" i="94"/>
  <c r="C13" i="97"/>
  <c r="C12" i="84"/>
  <c r="K15" i="91"/>
  <c r="I15" i="91" s="1"/>
  <c r="H65" i="96"/>
  <c r="I64" i="93"/>
  <c r="S65" i="96"/>
  <c r="R63" i="97"/>
  <c r="D65" i="96"/>
  <c r="P24" i="100"/>
  <c r="D25" i="96"/>
  <c r="R23" i="97"/>
  <c r="C23" i="97"/>
  <c r="F24" i="93"/>
  <c r="S25" i="96"/>
  <c r="C22" i="84"/>
  <c r="F23" i="99"/>
  <c r="O25" i="98"/>
  <c r="L16" i="98"/>
  <c r="O12" i="98"/>
  <c r="F26" i="97"/>
  <c r="F20" i="97"/>
  <c r="O20" i="98"/>
  <c r="O14" i="98"/>
  <c r="L30" i="98"/>
  <c r="C70" i="83"/>
  <c r="K27" i="82"/>
  <c r="N30" i="92"/>
  <c r="E13" i="93"/>
  <c r="E73" i="91"/>
  <c r="E12" i="93"/>
  <c r="E74" i="95"/>
  <c r="M28" i="94"/>
  <c r="E27" i="95"/>
  <c r="E72" i="91"/>
  <c r="H27" i="91"/>
  <c r="E26" i="95"/>
  <c r="H29" i="91"/>
  <c r="N28" i="92"/>
  <c r="L18" i="93"/>
  <c r="B15" i="84"/>
  <c r="B26" i="84"/>
  <c r="M26" i="94"/>
  <c r="E28" i="91"/>
  <c r="E71" i="93"/>
  <c r="E18" i="95"/>
  <c r="E27" i="91"/>
  <c r="N12" i="92"/>
  <c r="H26" i="91"/>
  <c r="M32" i="94"/>
  <c r="S74" i="96"/>
  <c r="R72" i="98"/>
  <c r="E21" i="95"/>
  <c r="D23" i="91"/>
  <c r="N18" i="92"/>
  <c r="E15" i="95"/>
  <c r="G34" i="96"/>
  <c r="C34" i="96" s="1"/>
  <c r="H74" i="96"/>
  <c r="B70" i="84"/>
  <c r="B31" i="86"/>
  <c r="F73" i="95"/>
  <c r="K12" i="100"/>
  <c r="D12" i="100" s="1"/>
  <c r="R22" i="98"/>
  <c r="F23" i="95"/>
  <c r="L22" i="97"/>
  <c r="I23" i="95"/>
  <c r="G21" i="84"/>
  <c r="I27" i="92"/>
  <c r="D29" i="91" s="1"/>
  <c r="F46" i="91"/>
  <c r="S46" i="96"/>
  <c r="R44" i="98"/>
  <c r="C43" i="86"/>
  <c r="F45" i="93"/>
  <c r="I68" i="95"/>
  <c r="H69" i="96"/>
  <c r="G69" i="96" s="1"/>
  <c r="N67" i="92"/>
  <c r="R67" i="98"/>
  <c r="O68" i="93"/>
  <c r="M68" i="93" s="1"/>
  <c r="C66" i="84"/>
  <c r="C37" i="86"/>
  <c r="O39" i="93"/>
  <c r="M39" i="93" s="1"/>
  <c r="O40" i="96"/>
  <c r="F39" i="93"/>
  <c r="I18" i="92"/>
  <c r="D20" i="91" s="1"/>
  <c r="P14" i="100"/>
  <c r="C12" i="86"/>
  <c r="O14" i="93"/>
  <c r="M14" i="93" s="1"/>
  <c r="R63" i="98"/>
  <c r="O64" i="93"/>
  <c r="M64" i="93" s="1"/>
  <c r="I64" i="95"/>
  <c r="F65" i="91"/>
  <c r="H25" i="96"/>
  <c r="G22" i="86"/>
  <c r="R23" i="98"/>
  <c r="G22" i="84"/>
  <c r="L23" i="97"/>
  <c r="F16" i="98"/>
  <c r="O28" i="98"/>
  <c r="I18" i="97"/>
  <c r="F27" i="97"/>
  <c r="F14" i="98"/>
  <c r="F71" i="83"/>
  <c r="F16" i="97"/>
  <c r="F73" i="98"/>
  <c r="E30" i="91"/>
  <c r="R28" i="96"/>
  <c r="N28" i="96" s="1"/>
  <c r="B28" i="96" s="1"/>
  <c r="D27" i="91"/>
  <c r="E18" i="91"/>
  <c r="G29" i="96"/>
  <c r="C29" i="96" s="1"/>
  <c r="E27" i="93"/>
  <c r="E29" i="91"/>
  <c r="B10" i="84"/>
  <c r="E28" i="93"/>
  <c r="E29" i="95"/>
  <c r="B24" i="84"/>
  <c r="L13" i="93"/>
  <c r="E20" i="91"/>
  <c r="E19" i="93"/>
  <c r="O74" i="96"/>
  <c r="E72" i="93"/>
  <c r="G16" i="96"/>
  <c r="C16" i="96" s="1"/>
  <c r="F73" i="93"/>
  <c r="R16" i="96"/>
  <c r="N16" i="96" s="1"/>
  <c r="E16" i="91"/>
  <c r="E26" i="91"/>
  <c r="B17" i="84"/>
  <c r="E19" i="95"/>
  <c r="M73" i="93"/>
  <c r="F72" i="99"/>
  <c r="E74" i="91"/>
  <c r="C40" i="99"/>
  <c r="H42" i="96"/>
  <c r="O42" i="96"/>
  <c r="R40" i="97"/>
  <c r="D24" i="96"/>
  <c r="O24" i="96"/>
  <c r="C22" i="99"/>
  <c r="R22" i="97"/>
  <c r="S24" i="96"/>
  <c r="T23" i="93"/>
  <c r="R23" i="93" s="1"/>
  <c r="O27" i="98"/>
  <c r="F72" i="83"/>
  <c r="C44" i="98"/>
  <c r="F44" i="99"/>
  <c r="K46" i="96"/>
  <c r="D46" i="96"/>
  <c r="C43" i="84"/>
  <c r="C15" i="83"/>
  <c r="F11" i="83"/>
  <c r="B11" i="83" s="1"/>
  <c r="K25" i="100"/>
  <c r="D25" i="100" s="1"/>
  <c r="F24" i="97"/>
  <c r="I24" i="92"/>
  <c r="D26" i="91" s="1"/>
  <c r="F13" i="83"/>
  <c r="I21" i="97"/>
  <c r="G37" i="84"/>
  <c r="R38" i="98"/>
  <c r="G37" i="86"/>
  <c r="K40" i="96"/>
  <c r="S40" i="96"/>
  <c r="C13" i="99"/>
  <c r="H15" i="96"/>
  <c r="F14" i="93"/>
  <c r="Q15" i="91"/>
  <c r="P15" i="91" s="1"/>
  <c r="N15" i="91" s="1"/>
  <c r="N13" i="92"/>
  <c r="G12" i="84"/>
  <c r="F31" i="83"/>
  <c r="B31" i="83" s="1"/>
  <c r="C63" i="97"/>
  <c r="C62" i="84"/>
  <c r="G62" i="84"/>
  <c r="O65" i="96"/>
  <c r="F64" i="93"/>
  <c r="K65" i="96"/>
  <c r="L63" i="97"/>
  <c r="C62" i="86"/>
  <c r="F63" i="99"/>
  <c r="G62" i="86"/>
  <c r="O72" i="98"/>
  <c r="K73" i="100"/>
  <c r="D73" i="100" s="1"/>
  <c r="F24" i="95"/>
  <c r="O24" i="93"/>
  <c r="M24" i="93" s="1"/>
  <c r="V25" i="96"/>
  <c r="T24" i="93"/>
  <c r="R24" i="93" s="1"/>
  <c r="I25" i="97"/>
  <c r="F19" i="83"/>
  <c r="I27" i="97"/>
  <c r="O30" i="98"/>
  <c r="F24" i="98"/>
  <c r="F18" i="98"/>
  <c r="I32" i="97"/>
  <c r="F20" i="98"/>
  <c r="I16" i="98"/>
  <c r="O20" i="97"/>
  <c r="F11" i="98"/>
  <c r="O27" i="97"/>
  <c r="O24" i="98"/>
  <c r="O26" i="98"/>
  <c r="E74" i="93"/>
  <c r="E31" i="95"/>
  <c r="E12" i="95"/>
  <c r="E29" i="93"/>
  <c r="C29" i="93"/>
  <c r="E14" i="91"/>
  <c r="E13" i="91"/>
  <c r="G75" i="96"/>
  <c r="C75" i="96" s="1"/>
  <c r="E75" i="91"/>
  <c r="R72" i="96"/>
  <c r="N72" i="96" s="1"/>
  <c r="R27" i="96"/>
  <c r="N27" i="96" s="1"/>
  <c r="E17" i="95"/>
  <c r="L29" i="93"/>
  <c r="H28" i="91"/>
  <c r="K29" i="82"/>
  <c r="E19" i="91"/>
  <c r="M12" i="94"/>
  <c r="N24" i="92"/>
  <c r="E25" i="95"/>
  <c r="C15" i="93"/>
  <c r="E15" i="93"/>
  <c r="M14" i="94"/>
  <c r="E33" i="93"/>
  <c r="N32" i="92"/>
  <c r="B13" i="84"/>
  <c r="E21" i="93"/>
  <c r="D74" i="96"/>
  <c r="I11" i="98"/>
  <c r="F23" i="93"/>
  <c r="V24" i="96"/>
  <c r="I28" i="92"/>
  <c r="D30" i="91" s="1"/>
  <c r="O26" i="97"/>
  <c r="C44" i="97"/>
  <c r="R44" i="97"/>
  <c r="F45" i="95"/>
  <c r="D69" i="96"/>
  <c r="O69" i="96"/>
  <c r="I68" i="93"/>
  <c r="F68" i="95"/>
  <c r="L67" i="97"/>
  <c r="L71" i="98"/>
  <c r="F23" i="83"/>
  <c r="K21" i="100"/>
  <c r="D21" i="100" s="1"/>
  <c r="I39" i="93"/>
  <c r="I39" i="95"/>
  <c r="R38" i="97"/>
  <c r="D40" i="96"/>
  <c r="L32" i="98"/>
  <c r="I32" i="98"/>
  <c r="O32" i="97"/>
  <c r="N71" i="81"/>
  <c r="F13" i="99"/>
  <c r="F14" i="95"/>
  <c r="F15" i="91"/>
  <c r="F64" i="95"/>
  <c r="O72" i="97"/>
  <c r="K25" i="96"/>
  <c r="I24" i="95"/>
  <c r="O25" i="96"/>
  <c r="C23" i="98"/>
  <c r="I24" i="93"/>
  <c r="F25" i="91"/>
  <c r="O12" i="97"/>
  <c r="I20" i="98"/>
  <c r="F32" i="98"/>
  <c r="F28" i="98"/>
  <c r="L12" i="98"/>
  <c r="L18" i="98"/>
  <c r="F14" i="97"/>
  <c r="I28" i="97"/>
  <c r="C71" i="83"/>
  <c r="L20" i="98"/>
  <c r="L26" i="98"/>
  <c r="E26" i="93"/>
  <c r="E28" i="95"/>
  <c r="E71" i="95"/>
  <c r="D18" i="93"/>
  <c r="E17" i="93"/>
  <c r="R14" i="96"/>
  <c r="N14" i="96" s="1"/>
  <c r="L31" i="93"/>
  <c r="E31" i="93"/>
  <c r="B29" i="86"/>
  <c r="E18" i="93"/>
  <c r="B28" i="99"/>
  <c r="M30" i="94"/>
  <c r="E32" i="91"/>
  <c r="K24" i="82"/>
  <c r="E13" i="95"/>
  <c r="E25" i="93"/>
  <c r="E22" i="91"/>
  <c r="E34" i="91"/>
  <c r="E22" i="93"/>
  <c r="B31" i="84"/>
  <c r="E33" i="95"/>
  <c r="N20" i="92"/>
  <c r="C23" i="96"/>
  <c r="E23" i="91"/>
  <c r="E22" i="95"/>
  <c r="M72" i="94"/>
  <c r="V74" i="96"/>
  <c r="P73" i="100"/>
  <c r="F60" i="100"/>
  <c r="F49" i="100"/>
  <c r="F66" i="97"/>
  <c r="F70" i="100"/>
  <c r="F67" i="98"/>
  <c r="E21" i="88"/>
  <c r="F63" i="97"/>
  <c r="F39" i="98"/>
  <c r="F64" i="98"/>
  <c r="O50" i="98"/>
  <c r="F62" i="98"/>
  <c r="F62" i="97"/>
  <c r="F46" i="98"/>
  <c r="E14" i="88"/>
  <c r="I55" i="97"/>
  <c r="F64" i="97"/>
  <c r="O48" i="98"/>
  <c r="F58" i="97"/>
  <c r="E16" i="88"/>
  <c r="E24" i="88"/>
  <c r="F66" i="98"/>
  <c r="I40" i="98"/>
  <c r="J17" i="88"/>
  <c r="F63" i="98"/>
  <c r="F59" i="98"/>
  <c r="E30" i="88"/>
  <c r="C30" i="88" s="1"/>
  <c r="O43" i="98"/>
  <c r="L68" i="98"/>
  <c r="I64" i="98"/>
  <c r="I58" i="98"/>
  <c r="F61" i="97"/>
  <c r="F67" i="97"/>
  <c r="F12" i="83"/>
  <c r="F35" i="98" l="1"/>
  <c r="B32" i="96"/>
  <c r="B36" i="86"/>
  <c r="B38" i="86"/>
  <c r="F42" i="98"/>
  <c r="B41" i="86"/>
  <c r="I69" i="98"/>
  <c r="C49" i="83"/>
  <c r="F22" i="97"/>
  <c r="I44" i="98"/>
  <c r="I59" i="97"/>
  <c r="B21" i="84"/>
  <c r="C42" i="83"/>
  <c r="G47" i="96"/>
  <c r="C47" i="96" s="1"/>
  <c r="F49" i="98"/>
  <c r="B61" i="86"/>
  <c r="G63" i="96"/>
  <c r="B73" i="96"/>
  <c r="B44" i="99"/>
  <c r="I42" i="97"/>
  <c r="G42" i="96"/>
  <c r="B64" i="84"/>
  <c r="I58" i="97"/>
  <c r="C46" i="83"/>
  <c r="F54" i="98"/>
  <c r="B51" i="84"/>
  <c r="F36" i="97"/>
  <c r="C33" i="83"/>
  <c r="F44" i="98"/>
  <c r="B29" i="83"/>
  <c r="B55" i="99"/>
  <c r="B32" i="84"/>
  <c r="B49" i="86"/>
  <c r="B58" i="86"/>
  <c r="G62" i="96"/>
  <c r="C62" i="96" s="1"/>
  <c r="B53" i="84"/>
  <c r="F56" i="98"/>
  <c r="H24" i="91"/>
  <c r="L39" i="93"/>
  <c r="L68" i="93"/>
  <c r="G53" i="96"/>
  <c r="C53" i="96" s="1"/>
  <c r="B56" i="84"/>
  <c r="M23" i="94"/>
  <c r="C31" i="96"/>
  <c r="B60" i="99"/>
  <c r="B67" i="99"/>
  <c r="B22" i="96"/>
  <c r="B13" i="83"/>
  <c r="B22" i="99"/>
  <c r="B23" i="99"/>
  <c r="B41" i="84"/>
  <c r="B27" i="96"/>
  <c r="B72" i="99"/>
  <c r="B47" i="86"/>
  <c r="B16" i="94"/>
  <c r="K57" i="100"/>
  <c r="D57" i="100" s="1"/>
  <c r="B15" i="83"/>
  <c r="B61" i="84"/>
  <c r="G15" i="96"/>
  <c r="C15" i="96" s="1"/>
  <c r="L52" i="93"/>
  <c r="R67" i="96"/>
  <c r="N67" i="96" s="1"/>
  <c r="B27" i="83"/>
  <c r="R71" i="96"/>
  <c r="N71" i="96" s="1"/>
  <c r="F55" i="97"/>
  <c r="H17" i="88"/>
  <c r="B29" i="96"/>
  <c r="P50" i="100"/>
  <c r="G60" i="96"/>
  <c r="C60" i="96" s="1"/>
  <c r="G39" i="96"/>
  <c r="C39" i="96" s="1"/>
  <c r="B52" i="86"/>
  <c r="B68" i="84"/>
  <c r="F55" i="98"/>
  <c r="B69" i="83"/>
  <c r="G68" i="96"/>
  <c r="C68" i="96" s="1"/>
  <c r="K48" i="100"/>
  <c r="D48" i="100" s="1"/>
  <c r="B26" i="92"/>
  <c r="L63" i="93"/>
  <c r="B44" i="84"/>
  <c r="G56" i="96"/>
  <c r="C56" i="96" s="1"/>
  <c r="F10" i="97"/>
  <c r="P49" i="100"/>
  <c r="N15" i="92"/>
  <c r="B39" i="84"/>
  <c r="L59" i="93"/>
  <c r="L73" i="98"/>
  <c r="N56" i="92"/>
  <c r="B64" i="99"/>
  <c r="G48" i="96"/>
  <c r="R15" i="96"/>
  <c r="N15" i="96" s="1"/>
  <c r="B21" i="94"/>
  <c r="G55" i="96"/>
  <c r="B18" i="84"/>
  <c r="B63" i="84"/>
  <c r="R55" i="96"/>
  <c r="N55" i="96" s="1"/>
  <c r="F39" i="97"/>
  <c r="F47" i="97"/>
  <c r="F43" i="97"/>
  <c r="F54" i="97"/>
  <c r="N31" i="81"/>
  <c r="C23" i="91"/>
  <c r="B23" i="91" s="1"/>
  <c r="B23" i="83"/>
  <c r="B43" i="84"/>
  <c r="L73" i="93"/>
  <c r="B66" i="86"/>
  <c r="B57" i="84"/>
  <c r="B47" i="99"/>
  <c r="L45" i="93"/>
  <c r="B40" i="99"/>
  <c r="B26" i="96"/>
  <c r="G59" i="96"/>
  <c r="C59" i="96" s="1"/>
  <c r="L38" i="93"/>
  <c r="B55" i="84"/>
  <c r="P67" i="100"/>
  <c r="B17" i="83"/>
  <c r="B50" i="99"/>
  <c r="L49" i="93"/>
  <c r="B59" i="99"/>
  <c r="B16" i="83"/>
  <c r="B10" i="99"/>
  <c r="H33" i="91"/>
  <c r="O23" i="97"/>
  <c r="B65" i="86"/>
  <c r="B60" i="86"/>
  <c r="B22" i="86"/>
  <c r="B24" i="83"/>
  <c r="B30" i="92"/>
  <c r="G51" i="96"/>
  <c r="C51" i="96" s="1"/>
  <c r="B75" i="96"/>
  <c r="F50" i="98"/>
  <c r="C21" i="88"/>
  <c r="B12" i="97"/>
  <c r="C13" i="95" s="1"/>
  <c r="K31" i="82"/>
  <c r="G74" i="96"/>
  <c r="C74" i="96" s="1"/>
  <c r="B60" i="84"/>
  <c r="L53" i="93"/>
  <c r="L55" i="93"/>
  <c r="L61" i="93"/>
  <c r="L69" i="93"/>
  <c r="R70" i="96"/>
  <c r="N70" i="96" s="1"/>
  <c r="B49" i="84"/>
  <c r="L35" i="93"/>
  <c r="F48" i="97"/>
  <c r="K51" i="100"/>
  <c r="D51" i="100" s="1"/>
  <c r="L14" i="93"/>
  <c r="B43" i="86"/>
  <c r="B70" i="83"/>
  <c r="M36" i="94"/>
  <c r="B59" i="86"/>
  <c r="P51" i="100"/>
  <c r="N35" i="92"/>
  <c r="L40" i="93"/>
  <c r="B30" i="96"/>
  <c r="B46" i="99"/>
  <c r="B64" i="86"/>
  <c r="B71" i="83"/>
  <c r="L48" i="93"/>
  <c r="B30" i="86"/>
  <c r="B39" i="86"/>
  <c r="L70" i="93"/>
  <c r="R53" i="96"/>
  <c r="N53" i="96" s="1"/>
  <c r="B18" i="97"/>
  <c r="C19" i="95" s="1"/>
  <c r="H29" i="82"/>
  <c r="G57" i="96"/>
  <c r="C57" i="96" s="1"/>
  <c r="B46" i="86"/>
  <c r="B56" i="86"/>
  <c r="B9" i="86"/>
  <c r="F35" i="97"/>
  <c r="F36" i="98"/>
  <c r="F52" i="98"/>
  <c r="F47" i="98"/>
  <c r="F52" i="97"/>
  <c r="F46" i="97"/>
  <c r="F34" i="98"/>
  <c r="F40" i="97"/>
  <c r="F42" i="97"/>
  <c r="B23" i="96"/>
  <c r="D18" i="91"/>
  <c r="B12" i="86"/>
  <c r="B26" i="83"/>
  <c r="B44" i="86"/>
  <c r="B58" i="84"/>
  <c r="K15" i="82"/>
  <c r="B42" i="86"/>
  <c r="B34" i="99"/>
  <c r="M64" i="94"/>
  <c r="G70" i="96"/>
  <c r="C70" i="96" s="1"/>
  <c r="N62" i="92"/>
  <c r="L65" i="93"/>
  <c r="G49" i="96"/>
  <c r="C49" i="96" s="1"/>
  <c r="N59" i="92"/>
  <c r="E55" i="95"/>
  <c r="R43" i="96"/>
  <c r="N43" i="96" s="1"/>
  <c r="B48" i="84"/>
  <c r="G71" i="96"/>
  <c r="C71" i="96" s="1"/>
  <c r="B36" i="84"/>
  <c r="K20" i="82"/>
  <c r="L30" i="93"/>
  <c r="B62" i="99"/>
  <c r="N50" i="92"/>
  <c r="M52" i="94"/>
  <c r="R61" i="96"/>
  <c r="N61" i="96" s="1"/>
  <c r="B68" i="86"/>
  <c r="B53" i="86"/>
  <c r="B19" i="96"/>
  <c r="F51" i="98"/>
  <c r="B67" i="84"/>
  <c r="R46" i="96"/>
  <c r="N46" i="96" s="1"/>
  <c r="C32" i="91"/>
  <c r="B32" i="91" s="1"/>
  <c r="B63" i="99"/>
  <c r="C27" i="91"/>
  <c r="B27" i="91" s="1"/>
  <c r="H26" i="82"/>
  <c r="B14" i="92"/>
  <c r="F38" i="97"/>
  <c r="F59" i="97"/>
  <c r="F43" i="98"/>
  <c r="E26" i="88"/>
  <c r="C26" i="88" s="1"/>
  <c r="I36" i="98"/>
  <c r="I60" i="92"/>
  <c r="I48" i="98"/>
  <c r="F35" i="83"/>
  <c r="F38" i="98"/>
  <c r="I64" i="97"/>
  <c r="C50" i="83"/>
  <c r="D22" i="93"/>
  <c r="B22" i="93" s="1"/>
  <c r="C22" i="91"/>
  <c r="B22" i="91" s="1"/>
  <c r="B25" i="83"/>
  <c r="C67" i="83"/>
  <c r="F69" i="98"/>
  <c r="C13" i="91"/>
  <c r="B13" i="91" s="1"/>
  <c r="R59" i="96"/>
  <c r="N59" i="96" s="1"/>
  <c r="C56" i="83"/>
  <c r="F47" i="83"/>
  <c r="C30" i="83"/>
  <c r="C44" i="83"/>
  <c r="F48" i="98"/>
  <c r="O10" i="97"/>
  <c r="F58" i="98"/>
  <c r="B32" i="92"/>
  <c r="M48" i="94"/>
  <c r="P69" i="100"/>
  <c r="N19" i="92"/>
  <c r="B69" i="99"/>
  <c r="F40" i="98"/>
  <c r="B54" i="84"/>
  <c r="B34" i="84"/>
  <c r="I50" i="98"/>
  <c r="C51" i="83"/>
  <c r="C28" i="83"/>
  <c r="I59" i="92"/>
  <c r="I19" i="92"/>
  <c r="D21" i="91" s="1"/>
  <c r="I56" i="97"/>
  <c r="I47" i="98"/>
  <c r="L16" i="93"/>
  <c r="B68" i="99"/>
  <c r="P56" i="100"/>
  <c r="B38" i="84"/>
  <c r="L57" i="93"/>
  <c r="M39" i="94"/>
  <c r="B28" i="84"/>
  <c r="R44" i="96"/>
  <c r="N44" i="96" s="1"/>
  <c r="F50" i="83"/>
  <c r="I48" i="97"/>
  <c r="F49" i="83"/>
  <c r="B49" i="83" s="1"/>
  <c r="F63" i="83"/>
  <c r="F44" i="97"/>
  <c r="F22" i="98"/>
  <c r="B25" i="94"/>
  <c r="B45" i="84"/>
  <c r="R38" i="96"/>
  <c r="N38" i="96" s="1"/>
  <c r="N42" i="92"/>
  <c r="I66" i="92"/>
  <c r="C58" i="83"/>
  <c r="B29" i="99"/>
  <c r="B66" i="99"/>
  <c r="B57" i="99"/>
  <c r="F65" i="83"/>
  <c r="I55" i="98"/>
  <c r="C52" i="83"/>
  <c r="I51" i="98"/>
  <c r="F46" i="83"/>
  <c r="R39" i="96"/>
  <c r="N39" i="96" s="1"/>
  <c r="B39" i="96" s="1"/>
  <c r="B28" i="93"/>
  <c r="B18" i="93"/>
  <c r="L37" i="93"/>
  <c r="R45" i="96"/>
  <c r="N45" i="96" s="1"/>
  <c r="H17" i="91"/>
  <c r="B46" i="84"/>
  <c r="B34" i="86"/>
  <c r="G35" i="96"/>
  <c r="C35" i="96" s="1"/>
  <c r="B54" i="99"/>
  <c r="I13" i="92"/>
  <c r="D15" i="91" s="1"/>
  <c r="J16" i="88"/>
  <c r="H16" i="88" s="1"/>
  <c r="I69" i="97"/>
  <c r="C47" i="83"/>
  <c r="F69" i="97"/>
  <c r="F57" i="83"/>
  <c r="L54" i="98"/>
  <c r="I36" i="97"/>
  <c r="C44" i="96"/>
  <c r="F65" i="98"/>
  <c r="F59" i="83"/>
  <c r="F54" i="83"/>
  <c r="I46" i="98"/>
  <c r="C36" i="83"/>
  <c r="I38" i="97"/>
  <c r="O44" i="97"/>
  <c r="F51" i="83"/>
  <c r="B28" i="98"/>
  <c r="D29" i="95" s="1"/>
  <c r="H16" i="82"/>
  <c r="B30" i="94"/>
  <c r="B52" i="99"/>
  <c r="R42" i="96"/>
  <c r="N42" i="96" s="1"/>
  <c r="I63" i="97"/>
  <c r="I38" i="98"/>
  <c r="F37" i="83"/>
  <c r="C39" i="83"/>
  <c r="F32" i="83"/>
  <c r="I68" i="92"/>
  <c r="I43" i="92"/>
  <c r="I42" i="92"/>
  <c r="I45" i="92"/>
  <c r="I46" i="92"/>
  <c r="I63" i="92"/>
  <c r="E20" i="88"/>
  <c r="C20" i="88" s="1"/>
  <c r="F62" i="83"/>
  <c r="L31" i="98"/>
  <c r="F31" i="98"/>
  <c r="K55" i="100"/>
  <c r="D55" i="100" s="1"/>
  <c r="B25" i="97"/>
  <c r="C26" i="95" s="1"/>
  <c r="B37" i="84"/>
  <c r="B16" i="97"/>
  <c r="C17" i="95" s="1"/>
  <c r="N25" i="91"/>
  <c r="H25" i="91" s="1"/>
  <c r="L64" i="93"/>
  <c r="B30" i="97"/>
  <c r="C31" i="95" s="1"/>
  <c r="B32" i="94"/>
  <c r="B50" i="84"/>
  <c r="B18" i="94"/>
  <c r="B51" i="86"/>
  <c r="G54" i="96"/>
  <c r="C54" i="96" s="1"/>
  <c r="B11" i="97"/>
  <c r="C12" i="95" s="1"/>
  <c r="B53" i="99"/>
  <c r="P65" i="100"/>
  <c r="M55" i="94"/>
  <c r="C48" i="96"/>
  <c r="H15" i="82"/>
  <c r="N12" i="91"/>
  <c r="H12" i="91" s="1"/>
  <c r="L67" i="93"/>
  <c r="L44" i="93"/>
  <c r="I23" i="92"/>
  <c r="F50" i="97"/>
  <c r="E18" i="88"/>
  <c r="C18" i="88" s="1"/>
  <c r="I39" i="97"/>
  <c r="J28" i="88"/>
  <c r="H28" i="88" s="1"/>
  <c r="I35" i="98"/>
  <c r="I34" i="98"/>
  <c r="F33" i="98"/>
  <c r="F60" i="83"/>
  <c r="E70" i="88"/>
  <c r="C70" i="88" s="1"/>
  <c r="F56" i="97"/>
  <c r="F68" i="97"/>
  <c r="K25" i="82"/>
  <c r="C31" i="93"/>
  <c r="B13" i="96"/>
  <c r="B28" i="97"/>
  <c r="C29" i="95" s="1"/>
  <c r="N22" i="92"/>
  <c r="B62" i="84"/>
  <c r="H31" i="91"/>
  <c r="R64" i="96"/>
  <c r="N64" i="96" s="1"/>
  <c r="B49" i="99"/>
  <c r="G36" i="96"/>
  <c r="C36" i="96" s="1"/>
  <c r="B10" i="83"/>
  <c r="R56" i="96"/>
  <c r="N56" i="96" s="1"/>
  <c r="P60" i="100"/>
  <c r="R48" i="96"/>
  <c r="N48" i="96" s="1"/>
  <c r="B18" i="86"/>
  <c r="B65" i="84"/>
  <c r="H27" i="82"/>
  <c r="B39" i="99"/>
  <c r="R52" i="96"/>
  <c r="N52" i="96" s="1"/>
  <c r="I47" i="92"/>
  <c r="I35" i="92"/>
  <c r="F23" i="98"/>
  <c r="F33" i="83"/>
  <c r="B33" i="83" s="1"/>
  <c r="I63" i="98"/>
  <c r="F51" i="97"/>
  <c r="B14" i="97"/>
  <c r="C15" i="95" s="1"/>
  <c r="P68" i="100"/>
  <c r="C28" i="91"/>
  <c r="B28" i="91" s="1"/>
  <c r="B38" i="99"/>
  <c r="B24" i="94"/>
  <c r="R50" i="96"/>
  <c r="N50" i="96" s="1"/>
  <c r="B63" i="86"/>
  <c r="L66" i="93"/>
  <c r="M59" i="94"/>
  <c r="G45" i="96"/>
  <c r="C45" i="96" s="1"/>
  <c r="B57" i="86"/>
  <c r="B28" i="94"/>
  <c r="E29" i="100"/>
  <c r="L43" i="93"/>
  <c r="L60" i="93"/>
  <c r="E11" i="88"/>
  <c r="C11" i="88" s="1"/>
  <c r="C16" i="88"/>
  <c r="C45" i="83"/>
  <c r="B66" i="84"/>
  <c r="I37" i="92"/>
  <c r="C32" i="83"/>
  <c r="B25" i="93"/>
  <c r="N44" i="92"/>
  <c r="L23" i="93"/>
  <c r="B62" i="86"/>
  <c r="C66" i="96"/>
  <c r="P66" i="100"/>
  <c r="F57" i="98"/>
  <c r="I47" i="97"/>
  <c r="B19" i="91"/>
  <c r="R35" i="96"/>
  <c r="N35" i="96" s="1"/>
  <c r="R58" i="96"/>
  <c r="N58" i="96" s="1"/>
  <c r="R68" i="96"/>
  <c r="N68" i="96" s="1"/>
  <c r="P48" i="100"/>
  <c r="L36" i="93"/>
  <c r="R62" i="96"/>
  <c r="C64" i="83"/>
  <c r="I62" i="92"/>
  <c r="N20" i="81"/>
  <c r="C59" i="83"/>
  <c r="N19" i="81"/>
  <c r="N16" i="81"/>
  <c r="N15" i="81"/>
  <c r="N27" i="81"/>
  <c r="N17" i="81"/>
  <c r="N26" i="81"/>
  <c r="R69" i="96"/>
  <c r="N69" i="96" s="1"/>
  <c r="R60" i="96"/>
  <c r="N60" i="96" s="1"/>
  <c r="N62" i="96"/>
  <c r="R47" i="96"/>
  <c r="N47" i="96" s="1"/>
  <c r="E31" i="81"/>
  <c r="N29" i="81"/>
  <c r="N23" i="81"/>
  <c r="N25" i="81"/>
  <c r="N10" i="81"/>
  <c r="R57" i="96"/>
  <c r="N57" i="96" s="1"/>
  <c r="R49" i="96"/>
  <c r="M50" i="94"/>
  <c r="N24" i="81"/>
  <c r="F45" i="83"/>
  <c r="I34" i="92"/>
  <c r="N13" i="81"/>
  <c r="N11" i="81"/>
  <c r="R40" i="96"/>
  <c r="N40" i="96" s="1"/>
  <c r="B17" i="97"/>
  <c r="C18" i="95" s="1"/>
  <c r="R66" i="96"/>
  <c r="N66" i="96" s="1"/>
  <c r="B30" i="84"/>
  <c r="R37" i="96"/>
  <c r="N37" i="96" s="1"/>
  <c r="R24" i="96"/>
  <c r="N24" i="96" s="1"/>
  <c r="E32" i="88"/>
  <c r="C32" i="88" s="1"/>
  <c r="B17" i="93"/>
  <c r="R25" i="96"/>
  <c r="N25" i="96" s="1"/>
  <c r="G46" i="96"/>
  <c r="C46" i="96" s="1"/>
  <c r="R21" i="96"/>
  <c r="N21" i="96" s="1"/>
  <c r="B24" i="97"/>
  <c r="C25" i="95" s="1"/>
  <c r="N58" i="92"/>
  <c r="P38" i="100"/>
  <c r="K23" i="82"/>
  <c r="M34" i="94"/>
  <c r="G43" i="96"/>
  <c r="C43" i="96" s="1"/>
  <c r="G58" i="96"/>
  <c r="C58" i="96" s="1"/>
  <c r="N23" i="82"/>
  <c r="B12" i="98"/>
  <c r="D13" i="95" s="1"/>
  <c r="B37" i="86"/>
  <c r="M44" i="94"/>
  <c r="N63" i="92"/>
  <c r="G40" i="96"/>
  <c r="C40" i="96" s="1"/>
  <c r="G24" i="96"/>
  <c r="C24" i="96" s="1"/>
  <c r="M40" i="94"/>
  <c r="P61" i="100"/>
  <c r="L56" i="93"/>
  <c r="R33" i="96"/>
  <c r="N33" i="96" s="1"/>
  <c r="M15" i="94"/>
  <c r="P58" i="100"/>
  <c r="B12" i="92"/>
  <c r="B21" i="98"/>
  <c r="D22" i="95" s="1"/>
  <c r="H11" i="82"/>
  <c r="G37" i="96"/>
  <c r="C37" i="96" s="1"/>
  <c r="F28" i="83"/>
  <c r="B18" i="98"/>
  <c r="D19" i="95" s="1"/>
  <c r="G25" i="96"/>
  <c r="C25" i="96" s="1"/>
  <c r="B26" i="97"/>
  <c r="C27" i="95" s="1"/>
  <c r="R65" i="96"/>
  <c r="N65" i="96" s="1"/>
  <c r="B12" i="84"/>
  <c r="M67" i="94"/>
  <c r="H24" i="82"/>
  <c r="B47" i="84"/>
  <c r="M42" i="94"/>
  <c r="B11" i="94"/>
  <c r="M58" i="94"/>
  <c r="G17" i="96"/>
  <c r="C17" i="96" s="1"/>
  <c r="F34" i="97"/>
  <c r="B14" i="98"/>
  <c r="D15" i="95" s="1"/>
  <c r="P39" i="100"/>
  <c r="B65" i="99"/>
  <c r="B40" i="84"/>
  <c r="B27" i="94"/>
  <c r="M19" i="94"/>
  <c r="P42" i="100"/>
  <c r="R41" i="96"/>
  <c r="N41" i="96" s="1"/>
  <c r="L62" i="93"/>
  <c r="P43" i="100"/>
  <c r="L46" i="93"/>
  <c r="H63" i="94"/>
  <c r="D64" i="93" s="1"/>
  <c r="H34" i="94"/>
  <c r="D35" i="93" s="1"/>
  <c r="I31" i="97"/>
  <c r="O47" i="97"/>
  <c r="F65" i="100"/>
  <c r="K64" i="100"/>
  <c r="D64" i="100" s="1"/>
  <c r="H13" i="94"/>
  <c r="D14" i="93" s="1"/>
  <c r="L38" i="98"/>
  <c r="L22" i="98"/>
  <c r="D10" i="82"/>
  <c r="O40" i="98"/>
  <c r="I49" i="92"/>
  <c r="C19" i="94"/>
  <c r="C20" i="93" s="1"/>
  <c r="O69" i="97"/>
  <c r="C33" i="92"/>
  <c r="C35" i="91" s="1"/>
  <c r="K32" i="82"/>
  <c r="F59" i="100"/>
  <c r="L58" i="98"/>
  <c r="I48" i="92"/>
  <c r="C48" i="92"/>
  <c r="C50" i="91" s="1"/>
  <c r="O31" i="98"/>
  <c r="C31" i="92"/>
  <c r="C33" i="91" s="1"/>
  <c r="K30" i="82"/>
  <c r="H15" i="94"/>
  <c r="D16" i="93" s="1"/>
  <c r="H52" i="94"/>
  <c r="D53" i="93" s="1"/>
  <c r="F30" i="100"/>
  <c r="F69" i="100"/>
  <c r="H65" i="94"/>
  <c r="D66" i="93" s="1"/>
  <c r="F55" i="100"/>
  <c r="O60" i="98"/>
  <c r="K44" i="100"/>
  <c r="D44" i="100" s="1"/>
  <c r="C37" i="94"/>
  <c r="C38" i="93" s="1"/>
  <c r="O42" i="98"/>
  <c r="C45" i="92"/>
  <c r="L53" i="98"/>
  <c r="I53" i="92"/>
  <c r="C53" i="92"/>
  <c r="C55" i="91" s="1"/>
  <c r="C59" i="92"/>
  <c r="F63" i="100"/>
  <c r="F45" i="97"/>
  <c r="K61" i="100"/>
  <c r="D61" i="100" s="1"/>
  <c r="I57" i="98"/>
  <c r="F43" i="100"/>
  <c r="F53" i="97"/>
  <c r="K14" i="100"/>
  <c r="D14" i="100" s="1"/>
  <c r="O13" i="97"/>
  <c r="O13" i="98"/>
  <c r="F14" i="100"/>
  <c r="E28" i="88"/>
  <c r="C28" i="88" s="1"/>
  <c r="O22" i="98"/>
  <c r="J20" i="88"/>
  <c r="H20" i="88" s="1"/>
  <c r="O66" i="97"/>
  <c r="O34" i="97"/>
  <c r="H33" i="94"/>
  <c r="D34" i="93" s="1"/>
  <c r="C24" i="88"/>
  <c r="H10" i="94"/>
  <c r="D11" i="93" s="1"/>
  <c r="I10" i="92"/>
  <c r="O15" i="97"/>
  <c r="C63" i="83"/>
  <c r="O52" i="97"/>
  <c r="H29" i="94"/>
  <c r="O29" i="98"/>
  <c r="F61" i="100"/>
  <c r="H60" i="94"/>
  <c r="D61" i="93" s="1"/>
  <c r="C43" i="92"/>
  <c r="C45" i="91" s="1"/>
  <c r="F42" i="83"/>
  <c r="K56" i="100"/>
  <c r="D56" i="100" s="1"/>
  <c r="L37" i="98"/>
  <c r="C14" i="88"/>
  <c r="O57" i="97"/>
  <c r="H57" i="94"/>
  <c r="D58" i="93" s="1"/>
  <c r="D11" i="82"/>
  <c r="I35" i="97"/>
  <c r="F36" i="100"/>
  <c r="H41" i="94"/>
  <c r="D42" i="93" s="1"/>
  <c r="I59" i="98"/>
  <c r="F61" i="83"/>
  <c r="L62" i="98"/>
  <c r="C41" i="83"/>
  <c r="C42" i="92"/>
  <c r="C44" i="91" s="1"/>
  <c r="K36" i="100"/>
  <c r="D36" i="100" s="1"/>
  <c r="C34" i="83"/>
  <c r="K43" i="100"/>
  <c r="D43" i="100" s="1"/>
  <c r="F13" i="98"/>
  <c r="I44" i="92"/>
  <c r="I22" i="92"/>
  <c r="D24" i="91" s="1"/>
  <c r="C18" i="83"/>
  <c r="C69" i="94"/>
  <c r="C70" i="93" s="1"/>
  <c r="L51" i="98"/>
  <c r="C51" i="92"/>
  <c r="C53" i="91" s="1"/>
  <c r="F62" i="100"/>
  <c r="O61" i="98"/>
  <c r="E12" i="88"/>
  <c r="C12" i="88" s="1"/>
  <c r="C9" i="83"/>
  <c r="H56" i="94"/>
  <c r="C58" i="92"/>
  <c r="C60" i="91" s="1"/>
  <c r="K59" i="100"/>
  <c r="D59" i="100" s="1"/>
  <c r="K49" i="100"/>
  <c r="D49" i="100" s="1"/>
  <c r="N27" i="82"/>
  <c r="F48" i="100"/>
  <c r="K65" i="100"/>
  <c r="D65" i="100" s="1"/>
  <c r="L29" i="98"/>
  <c r="K30" i="100"/>
  <c r="D30" i="100" s="1"/>
  <c r="F64" i="83"/>
  <c r="F56" i="100"/>
  <c r="K38" i="100"/>
  <c r="D38" i="100" s="1"/>
  <c r="F56" i="83"/>
  <c r="B56" i="83" s="1"/>
  <c r="K58" i="100"/>
  <c r="D58" i="100" s="1"/>
  <c r="H23" i="94"/>
  <c r="D24" i="93" s="1"/>
  <c r="O23" i="98"/>
  <c r="L63" i="98"/>
  <c r="F64" i="100"/>
  <c r="C62" i="83"/>
  <c r="I13" i="98"/>
  <c r="D17" i="82"/>
  <c r="H38" i="94"/>
  <c r="D39" i="93" s="1"/>
  <c r="F23" i="100"/>
  <c r="C69" i="92"/>
  <c r="C50" i="92"/>
  <c r="C52" i="91" s="1"/>
  <c r="C15" i="94"/>
  <c r="C29" i="94"/>
  <c r="C30" i="93" s="1"/>
  <c r="D29" i="82"/>
  <c r="C68" i="94"/>
  <c r="C69" i="93" s="1"/>
  <c r="H43" i="94"/>
  <c r="D44" i="93" s="1"/>
  <c r="C62" i="92"/>
  <c r="B20" i="98"/>
  <c r="D21" i="95" s="1"/>
  <c r="B27" i="98"/>
  <c r="D28" i="95" s="1"/>
  <c r="B37" i="99"/>
  <c r="I13" i="97"/>
  <c r="H22" i="94"/>
  <c r="D23" i="93" s="1"/>
  <c r="O40" i="97"/>
  <c r="C63" i="92"/>
  <c r="O63" i="97"/>
  <c r="C40" i="92"/>
  <c r="C42" i="91" s="1"/>
  <c r="C49" i="94"/>
  <c r="C34" i="94"/>
  <c r="O33" i="97"/>
  <c r="I61" i="98"/>
  <c r="F57" i="100"/>
  <c r="C56" i="92"/>
  <c r="C58" i="91" s="1"/>
  <c r="C58" i="94"/>
  <c r="C59" i="93" s="1"/>
  <c r="O58" i="97"/>
  <c r="K32" i="100"/>
  <c r="D32" i="100" s="1"/>
  <c r="C15" i="92"/>
  <c r="K14" i="82"/>
  <c r="O64" i="98"/>
  <c r="N24" i="82"/>
  <c r="C65" i="92"/>
  <c r="C67" i="91" s="1"/>
  <c r="C36" i="94"/>
  <c r="C37" i="93" s="1"/>
  <c r="C60" i="94"/>
  <c r="H55" i="94"/>
  <c r="D56" i="93" s="1"/>
  <c r="F37" i="97"/>
  <c r="C57" i="92"/>
  <c r="C59" i="91" s="1"/>
  <c r="O41" i="97"/>
  <c r="O41" i="98"/>
  <c r="C41" i="94"/>
  <c r="C42" i="93" s="1"/>
  <c r="F42" i="100"/>
  <c r="C38" i="83"/>
  <c r="I39" i="92"/>
  <c r="C59" i="94"/>
  <c r="C60" i="93" s="1"/>
  <c r="C46" i="94"/>
  <c r="C47" i="93" s="1"/>
  <c r="L42" i="98"/>
  <c r="I55" i="92"/>
  <c r="F57" i="97"/>
  <c r="F47" i="100"/>
  <c r="D31" i="82"/>
  <c r="D19" i="82"/>
  <c r="E25" i="88"/>
  <c r="C25" i="88" s="1"/>
  <c r="C23" i="94"/>
  <c r="F24" i="100"/>
  <c r="C63" i="94"/>
  <c r="F13" i="97"/>
  <c r="C13" i="94"/>
  <c r="C14" i="93" s="1"/>
  <c r="O44" i="98"/>
  <c r="O49" i="98"/>
  <c r="L34" i="98"/>
  <c r="I33" i="92"/>
  <c r="D35" i="91" s="1"/>
  <c r="I10" i="97"/>
  <c r="C10" i="92"/>
  <c r="C12" i="91" s="1"/>
  <c r="C55" i="83"/>
  <c r="H48" i="94"/>
  <c r="D49" i="93" s="1"/>
  <c r="I31" i="92"/>
  <c r="D33" i="91" s="1"/>
  <c r="O64" i="97"/>
  <c r="F53" i="100"/>
  <c r="F29" i="98"/>
  <c r="K66" i="100"/>
  <c r="D66" i="100" s="1"/>
  <c r="F66" i="100"/>
  <c r="I65" i="98"/>
  <c r="O60" i="97"/>
  <c r="C43" i="94"/>
  <c r="C44" i="93" s="1"/>
  <c r="F36" i="83"/>
  <c r="I37" i="97"/>
  <c r="I39" i="98"/>
  <c r="F58" i="83"/>
  <c r="O62" i="97"/>
  <c r="F41" i="83"/>
  <c r="F46" i="100"/>
  <c r="I45" i="97"/>
  <c r="H46" i="94"/>
  <c r="D47" i="93" s="1"/>
  <c r="O46" i="97"/>
  <c r="F52" i="83"/>
  <c r="C53" i="94"/>
  <c r="C54" i="93" s="1"/>
  <c r="K54" i="100"/>
  <c r="D54" i="100" s="1"/>
  <c r="O46" i="98"/>
  <c r="F44" i="100"/>
  <c r="O37" i="98"/>
  <c r="D13" i="82"/>
  <c r="L41" i="98"/>
  <c r="H59" i="94"/>
  <c r="D60" i="93" s="1"/>
  <c r="D26" i="82"/>
  <c r="L23" i="98"/>
  <c r="L13" i="98"/>
  <c r="K23" i="100"/>
  <c r="D23" i="100" s="1"/>
  <c r="F49" i="97"/>
  <c r="C68" i="83"/>
  <c r="C34" i="92"/>
  <c r="C36" i="91" s="1"/>
  <c r="I51" i="97"/>
  <c r="F52" i="100"/>
  <c r="F33" i="97"/>
  <c r="K62" i="100"/>
  <c r="D62" i="100" s="1"/>
  <c r="F61" i="98"/>
  <c r="I56" i="92"/>
  <c r="C50" i="94"/>
  <c r="C51" i="93" s="1"/>
  <c r="H47" i="94"/>
  <c r="D48" i="93" s="1"/>
  <c r="C64" i="94"/>
  <c r="C65" i="93" s="1"/>
  <c r="I29" i="92"/>
  <c r="D31" i="91" s="1"/>
  <c r="F60" i="98"/>
  <c r="I43" i="98"/>
  <c r="C54" i="83"/>
  <c r="B54" i="83" s="1"/>
  <c r="F37" i="98"/>
  <c r="L35" i="98"/>
  <c r="F41" i="97"/>
  <c r="C13" i="92"/>
  <c r="B13" i="92" s="1"/>
  <c r="H40" i="94"/>
  <c r="D41" i="93" s="1"/>
  <c r="F20" i="100"/>
  <c r="H51" i="94"/>
  <c r="D52" i="93" s="1"/>
  <c r="B13" i="99"/>
  <c r="B16" i="98"/>
  <c r="D17" i="95" s="1"/>
  <c r="O19" i="97"/>
  <c r="L66" i="98"/>
  <c r="K35" i="100"/>
  <c r="D35" i="100" s="1"/>
  <c r="C52" i="94"/>
  <c r="O55" i="98"/>
  <c r="K63" i="100"/>
  <c r="D63" i="100" s="1"/>
  <c r="C42" i="94"/>
  <c r="C43" i="93" s="1"/>
  <c r="O53" i="97"/>
  <c r="O45" i="97"/>
  <c r="K47" i="100"/>
  <c r="D47" i="100" s="1"/>
  <c r="F54" i="100"/>
  <c r="K24" i="100"/>
  <c r="D24" i="100" s="1"/>
  <c r="O67" i="98"/>
  <c r="I40" i="92"/>
  <c r="F41" i="100"/>
  <c r="F48" i="83"/>
  <c r="C19" i="92"/>
  <c r="K18" i="82"/>
  <c r="F19" i="98"/>
  <c r="F34" i="100"/>
  <c r="C56" i="94"/>
  <c r="C57" i="93" s="1"/>
  <c r="H58" i="94"/>
  <c r="D59" i="93" s="1"/>
  <c r="F51" i="100"/>
  <c r="F16" i="100"/>
  <c r="I15" i="97"/>
  <c r="I52" i="92"/>
  <c r="C68" i="92"/>
  <c r="O65" i="97"/>
  <c r="C54" i="94"/>
  <c r="C55" i="93" s="1"/>
  <c r="C60" i="92"/>
  <c r="O37" i="97"/>
  <c r="I37" i="98"/>
  <c r="O57" i="98"/>
  <c r="F58" i="100"/>
  <c r="I41" i="92"/>
  <c r="C39" i="94"/>
  <c r="C40" i="93" s="1"/>
  <c r="F40" i="100"/>
  <c r="O59" i="97"/>
  <c r="H62" i="94"/>
  <c r="D63" i="93" s="1"/>
  <c r="C62" i="94"/>
  <c r="C63" i="93" s="1"/>
  <c r="H45" i="94"/>
  <c r="D46" i="93" s="1"/>
  <c r="C45" i="94"/>
  <c r="C46" i="93" s="1"/>
  <c r="F53" i="98"/>
  <c r="C40" i="83"/>
  <c r="C39" i="92"/>
  <c r="C41" i="91" s="1"/>
  <c r="H53" i="94"/>
  <c r="D54" i="93" s="1"/>
  <c r="C61" i="83"/>
  <c r="O45" i="98"/>
  <c r="C12" i="83"/>
  <c r="B12" i="83" s="1"/>
  <c r="C38" i="94"/>
  <c r="O38" i="97"/>
  <c r="F45" i="100"/>
  <c r="I22" i="98"/>
  <c r="K50" i="100"/>
  <c r="D50" i="100" s="1"/>
  <c r="L49" i="98"/>
  <c r="K70" i="100"/>
  <c r="D70" i="100" s="1"/>
  <c r="O66" i="98"/>
  <c r="C65" i="83"/>
  <c r="F35" i="100"/>
  <c r="O51" i="98"/>
  <c r="C10" i="94"/>
  <c r="C11" i="93" s="1"/>
  <c r="F11" i="100"/>
  <c r="I50" i="92"/>
  <c r="I64" i="92"/>
  <c r="F29" i="97"/>
  <c r="K37" i="100"/>
  <c r="D37" i="100" s="1"/>
  <c r="H54" i="94"/>
  <c r="D55" i="93" s="1"/>
  <c r="I57" i="92"/>
  <c r="F34" i="83"/>
  <c r="F22" i="83"/>
  <c r="I67" i="98"/>
  <c r="F43" i="83"/>
  <c r="C40" i="94"/>
  <c r="I49" i="98"/>
  <c r="C49" i="92"/>
  <c r="C51" i="91" s="1"/>
  <c r="E33" i="88"/>
  <c r="L61" i="98"/>
  <c r="I50" i="97"/>
  <c r="F31" i="97"/>
  <c r="I31" i="98"/>
  <c r="C47" i="94"/>
  <c r="C48" i="93" s="1"/>
  <c r="C64" i="92"/>
  <c r="C66" i="91" s="1"/>
  <c r="D15" i="82"/>
  <c r="K69" i="100"/>
  <c r="D69" i="100" s="1"/>
  <c r="F37" i="100"/>
  <c r="C36" i="92"/>
  <c r="C38" i="91" s="1"/>
  <c r="F41" i="98"/>
  <c r="O48" i="97"/>
  <c r="I22" i="97"/>
  <c r="O10" i="98"/>
  <c r="F15" i="97"/>
  <c r="O55" i="97"/>
  <c r="B55" i="97" s="1"/>
  <c r="L43" i="98"/>
  <c r="B24" i="98"/>
  <c r="D25" i="95" s="1"/>
  <c r="B25" i="95" s="1"/>
  <c r="B32" i="97"/>
  <c r="C33" i="95" s="1"/>
  <c r="B20" i="97"/>
  <c r="C21" i="95" s="1"/>
  <c r="B25" i="98"/>
  <c r="D26" i="95" s="1"/>
  <c r="B17" i="98"/>
  <c r="D18" i="95" s="1"/>
  <c r="B18" i="95" s="1"/>
  <c r="O67" i="97"/>
  <c r="C44" i="94"/>
  <c r="C45" i="93" s="1"/>
  <c r="O49" i="97"/>
  <c r="C61" i="92"/>
  <c r="C63" i="91" s="1"/>
  <c r="C48" i="94"/>
  <c r="C47" i="92"/>
  <c r="H64" i="94"/>
  <c r="D65" i="93" s="1"/>
  <c r="C22" i="94"/>
  <c r="O19" i="98"/>
  <c r="H19" i="94"/>
  <c r="D20" i="93" s="1"/>
  <c r="K52" i="100"/>
  <c r="D52" i="100" s="1"/>
  <c r="I10" i="98"/>
  <c r="L56" i="98"/>
  <c r="O56" i="97"/>
  <c r="O58" i="98"/>
  <c r="H50" i="94"/>
  <c r="D51" i="93" s="1"/>
  <c r="C31" i="94"/>
  <c r="C32" i="93" s="1"/>
  <c r="H31" i="94"/>
  <c r="D32" i="93" s="1"/>
  <c r="F32" i="100"/>
  <c r="O15" i="98"/>
  <c r="O68" i="97"/>
  <c r="C54" i="92"/>
  <c r="C56" i="91" s="1"/>
  <c r="C55" i="92"/>
  <c r="C37" i="92"/>
  <c r="C57" i="94"/>
  <c r="C58" i="93" s="1"/>
  <c r="H35" i="94"/>
  <c r="D36" i="93" s="1"/>
  <c r="I41" i="98"/>
  <c r="O39" i="98"/>
  <c r="I53" i="98"/>
  <c r="O53" i="98"/>
  <c r="K46" i="100"/>
  <c r="D46" i="100" s="1"/>
  <c r="H42" i="94"/>
  <c r="D43" i="93" s="1"/>
  <c r="I53" i="97"/>
  <c r="F39" i="100"/>
  <c r="K68" i="100"/>
  <c r="D68" i="100" s="1"/>
  <c r="C44" i="92"/>
  <c r="J30" i="88"/>
  <c r="H30" i="88" s="1"/>
  <c r="B30" i="88" s="1"/>
  <c r="F18" i="83"/>
  <c r="K67" i="100"/>
  <c r="D67" i="100" s="1"/>
  <c r="C33" i="94"/>
  <c r="C61" i="94"/>
  <c r="H61" i="94"/>
  <c r="D62" i="93" s="1"/>
  <c r="C57" i="83"/>
  <c r="L50" i="98"/>
  <c r="O50" i="97"/>
  <c r="K16" i="100"/>
  <c r="D16" i="100" s="1"/>
  <c r="I15" i="92"/>
  <c r="D17" i="91" s="1"/>
  <c r="F15" i="98"/>
  <c r="K53" i="100"/>
  <c r="D53" i="100" s="1"/>
  <c r="C52" i="92"/>
  <c r="C54" i="91" s="1"/>
  <c r="F67" i="83"/>
  <c r="H68" i="94"/>
  <c r="D69" i="93" s="1"/>
  <c r="I60" i="98"/>
  <c r="C55" i="94"/>
  <c r="C56" i="93" s="1"/>
  <c r="H37" i="94"/>
  <c r="D38" i="93" s="1"/>
  <c r="I57" i="97"/>
  <c r="L57" i="98"/>
  <c r="C35" i="92"/>
  <c r="K42" i="100"/>
  <c r="D42" i="100" s="1"/>
  <c r="C41" i="92"/>
  <c r="L39" i="98"/>
  <c r="O59" i="98"/>
  <c r="I45" i="98"/>
  <c r="I46" i="97"/>
  <c r="C35" i="94"/>
  <c r="F45" i="98"/>
  <c r="I60" i="97"/>
  <c r="I41" i="97"/>
  <c r="F38" i="83"/>
  <c r="L45" i="98"/>
  <c r="F23" i="97"/>
  <c r="C23" i="92"/>
  <c r="C22" i="83"/>
  <c r="C37" i="83"/>
  <c r="K39" i="100"/>
  <c r="D39" i="100" s="1"/>
  <c r="I67" i="92"/>
  <c r="C43" i="83"/>
  <c r="H44" i="94"/>
  <c r="D45" i="93" s="1"/>
  <c r="F21" i="83"/>
  <c r="K41" i="100"/>
  <c r="D41" i="100" s="1"/>
  <c r="H49" i="94"/>
  <c r="D50" i="93" s="1"/>
  <c r="I49" i="97"/>
  <c r="F19" i="97"/>
  <c r="I33" i="98"/>
  <c r="L33" i="98"/>
  <c r="I33" i="97"/>
  <c r="O61" i="97"/>
  <c r="F30" i="83"/>
  <c r="E31" i="88"/>
  <c r="O29" i="97"/>
  <c r="I65" i="97"/>
  <c r="I65" i="92"/>
  <c r="L65" i="98"/>
  <c r="C35" i="83"/>
  <c r="I36" i="92"/>
  <c r="F53" i="83"/>
  <c r="I54" i="92"/>
  <c r="I43" i="97"/>
  <c r="F38" i="100"/>
  <c r="D20" i="82"/>
  <c r="H39" i="94"/>
  <c r="D40" i="93" s="1"/>
  <c r="K40" i="100"/>
  <c r="D40" i="100" s="1"/>
  <c r="F40" i="83"/>
  <c r="I38" i="92"/>
  <c r="C38" i="92"/>
  <c r="C40" i="91" s="1"/>
  <c r="C22" i="92"/>
  <c r="C21" i="83"/>
  <c r="I40" i="97"/>
  <c r="K20" i="100"/>
  <c r="D20" i="100" s="1"/>
  <c r="F68" i="83"/>
  <c r="H69" i="94"/>
  <c r="D70" i="93" s="1"/>
  <c r="I51" i="92"/>
  <c r="C51" i="94"/>
  <c r="C52" i="93" s="1"/>
  <c r="C29" i="92"/>
  <c r="C65" i="94"/>
  <c r="H36" i="94"/>
  <c r="D37" i="93" s="1"/>
  <c r="C46" i="92"/>
  <c r="B27" i="97"/>
  <c r="C28" i="95" s="1"/>
  <c r="G21" i="96"/>
  <c r="C21" i="96" s="1"/>
  <c r="G33" i="96"/>
  <c r="C33" i="96" s="1"/>
  <c r="I67" i="97"/>
  <c r="C66" i="83"/>
  <c r="F50" i="100"/>
  <c r="I19" i="97"/>
  <c r="I69" i="92"/>
  <c r="I34" i="97"/>
  <c r="C60" i="83"/>
  <c r="F55" i="83"/>
  <c r="F14" i="83"/>
  <c r="C14" i="83"/>
  <c r="L64" i="98"/>
  <c r="I52" i="98"/>
  <c r="I29" i="98"/>
  <c r="F68" i="98"/>
  <c r="F65" i="97"/>
  <c r="C53" i="83"/>
  <c r="I54" i="97"/>
  <c r="K60" i="100"/>
  <c r="D60" i="100" s="1"/>
  <c r="I62" i="97"/>
  <c r="O38" i="98"/>
  <c r="O36" i="98"/>
  <c r="L55" i="98"/>
  <c r="L36" i="98"/>
  <c r="J14" i="88"/>
  <c r="H14" i="88" s="1"/>
  <c r="J24" i="88"/>
  <c r="H24" i="88" s="1"/>
  <c r="O35" i="97"/>
  <c r="I15" i="98"/>
  <c r="L52" i="98"/>
  <c r="F10" i="98"/>
  <c r="O43" i="97"/>
  <c r="E17" i="88"/>
  <c r="C17" i="88" s="1"/>
  <c r="L59" i="98"/>
  <c r="I54" i="98"/>
  <c r="E71" i="88"/>
  <c r="C71" i="88" s="1"/>
  <c r="E71" i="81"/>
  <c r="Q69" i="81"/>
  <c r="H31" i="82"/>
  <c r="B72" i="96"/>
  <c r="E25" i="91"/>
  <c r="N23" i="92"/>
  <c r="E68" i="95"/>
  <c r="E24" i="95"/>
  <c r="G65" i="96"/>
  <c r="C65" i="96" s="1"/>
  <c r="B29" i="91"/>
  <c r="B27" i="93"/>
  <c r="C18" i="91"/>
  <c r="B30" i="91"/>
  <c r="E46" i="91"/>
  <c r="E23" i="95"/>
  <c r="E73" i="95"/>
  <c r="B34" i="96"/>
  <c r="B13" i="93"/>
  <c r="H15" i="91"/>
  <c r="M22" i="94"/>
  <c r="B28" i="92"/>
  <c r="E35" i="95"/>
  <c r="B33" i="99"/>
  <c r="H17" i="82"/>
  <c r="K13" i="82"/>
  <c r="D57" i="93"/>
  <c r="P59" i="100"/>
  <c r="E16" i="93"/>
  <c r="E38" i="91"/>
  <c r="D16" i="82"/>
  <c r="E60" i="95"/>
  <c r="E55" i="91"/>
  <c r="B18" i="96"/>
  <c r="B14" i="94"/>
  <c r="E51" i="91"/>
  <c r="B51" i="99"/>
  <c r="E53" i="91"/>
  <c r="B17" i="92"/>
  <c r="P57" i="100"/>
  <c r="C50" i="96"/>
  <c r="B48" i="99"/>
  <c r="E52" i="91"/>
  <c r="E30" i="95"/>
  <c r="B36" i="99"/>
  <c r="B35" i="86"/>
  <c r="E37" i="95"/>
  <c r="G38" i="96"/>
  <c r="C38" i="96" s="1"/>
  <c r="E45" i="91"/>
  <c r="B54" i="86"/>
  <c r="G41" i="96"/>
  <c r="C41" i="96" s="1"/>
  <c r="E60" i="93"/>
  <c r="M62" i="94"/>
  <c r="B45" i="99"/>
  <c r="M46" i="94"/>
  <c r="E42" i="91"/>
  <c r="L20" i="93"/>
  <c r="E52" i="93"/>
  <c r="P52" i="100"/>
  <c r="N10" i="92"/>
  <c r="N48" i="92"/>
  <c r="H10" i="82"/>
  <c r="R54" i="96"/>
  <c r="N54" i="96" s="1"/>
  <c r="B28" i="86"/>
  <c r="B42" i="84"/>
  <c r="N43" i="92"/>
  <c r="E15" i="100"/>
  <c r="K11" i="82"/>
  <c r="P36" i="100"/>
  <c r="E43" i="91"/>
  <c r="E40" i="95"/>
  <c r="L41" i="93"/>
  <c r="L50" i="93"/>
  <c r="E36" i="91"/>
  <c r="M51" i="94"/>
  <c r="B32" i="86"/>
  <c r="P62" i="100"/>
  <c r="B9" i="84"/>
  <c r="B72" i="83"/>
  <c r="R31" i="96"/>
  <c r="N31" i="96" s="1"/>
  <c r="E30" i="93"/>
  <c r="E44" i="93"/>
  <c r="L58" i="93"/>
  <c r="E37" i="91"/>
  <c r="M35" i="94"/>
  <c r="L42" i="93"/>
  <c r="N46" i="92"/>
  <c r="C55" i="96"/>
  <c r="E54" i="95"/>
  <c r="L67" i="98"/>
  <c r="O42" i="97"/>
  <c r="L40" i="98"/>
  <c r="O69" i="98"/>
  <c r="J27" i="88"/>
  <c r="H27" i="88" s="1"/>
  <c r="J25" i="88"/>
  <c r="H25" i="88" s="1"/>
  <c r="O22" i="97"/>
  <c r="L10" i="98"/>
  <c r="I23" i="98"/>
  <c r="O34" i="98"/>
  <c r="O63" i="98"/>
  <c r="E15" i="91"/>
  <c r="E45" i="95"/>
  <c r="B15" i="93"/>
  <c r="E14" i="93"/>
  <c r="B26" i="91"/>
  <c r="B16" i="96"/>
  <c r="B20" i="91"/>
  <c r="B12" i="93"/>
  <c r="B22" i="84"/>
  <c r="E40" i="91"/>
  <c r="C69" i="96"/>
  <c r="E69" i="91"/>
  <c r="E31" i="100"/>
  <c r="C42" i="96"/>
  <c r="E67" i="93"/>
  <c r="E34" i="95"/>
  <c r="E49" i="93"/>
  <c r="E33" i="91"/>
  <c r="E16" i="95"/>
  <c r="E66" i="91"/>
  <c r="B30" i="98"/>
  <c r="D31" i="95" s="1"/>
  <c r="E58" i="95"/>
  <c r="E40" i="93"/>
  <c r="E41" i="93"/>
  <c r="E71" i="91"/>
  <c r="E11" i="93"/>
  <c r="E59" i="95"/>
  <c r="E48" i="95"/>
  <c r="E67" i="91"/>
  <c r="N36" i="92"/>
  <c r="E36" i="95"/>
  <c r="E64" i="91"/>
  <c r="E43" i="93"/>
  <c r="E48" i="91"/>
  <c r="E51" i="95"/>
  <c r="H19" i="82"/>
  <c r="E61" i="93"/>
  <c r="E59" i="91"/>
  <c r="B41" i="99"/>
  <c r="E41" i="91"/>
  <c r="E63" i="93"/>
  <c r="E44" i="91"/>
  <c r="E43" i="95"/>
  <c r="E54" i="93"/>
  <c r="E27" i="100"/>
  <c r="L32" i="93"/>
  <c r="M31" i="94"/>
  <c r="E28" i="100"/>
  <c r="N47" i="92"/>
  <c r="E54" i="91"/>
  <c r="P53" i="100"/>
  <c r="E53" i="93"/>
  <c r="E53" i="95"/>
  <c r="D30" i="93"/>
  <c r="M54" i="94"/>
  <c r="E62" i="91"/>
  <c r="E42" i="93"/>
  <c r="E63" i="95"/>
  <c r="E47" i="91"/>
  <c r="K34" i="100"/>
  <c r="D34" i="100" s="1"/>
  <c r="O33" i="98"/>
  <c r="F9" i="83"/>
  <c r="L15" i="98"/>
  <c r="E25" i="81"/>
  <c r="I68" i="98"/>
  <c r="O65" i="98"/>
  <c r="F60" i="97"/>
  <c r="I42" i="98"/>
  <c r="F44" i="83"/>
  <c r="L19" i="98"/>
  <c r="O39" i="97"/>
  <c r="O68" i="98"/>
  <c r="O62" i="98"/>
  <c r="L46" i="98"/>
  <c r="I23" i="97"/>
  <c r="J21" i="88"/>
  <c r="H21" i="88" s="1"/>
  <c r="J12" i="88"/>
  <c r="H12" i="88" s="1"/>
  <c r="O56" i="98"/>
  <c r="O35" i="98"/>
  <c r="I66" i="98"/>
  <c r="O36" i="97"/>
  <c r="E27" i="88"/>
  <c r="C27" i="88" s="1"/>
  <c r="J26" i="88"/>
  <c r="H26" i="88" s="1"/>
  <c r="I56" i="98"/>
  <c r="C34" i="91"/>
  <c r="B34" i="91" s="1"/>
  <c r="M63" i="94"/>
  <c r="E64" i="95"/>
  <c r="E23" i="93"/>
  <c r="P45" i="100"/>
  <c r="E39" i="93"/>
  <c r="B11" i="98"/>
  <c r="D12" i="95" s="1"/>
  <c r="L72" i="98"/>
  <c r="E39" i="95"/>
  <c r="B21" i="97"/>
  <c r="C22" i="95" s="1"/>
  <c r="E24" i="91"/>
  <c r="E20" i="95"/>
  <c r="E49" i="95"/>
  <c r="E50" i="91"/>
  <c r="D25" i="82"/>
  <c r="E69" i="93"/>
  <c r="P55" i="100"/>
  <c r="E38" i="95"/>
  <c r="N51" i="96"/>
  <c r="B24" i="92"/>
  <c r="E20" i="93"/>
  <c r="E67" i="95"/>
  <c r="N51" i="92"/>
  <c r="B50" i="86"/>
  <c r="L34" i="93"/>
  <c r="G52" i="96"/>
  <c r="C52" i="96" s="1"/>
  <c r="B67" i="86"/>
  <c r="E61" i="95"/>
  <c r="E44" i="95"/>
  <c r="E56" i="93"/>
  <c r="L47" i="93"/>
  <c r="B20" i="96"/>
  <c r="E21" i="100"/>
  <c r="N40" i="92"/>
  <c r="E50" i="95"/>
  <c r="P70" i="100"/>
  <c r="E63" i="91"/>
  <c r="E11" i="95"/>
  <c r="L51" i="93"/>
  <c r="E32" i="93"/>
  <c r="B20" i="94"/>
  <c r="E65" i="95"/>
  <c r="N52" i="92"/>
  <c r="E66" i="93"/>
  <c r="B35" i="84"/>
  <c r="E25" i="100"/>
  <c r="P44" i="100"/>
  <c r="B35" i="99"/>
  <c r="E36" i="93"/>
  <c r="B14" i="96"/>
  <c r="E70" i="93"/>
  <c r="E35" i="93"/>
  <c r="R63" i="96"/>
  <c r="N63" i="96" s="1"/>
  <c r="B12" i="94"/>
  <c r="L11" i="93"/>
  <c r="E58" i="91"/>
  <c r="E57" i="93"/>
  <c r="E60" i="91"/>
  <c r="K26" i="82"/>
  <c r="E12" i="100"/>
  <c r="M47" i="94"/>
  <c r="E48" i="93"/>
  <c r="N64" i="92"/>
  <c r="P37" i="100"/>
  <c r="N55" i="92"/>
  <c r="E38" i="93"/>
  <c r="E58" i="93"/>
  <c r="B40" i="86"/>
  <c r="N39" i="92"/>
  <c r="H25" i="82"/>
  <c r="E46" i="93"/>
  <c r="B45" i="86"/>
  <c r="F66" i="83"/>
  <c r="K45" i="100"/>
  <c r="D45" i="100" s="1"/>
  <c r="I44" i="97"/>
  <c r="L44" i="98"/>
  <c r="F39" i="83"/>
  <c r="C48" i="83"/>
  <c r="L69" i="98"/>
  <c r="I61" i="97"/>
  <c r="I61" i="92"/>
  <c r="K11" i="100"/>
  <c r="D11" i="100" s="1"/>
  <c r="I58" i="92"/>
  <c r="L48" i="98"/>
  <c r="I52" i="97"/>
  <c r="I29" i="97"/>
  <c r="I68" i="97"/>
  <c r="E36" i="88"/>
  <c r="C36" i="88" s="1"/>
  <c r="I62" i="98"/>
  <c r="O47" i="98"/>
  <c r="I19" i="98"/>
  <c r="O52" i="98"/>
  <c r="L60" i="98"/>
  <c r="J11" i="88"/>
  <c r="H11" i="88" s="1"/>
  <c r="B11" i="88" s="1"/>
  <c r="O54" i="98"/>
  <c r="I66" i="97"/>
  <c r="O51" i="97"/>
  <c r="O31" i="97"/>
  <c r="J32" i="88"/>
  <c r="H32" i="88" s="1"/>
  <c r="L47" i="98"/>
  <c r="E72" i="88"/>
  <c r="C72" i="88" s="1"/>
  <c r="O54" i="97"/>
  <c r="Q70" i="81"/>
  <c r="E73" i="88"/>
  <c r="C73" i="88" s="1"/>
  <c r="H13" i="82"/>
  <c r="B31" i="93"/>
  <c r="B26" i="93"/>
  <c r="B32" i="98"/>
  <c r="D33" i="95" s="1"/>
  <c r="E14" i="95"/>
  <c r="B21" i="93"/>
  <c r="C33" i="93"/>
  <c r="B33" i="93" s="1"/>
  <c r="H20" i="82"/>
  <c r="C14" i="91"/>
  <c r="B14" i="91" s="1"/>
  <c r="B29" i="93"/>
  <c r="L24" i="93"/>
  <c r="E64" i="93"/>
  <c r="C16" i="91"/>
  <c r="B16" i="91" s="1"/>
  <c r="E73" i="93"/>
  <c r="C19" i="93"/>
  <c r="B19" i="93" s="1"/>
  <c r="E65" i="91"/>
  <c r="P64" i="100"/>
  <c r="M38" i="94"/>
  <c r="E45" i="93"/>
  <c r="R74" i="96"/>
  <c r="N74" i="96" s="1"/>
  <c r="K17" i="82"/>
  <c r="E24" i="93"/>
  <c r="N38" i="92"/>
  <c r="E68" i="93"/>
  <c r="B21" i="86"/>
  <c r="B18" i="92"/>
  <c r="E41" i="95"/>
  <c r="E21" i="91"/>
  <c r="E70" i="95"/>
  <c r="B33" i="86"/>
  <c r="E35" i="91"/>
  <c r="H23" i="82"/>
  <c r="E62" i="95"/>
  <c r="B26" i="98"/>
  <c r="D27" i="95" s="1"/>
  <c r="E37" i="93"/>
  <c r="E61" i="91"/>
  <c r="P63" i="100"/>
  <c r="E47" i="95"/>
  <c r="P47" i="100"/>
  <c r="N16" i="82"/>
  <c r="B19" i="99"/>
  <c r="M66" i="94"/>
  <c r="E68" i="91"/>
  <c r="H35" i="91"/>
  <c r="E22" i="100"/>
  <c r="E62" i="93"/>
  <c r="R12" i="96"/>
  <c r="N12" i="96" s="1"/>
  <c r="G12" i="96"/>
  <c r="C12" i="96" s="1"/>
  <c r="E26" i="100"/>
  <c r="E18" i="100"/>
  <c r="K16" i="82"/>
  <c r="K10" i="82"/>
  <c r="N49" i="96"/>
  <c r="E56" i="91"/>
  <c r="N54" i="92"/>
  <c r="B59" i="84"/>
  <c r="E19" i="100"/>
  <c r="E13" i="100"/>
  <c r="E42" i="95"/>
  <c r="G61" i="96"/>
  <c r="C61" i="96" s="1"/>
  <c r="C64" i="96"/>
  <c r="B52" i="84"/>
  <c r="N25" i="82"/>
  <c r="E50" i="93"/>
  <c r="B33" i="84"/>
  <c r="R36" i="96"/>
  <c r="N36" i="96" s="1"/>
  <c r="B19" i="83"/>
  <c r="E17" i="100"/>
  <c r="E12" i="91"/>
  <c r="M56" i="94"/>
  <c r="E51" i="93"/>
  <c r="E32" i="95"/>
  <c r="R17" i="96"/>
  <c r="N17" i="96" s="1"/>
  <c r="E17" i="91"/>
  <c r="E49" i="91"/>
  <c r="E70" i="91"/>
  <c r="E56" i="95"/>
  <c r="E46" i="95"/>
  <c r="P46" i="100"/>
  <c r="E47" i="93"/>
  <c r="P41" i="100"/>
  <c r="H21" i="91"/>
  <c r="N34" i="92"/>
  <c r="E52" i="95"/>
  <c r="E34" i="93"/>
  <c r="C63" i="96"/>
  <c r="M10" i="94"/>
  <c r="B17" i="94"/>
  <c r="E59" i="93"/>
  <c r="N31" i="92"/>
  <c r="B27" i="92"/>
  <c r="E33" i="100"/>
  <c r="E65" i="93"/>
  <c r="E31" i="91"/>
  <c r="E69" i="95"/>
  <c r="G67" i="96"/>
  <c r="C67" i="96" s="1"/>
  <c r="E66" i="95"/>
  <c r="E55" i="93"/>
  <c r="B43" i="99"/>
  <c r="M43" i="94"/>
  <c r="E39" i="91"/>
  <c r="B26" i="94"/>
  <c r="B42" i="99"/>
  <c r="L54" i="93"/>
  <c r="E19" i="88"/>
  <c r="E41" i="88"/>
  <c r="E34" i="88"/>
  <c r="E46" i="88"/>
  <c r="E39" i="88"/>
  <c r="E45" i="88"/>
  <c r="J22" i="88"/>
  <c r="E13" i="88"/>
  <c r="E43" i="88"/>
  <c r="E37" i="88"/>
  <c r="E38" i="88"/>
  <c r="C38" i="88" s="1"/>
  <c r="E62" i="88"/>
  <c r="E15" i="88"/>
  <c r="E49" i="88"/>
  <c r="E51" i="88"/>
  <c r="B58" i="97" l="1"/>
  <c r="B42" i="83"/>
  <c r="B31" i="96"/>
  <c r="B42" i="97"/>
  <c r="E29" i="81"/>
  <c r="B47" i="96"/>
  <c r="K22" i="82"/>
  <c r="C51" i="88"/>
  <c r="B37" i="92"/>
  <c r="N47" i="81"/>
  <c r="H22" i="82"/>
  <c r="B46" i="83"/>
  <c r="B70" i="96"/>
  <c r="D24" i="82"/>
  <c r="B13" i="95"/>
  <c r="B62" i="83"/>
  <c r="B63" i="97"/>
  <c r="E15" i="81"/>
  <c r="B17" i="88"/>
  <c r="B15" i="94"/>
  <c r="E23" i="81"/>
  <c r="E69" i="88"/>
  <c r="C69" i="88" s="1"/>
  <c r="E66" i="88"/>
  <c r="C66" i="88" s="1"/>
  <c r="B21" i="88"/>
  <c r="N29" i="82"/>
  <c r="N11" i="82"/>
  <c r="B56" i="96"/>
  <c r="B15" i="96"/>
  <c r="N10" i="82"/>
  <c r="B23" i="94"/>
  <c r="K21" i="82"/>
  <c r="B47" i="83"/>
  <c r="B71" i="96"/>
  <c r="B26" i="88"/>
  <c r="B58" i="96"/>
  <c r="B45" i="83"/>
  <c r="B62" i="96"/>
  <c r="B45" i="92"/>
  <c r="B66" i="96"/>
  <c r="B32" i="83"/>
  <c r="B50" i="98"/>
  <c r="D51" i="95" s="1"/>
  <c r="B47" i="92"/>
  <c r="B27" i="95"/>
  <c r="B68" i="96"/>
  <c r="B64" i="96"/>
  <c r="B67" i="83"/>
  <c r="H56" i="82"/>
  <c r="B26" i="95"/>
  <c r="H14" i="82"/>
  <c r="B48" i="98"/>
  <c r="D49" i="95" s="1"/>
  <c r="B55" i="96"/>
  <c r="H21" i="82"/>
  <c r="B43" i="96"/>
  <c r="B50" i="83"/>
  <c r="B43" i="98"/>
  <c r="D44" i="95" s="1"/>
  <c r="N49" i="81"/>
  <c r="B59" i="96"/>
  <c r="B46" i="96"/>
  <c r="B54" i="96"/>
  <c r="B58" i="93"/>
  <c r="C24" i="93"/>
  <c r="B24" i="93" s="1"/>
  <c r="B39" i="83"/>
  <c r="B52" i="96"/>
  <c r="B47" i="97"/>
  <c r="B38" i="94"/>
  <c r="B60" i="92"/>
  <c r="B64" i="97"/>
  <c r="C65" i="95" s="1"/>
  <c r="B62" i="92"/>
  <c r="B19" i="95"/>
  <c r="B53" i="96"/>
  <c r="E27" i="81"/>
  <c r="H62" i="82"/>
  <c r="D25" i="91"/>
  <c r="B60" i="96"/>
  <c r="B61" i="96"/>
  <c r="C48" i="95"/>
  <c r="B44" i="97"/>
  <c r="C45" i="95" s="1"/>
  <c r="B39" i="97"/>
  <c r="C40" i="95" s="1"/>
  <c r="B46" i="92"/>
  <c r="B22" i="92"/>
  <c r="B35" i="83"/>
  <c r="B56" i="97"/>
  <c r="C57" i="95" s="1"/>
  <c r="B10" i="97"/>
  <c r="C11" i="95" s="1"/>
  <c r="B64" i="83"/>
  <c r="D27" i="82"/>
  <c r="B23" i="92"/>
  <c r="N19" i="82"/>
  <c r="B65" i="83"/>
  <c r="B68" i="92"/>
  <c r="B36" i="97"/>
  <c r="C37" i="95" s="1"/>
  <c r="B18" i="91"/>
  <c r="B65" i="94"/>
  <c r="B35" i="92"/>
  <c r="B53" i="97"/>
  <c r="C54" i="95" s="1"/>
  <c r="B58" i="83"/>
  <c r="E20" i="81"/>
  <c r="B51" i="83"/>
  <c r="D23" i="82"/>
  <c r="H47" i="82"/>
  <c r="B17" i="96"/>
  <c r="H32" i="82"/>
  <c r="B10" i="92"/>
  <c r="B52" i="97"/>
  <c r="C53" i="95" s="1"/>
  <c r="B30" i="83"/>
  <c r="B28" i="83"/>
  <c r="B67" i="96"/>
  <c r="C43" i="95"/>
  <c r="B48" i="97"/>
  <c r="C49" i="95" s="1"/>
  <c r="B41" i="94"/>
  <c r="E24" i="81"/>
  <c r="E17" i="81"/>
  <c r="E10" i="81"/>
  <c r="B29" i="95"/>
  <c r="B16" i="88"/>
  <c r="C15" i="101"/>
  <c r="B15" i="101" s="1"/>
  <c r="C15" i="100" s="1"/>
  <c r="B15" i="100" s="1"/>
  <c r="C13" i="101"/>
  <c r="B13" i="101" s="1"/>
  <c r="C13" i="100" s="1"/>
  <c r="B13" i="100" s="1"/>
  <c r="C12" i="101"/>
  <c r="B12" i="101" s="1"/>
  <c r="C12" i="100" s="1"/>
  <c r="B12" i="100" s="1"/>
  <c r="C19" i="101"/>
  <c r="B19" i="101" s="1"/>
  <c r="C19" i="100" s="1"/>
  <c r="B19" i="100" s="1"/>
  <c r="C74" i="101"/>
  <c r="B74" i="101" s="1"/>
  <c r="C29" i="101"/>
  <c r="B29" i="101" s="1"/>
  <c r="C29" i="100" s="1"/>
  <c r="B29" i="100" s="1"/>
  <c r="C33" i="101"/>
  <c r="B33" i="101" s="1"/>
  <c r="C33" i="100" s="1"/>
  <c r="B33" i="100" s="1"/>
  <c r="C71" i="101"/>
  <c r="B71" i="101" s="1"/>
  <c r="C73" i="101"/>
  <c r="B73" i="101" s="1"/>
  <c r="C22" i="101"/>
  <c r="B22" i="101" s="1"/>
  <c r="C22" i="100" s="1"/>
  <c r="B22" i="100" s="1"/>
  <c r="C18" i="101"/>
  <c r="B18" i="101" s="1"/>
  <c r="C18" i="100" s="1"/>
  <c r="B18" i="100" s="1"/>
  <c r="C28" i="101"/>
  <c r="B28" i="101" s="1"/>
  <c r="C28" i="100" s="1"/>
  <c r="B28" i="100" s="1"/>
  <c r="C26" i="101"/>
  <c r="B26" i="101" s="1"/>
  <c r="C26" i="100" s="1"/>
  <c r="B26" i="100" s="1"/>
  <c r="C72" i="101"/>
  <c r="B72" i="101" s="1"/>
  <c r="C21" i="101"/>
  <c r="B21" i="101" s="1"/>
  <c r="C21" i="100" s="1"/>
  <c r="B21" i="100" s="1"/>
  <c r="C27" i="101"/>
  <c r="B27" i="101" s="1"/>
  <c r="C27" i="100" s="1"/>
  <c r="B27" i="100" s="1"/>
  <c r="C25" i="101"/>
  <c r="B25" i="101" s="1"/>
  <c r="C25" i="100" s="1"/>
  <c r="B25" i="100" s="1"/>
  <c r="C17" i="101"/>
  <c r="B17" i="101" s="1"/>
  <c r="C17" i="100" s="1"/>
  <c r="B17" i="100" s="1"/>
  <c r="C31" i="101"/>
  <c r="B31" i="101" s="1"/>
  <c r="C31" i="100" s="1"/>
  <c r="B31" i="100" s="1"/>
  <c r="B48" i="83"/>
  <c r="B51" i="96"/>
  <c r="B59" i="97"/>
  <c r="C60" i="95" s="1"/>
  <c r="B52" i="83"/>
  <c r="B36" i="83"/>
  <c r="B59" i="92"/>
  <c r="B22" i="95"/>
  <c r="C70" i="91"/>
  <c r="B56" i="93"/>
  <c r="B44" i="83"/>
  <c r="B65" i="96"/>
  <c r="B53" i="83"/>
  <c r="B52" i="94"/>
  <c r="B34" i="94"/>
  <c r="B63" i="92"/>
  <c r="D12" i="91"/>
  <c r="B12" i="91" s="1"/>
  <c r="C62" i="88"/>
  <c r="N53" i="81"/>
  <c r="N18" i="81"/>
  <c r="B57" i="83"/>
  <c r="B44" i="92"/>
  <c r="B48" i="94"/>
  <c r="B49" i="92"/>
  <c r="B60" i="94"/>
  <c r="B57" i="96"/>
  <c r="E13" i="81"/>
  <c r="B20" i="88"/>
  <c r="B59" i="83"/>
  <c r="B61" i="97"/>
  <c r="C62" i="95" s="1"/>
  <c r="C39" i="93"/>
  <c r="B39" i="93" s="1"/>
  <c r="B40" i="97"/>
  <c r="C41" i="95" s="1"/>
  <c r="B55" i="94"/>
  <c r="C56" i="95"/>
  <c r="B39" i="92"/>
  <c r="B28" i="95"/>
  <c r="N15" i="82"/>
  <c r="B38" i="97"/>
  <c r="C39" i="95" s="1"/>
  <c r="B19" i="92"/>
  <c r="B34" i="92"/>
  <c r="B13" i="94"/>
  <c r="E55" i="100"/>
  <c r="E26" i="81"/>
  <c r="B42" i="92"/>
  <c r="B63" i="83"/>
  <c r="B69" i="97"/>
  <c r="C70" i="95" s="1"/>
  <c r="C25" i="91"/>
  <c r="B25" i="91" s="1"/>
  <c r="B40" i="94"/>
  <c r="B43" i="94"/>
  <c r="H59" i="82"/>
  <c r="B35" i="96"/>
  <c r="C45" i="88"/>
  <c r="B21" i="95"/>
  <c r="C62" i="91"/>
  <c r="H46" i="82"/>
  <c r="C21" i="91"/>
  <c r="B21" i="91" s="1"/>
  <c r="B42" i="93"/>
  <c r="C46" i="88"/>
  <c r="B50" i="96"/>
  <c r="B46" i="93"/>
  <c r="B44" i="96"/>
  <c r="C66" i="93"/>
  <c r="B66" i="93" s="1"/>
  <c r="C49" i="93"/>
  <c r="B49" i="93" s="1"/>
  <c r="C46" i="91"/>
  <c r="B29" i="92"/>
  <c r="B21" i="83"/>
  <c r="B35" i="94"/>
  <c r="B41" i="92"/>
  <c r="B61" i="83"/>
  <c r="B44" i="98"/>
  <c r="D45" i="95" s="1"/>
  <c r="B23" i="97"/>
  <c r="C24" i="95" s="1"/>
  <c r="C53" i="93"/>
  <c r="B53" i="93" s="1"/>
  <c r="B36" i="98"/>
  <c r="D37" i="95" s="1"/>
  <c r="B64" i="98"/>
  <c r="D65" i="95" s="1"/>
  <c r="H54" i="82"/>
  <c r="B33" i="94"/>
  <c r="B57" i="94"/>
  <c r="B64" i="92"/>
  <c r="H12" i="82"/>
  <c r="B63" i="94"/>
  <c r="C39" i="91"/>
  <c r="E57" i="88"/>
  <c r="C57" i="88" s="1"/>
  <c r="B46" i="98"/>
  <c r="D47" i="95" s="1"/>
  <c r="C64" i="91"/>
  <c r="C15" i="91"/>
  <c r="B15" i="91" s="1"/>
  <c r="B55" i="98"/>
  <c r="D56" i="95" s="1"/>
  <c r="B51" i="94"/>
  <c r="B33" i="97"/>
  <c r="C34" i="95" s="1"/>
  <c r="H9" i="82"/>
  <c r="J23" i="88"/>
  <c r="H23" i="88" s="1"/>
  <c r="C31" i="91"/>
  <c r="B31" i="91" s="1"/>
  <c r="J29" i="88"/>
  <c r="H29" i="88" s="1"/>
  <c r="E23" i="88"/>
  <c r="C23" i="88" s="1"/>
  <c r="B68" i="97"/>
  <c r="C69" i="95" s="1"/>
  <c r="H61" i="82"/>
  <c r="B43" i="93"/>
  <c r="B25" i="96"/>
  <c r="E67" i="88"/>
  <c r="C67" i="88" s="1"/>
  <c r="B69" i="98"/>
  <c r="D70" i="95" s="1"/>
  <c r="B20" i="93"/>
  <c r="C24" i="91"/>
  <c r="B24" i="91" s="1"/>
  <c r="E16" i="81"/>
  <c r="E11" i="81"/>
  <c r="B62" i="97"/>
  <c r="C63" i="95" s="1"/>
  <c r="E19" i="81"/>
  <c r="B60" i="97"/>
  <c r="C61" i="95" s="1"/>
  <c r="B22" i="98"/>
  <c r="D23" i="95" s="1"/>
  <c r="C15" i="88"/>
  <c r="B10" i="89"/>
  <c r="E54" i="88"/>
  <c r="E50" i="88"/>
  <c r="C50" i="88" s="1"/>
  <c r="B63" i="96"/>
  <c r="B48" i="96"/>
  <c r="C41" i="93"/>
  <c r="B41" i="93" s="1"/>
  <c r="B44" i="93"/>
  <c r="B41" i="96"/>
  <c r="B46" i="97"/>
  <c r="C47" i="95" s="1"/>
  <c r="B45" i="94"/>
  <c r="B28" i="88"/>
  <c r="C37" i="88"/>
  <c r="N45" i="81"/>
  <c r="C41" i="88"/>
  <c r="C65" i="91"/>
  <c r="C64" i="93"/>
  <c r="B64" i="93" s="1"/>
  <c r="B38" i="93"/>
  <c r="C36" i="93"/>
  <c r="B36" i="93" s="1"/>
  <c r="B32" i="93"/>
  <c r="H64" i="82"/>
  <c r="C48" i="91"/>
  <c r="H67" i="82"/>
  <c r="B40" i="98"/>
  <c r="D41" i="95" s="1"/>
  <c r="B34" i="97"/>
  <c r="C35" i="95" s="1"/>
  <c r="N17" i="82"/>
  <c r="B22" i="94"/>
  <c r="B17" i="95"/>
  <c r="B31" i="98"/>
  <c r="D32" i="95" s="1"/>
  <c r="B54" i="94"/>
  <c r="C59" i="95"/>
  <c r="E55" i="88"/>
  <c r="C55" i="88" s="1"/>
  <c r="N38" i="81"/>
  <c r="H28" i="82"/>
  <c r="B35" i="91"/>
  <c r="B51" i="97"/>
  <c r="C52" i="95" s="1"/>
  <c r="B27" i="88"/>
  <c r="B68" i="98"/>
  <c r="D69" i="95" s="1"/>
  <c r="B42" i="98"/>
  <c r="D43" i="95" s="1"/>
  <c r="C47" i="91"/>
  <c r="B31" i="95"/>
  <c r="B33" i="91"/>
  <c r="B23" i="98"/>
  <c r="D24" i="95" s="1"/>
  <c r="B60" i="83"/>
  <c r="B21" i="96"/>
  <c r="B37" i="83"/>
  <c r="H34" i="82"/>
  <c r="B58" i="98"/>
  <c r="D59" i="95" s="1"/>
  <c r="B10" i="94"/>
  <c r="B43" i="92"/>
  <c r="C49" i="88"/>
  <c r="H60" i="82"/>
  <c r="N28" i="81"/>
  <c r="N14" i="81"/>
  <c r="N39" i="81"/>
  <c r="N63" i="81"/>
  <c r="N46" i="81"/>
  <c r="N9" i="81"/>
  <c r="N44" i="81"/>
  <c r="N32" i="81"/>
  <c r="N22" i="81"/>
  <c r="N51" i="81"/>
  <c r="N62" i="81"/>
  <c r="N64" i="81"/>
  <c r="N21" i="81"/>
  <c r="J18" i="88"/>
  <c r="H18" i="88" s="1"/>
  <c r="B18" i="88" s="1"/>
  <c r="N40" i="81"/>
  <c r="N12" i="81"/>
  <c r="N66" i="81"/>
  <c r="N33" i="81"/>
  <c r="N67" i="81"/>
  <c r="N43" i="81"/>
  <c r="N41" i="81"/>
  <c r="N58" i="81"/>
  <c r="N60" i="81"/>
  <c r="N36" i="81"/>
  <c r="N42" i="81"/>
  <c r="N50" i="81"/>
  <c r="N59" i="81"/>
  <c r="N54" i="81"/>
  <c r="N37" i="81"/>
  <c r="N34" i="81"/>
  <c r="N35" i="81"/>
  <c r="N65" i="81"/>
  <c r="N57" i="81"/>
  <c r="N55" i="81"/>
  <c r="N52" i="81"/>
  <c r="N48" i="81"/>
  <c r="N56" i="81"/>
  <c r="N61" i="81"/>
  <c r="N30" i="81"/>
  <c r="B30" i="89"/>
  <c r="N35" i="82"/>
  <c r="B18" i="89"/>
  <c r="B22" i="90"/>
  <c r="B69" i="96"/>
  <c r="B10" i="98"/>
  <c r="D11" i="95" s="1"/>
  <c r="B31" i="97"/>
  <c r="C32" i="95" s="1"/>
  <c r="B15" i="97"/>
  <c r="C16" i="95" s="1"/>
  <c r="E42" i="88"/>
  <c r="C42" i="88" s="1"/>
  <c r="B14" i="89"/>
  <c r="B19" i="97"/>
  <c r="C20" i="95" s="1"/>
  <c r="B37" i="96"/>
  <c r="H44" i="82"/>
  <c r="B55" i="83"/>
  <c r="B49" i="94"/>
  <c r="B69" i="92"/>
  <c r="B12" i="88"/>
  <c r="E35" i="88"/>
  <c r="C35" i="88" s="1"/>
  <c r="B12" i="89"/>
  <c r="C54" i="88"/>
  <c r="D30" i="82"/>
  <c r="C39" i="88"/>
  <c r="J19" i="88"/>
  <c r="H19" i="88" s="1"/>
  <c r="B16" i="89"/>
  <c r="B12" i="96"/>
  <c r="B54" i="93"/>
  <c r="B29" i="98"/>
  <c r="D30" i="95" s="1"/>
  <c r="B39" i="98"/>
  <c r="D40" i="95" s="1"/>
  <c r="B35" i="98"/>
  <c r="D36" i="95" s="1"/>
  <c r="N67" i="82"/>
  <c r="D28" i="82"/>
  <c r="J33" i="88"/>
  <c r="H33" i="88" s="1"/>
  <c r="B15" i="95"/>
  <c r="B69" i="93"/>
  <c r="B65" i="97"/>
  <c r="C66" i="95" s="1"/>
  <c r="B49" i="98"/>
  <c r="D50" i="95" s="1"/>
  <c r="B61" i="94"/>
  <c r="H53" i="82"/>
  <c r="B53" i="94"/>
  <c r="B37" i="97"/>
  <c r="C38" i="95" s="1"/>
  <c r="B15" i="92"/>
  <c r="B13" i="97"/>
  <c r="C14" i="95" s="1"/>
  <c r="B54" i="97"/>
  <c r="C55" i="95" s="1"/>
  <c r="B22" i="97"/>
  <c r="C23" i="95" s="1"/>
  <c r="B43" i="97"/>
  <c r="C44" i="95" s="1"/>
  <c r="B15" i="98"/>
  <c r="D16" i="95" s="1"/>
  <c r="B62" i="98"/>
  <c r="D63" i="95" s="1"/>
  <c r="B35" i="97"/>
  <c r="C36" i="95" s="1"/>
  <c r="B38" i="98"/>
  <c r="D39" i="95" s="1"/>
  <c r="B52" i="98"/>
  <c r="D53" i="95" s="1"/>
  <c r="B50" i="97"/>
  <c r="C51" i="95" s="1"/>
  <c r="B63" i="98"/>
  <c r="D64" i="95" s="1"/>
  <c r="N61" i="82"/>
  <c r="N63" i="82"/>
  <c r="B33" i="98"/>
  <c r="D34" i="95" s="1"/>
  <c r="B47" i="98"/>
  <c r="D48" i="95" s="1"/>
  <c r="B48" i="95" s="1"/>
  <c r="B59" i="98"/>
  <c r="D60" i="95" s="1"/>
  <c r="B51" i="98"/>
  <c r="D52" i="95" s="1"/>
  <c r="B34" i="98"/>
  <c r="D35" i="95" s="1"/>
  <c r="B57" i="98"/>
  <c r="D58" i="95" s="1"/>
  <c r="B49" i="97"/>
  <c r="C50" i="95" s="1"/>
  <c r="B54" i="98"/>
  <c r="D55" i="95" s="1"/>
  <c r="B65" i="98"/>
  <c r="D66" i="95" s="1"/>
  <c r="B56" i="98"/>
  <c r="D57" i="95" s="1"/>
  <c r="B19" i="98"/>
  <c r="D20" i="95" s="1"/>
  <c r="B14" i="90"/>
  <c r="B16" i="90"/>
  <c r="N68" i="81"/>
  <c r="E63" i="88"/>
  <c r="C63" i="88" s="1"/>
  <c r="B24" i="89"/>
  <c r="C34" i="88"/>
  <c r="B19" i="89"/>
  <c r="B15" i="89"/>
  <c r="Q26" i="81"/>
  <c r="B48" i="93"/>
  <c r="B25" i="90"/>
  <c r="B60" i="93"/>
  <c r="B74" i="96"/>
  <c r="B28" i="89"/>
  <c r="E50" i="100"/>
  <c r="B49" i="96"/>
  <c r="E38" i="100"/>
  <c r="B45" i="98"/>
  <c r="D46" i="95" s="1"/>
  <c r="E39" i="100"/>
  <c r="E69" i="81"/>
  <c r="C33" i="88"/>
  <c r="B32" i="88"/>
  <c r="E45" i="100"/>
  <c r="B53" i="98"/>
  <c r="D54" i="95" s="1"/>
  <c r="E41" i="100"/>
  <c r="H41" i="82"/>
  <c r="B37" i="98"/>
  <c r="D38" i="95" s="1"/>
  <c r="B60" i="98"/>
  <c r="D61" i="95" s="1"/>
  <c r="H49" i="82"/>
  <c r="E52" i="100"/>
  <c r="E44" i="100"/>
  <c r="E46" i="100"/>
  <c r="K9" i="82"/>
  <c r="E42" i="100"/>
  <c r="B56" i="92"/>
  <c r="E62" i="100"/>
  <c r="N13" i="82"/>
  <c r="H68" i="82"/>
  <c r="D21" i="82"/>
  <c r="E14" i="100"/>
  <c r="H36" i="82"/>
  <c r="E59" i="100"/>
  <c r="B24" i="90"/>
  <c r="B28" i="90"/>
  <c r="E52" i="88"/>
  <c r="C52" i="88" s="1"/>
  <c r="E61" i="88"/>
  <c r="C61" i="88" s="1"/>
  <c r="C43" i="88"/>
  <c r="B12" i="90"/>
  <c r="E60" i="88"/>
  <c r="C60" i="88" s="1"/>
  <c r="H22" i="88"/>
  <c r="B9" i="90"/>
  <c r="E59" i="88"/>
  <c r="C59" i="88" s="1"/>
  <c r="E65" i="88"/>
  <c r="C65" i="88" s="1"/>
  <c r="E47" i="88"/>
  <c r="C47" i="88" s="1"/>
  <c r="E10" i="88"/>
  <c r="C10" i="88" s="1"/>
  <c r="C19" i="88"/>
  <c r="J10" i="88"/>
  <c r="H10" i="88" s="1"/>
  <c r="E56" i="88"/>
  <c r="C56" i="88" s="1"/>
  <c r="B59" i="93"/>
  <c r="C49" i="91"/>
  <c r="C50" i="93"/>
  <c r="B50" i="93" s="1"/>
  <c r="B37" i="93"/>
  <c r="B23" i="89"/>
  <c r="Q11" i="81"/>
  <c r="C35" i="93"/>
  <c r="B35" i="93" s="1"/>
  <c r="B55" i="93"/>
  <c r="C64" i="95"/>
  <c r="B45" i="96"/>
  <c r="B11" i="93"/>
  <c r="C71" i="91"/>
  <c r="B40" i="93"/>
  <c r="B22" i="89"/>
  <c r="C43" i="91"/>
  <c r="B52" i="93"/>
  <c r="B38" i="96"/>
  <c r="Q15" i="81"/>
  <c r="B26" i="89"/>
  <c r="Q20" i="81"/>
  <c r="B33" i="96"/>
  <c r="B24" i="96"/>
  <c r="Q24" i="81"/>
  <c r="C31" i="88"/>
  <c r="D32" i="82"/>
  <c r="B43" i="83"/>
  <c r="N31" i="82"/>
  <c r="H30" i="82"/>
  <c r="H43" i="82"/>
  <c r="B36" i="92"/>
  <c r="N54" i="82"/>
  <c r="E35" i="100"/>
  <c r="H37" i="82"/>
  <c r="E40" i="100"/>
  <c r="H55" i="82"/>
  <c r="E54" i="100"/>
  <c r="B42" i="94"/>
  <c r="E20" i="100"/>
  <c r="B41" i="97"/>
  <c r="C42" i="95" s="1"/>
  <c r="B50" i="94"/>
  <c r="H42" i="82"/>
  <c r="E53" i="100"/>
  <c r="H45" i="82"/>
  <c r="H58" i="82"/>
  <c r="H40" i="82"/>
  <c r="B65" i="92"/>
  <c r="Q27" i="81"/>
  <c r="H57" i="82"/>
  <c r="B68" i="94"/>
  <c r="E23" i="100"/>
  <c r="E64" i="100"/>
  <c r="E48" i="100"/>
  <c r="B56" i="94"/>
  <c r="B69" i="94"/>
  <c r="B13" i="98"/>
  <c r="D14" i="95" s="1"/>
  <c r="B34" i="83"/>
  <c r="E61" i="100"/>
  <c r="Q29" i="81"/>
  <c r="B37" i="94"/>
  <c r="B31" i="92"/>
  <c r="B33" i="92"/>
  <c r="H18" i="82"/>
  <c r="E40" i="88"/>
  <c r="C40" i="88" s="1"/>
  <c r="B15" i="90"/>
  <c r="B10" i="90"/>
  <c r="E22" i="88"/>
  <c r="C22" i="88" s="1"/>
  <c r="B30" i="90"/>
  <c r="B18" i="90"/>
  <c r="B19" i="90"/>
  <c r="C13" i="88"/>
  <c r="E48" i="88"/>
  <c r="C48" i="88" s="1"/>
  <c r="B26" i="90"/>
  <c r="E29" i="88"/>
  <c r="C29" i="88" s="1"/>
  <c r="B29" i="88" s="1"/>
  <c r="J31" i="88"/>
  <c r="H31" i="88" s="1"/>
  <c r="E68" i="88"/>
  <c r="C68" i="88" s="1"/>
  <c r="C34" i="93"/>
  <c r="B34" i="93" s="1"/>
  <c r="B47" i="93"/>
  <c r="B51" i="93"/>
  <c r="C62" i="93"/>
  <c r="B62" i="93" s="1"/>
  <c r="B57" i="93"/>
  <c r="C23" i="93"/>
  <c r="B23" i="93" s="1"/>
  <c r="C61" i="93"/>
  <c r="B61" i="93" s="1"/>
  <c r="B14" i="93"/>
  <c r="B25" i="89"/>
  <c r="B30" i="93"/>
  <c r="C16" i="93"/>
  <c r="B16" i="93" s="1"/>
  <c r="E70" i="81"/>
  <c r="B9" i="89"/>
  <c r="B14" i="83"/>
  <c r="B40" i="96"/>
  <c r="E60" i="100"/>
  <c r="H50" i="82"/>
  <c r="B52" i="92"/>
  <c r="N20" i="82"/>
  <c r="E32" i="100"/>
  <c r="B31" i="94"/>
  <c r="B61" i="92"/>
  <c r="Q17" i="81"/>
  <c r="B44" i="94"/>
  <c r="N22" i="82"/>
  <c r="B33" i="95"/>
  <c r="Q72" i="81"/>
  <c r="D14" i="82"/>
  <c r="Q16" i="81"/>
  <c r="B62" i="94"/>
  <c r="H38" i="82"/>
  <c r="E72" i="81"/>
  <c r="E51" i="100"/>
  <c r="N41" i="82"/>
  <c r="H51" i="82"/>
  <c r="K12" i="82"/>
  <c r="H63" i="82"/>
  <c r="B61" i="98"/>
  <c r="D62" i="95" s="1"/>
  <c r="E66" i="100"/>
  <c r="B25" i="88"/>
  <c r="B57" i="97"/>
  <c r="C58" i="95" s="1"/>
  <c r="B46" i="94"/>
  <c r="B59" i="94"/>
  <c r="B38" i="83"/>
  <c r="B57" i="92"/>
  <c r="H35" i="82"/>
  <c r="Q10" i="81"/>
  <c r="B58" i="94"/>
  <c r="E57" i="100"/>
  <c r="Q13" i="81"/>
  <c r="B40" i="92"/>
  <c r="B14" i="88"/>
  <c r="N26" i="82"/>
  <c r="B24" i="88"/>
  <c r="E63" i="100"/>
  <c r="E69" i="100"/>
  <c r="B19" i="94"/>
  <c r="B23" i="90"/>
  <c r="E53" i="88"/>
  <c r="C53" i="88" s="1"/>
  <c r="E64" i="88"/>
  <c r="C64" i="88" s="1"/>
  <c r="J13" i="88"/>
  <c r="H13" i="88" s="1"/>
  <c r="J15" i="88"/>
  <c r="H15" i="88" s="1"/>
  <c r="E44" i="88"/>
  <c r="C44" i="88" s="1"/>
  <c r="E58" i="88"/>
  <c r="C58" i="88" s="1"/>
  <c r="B65" i="93"/>
  <c r="C17" i="91"/>
  <c r="B17" i="91" s="1"/>
  <c r="C61" i="91"/>
  <c r="B45" i="93"/>
  <c r="Q19" i="81"/>
  <c r="K28" i="82"/>
  <c r="B70" i="93"/>
  <c r="B12" i="95"/>
  <c r="Q25" i="81"/>
  <c r="B63" i="93"/>
  <c r="B42" i="96"/>
  <c r="Q23" i="81"/>
  <c r="C37" i="91"/>
  <c r="B36" i="96"/>
  <c r="Q71" i="81"/>
  <c r="B66" i="83"/>
  <c r="B38" i="92"/>
  <c r="B22" i="83"/>
  <c r="C57" i="91"/>
  <c r="B55" i="92"/>
  <c r="B54" i="92"/>
  <c r="B41" i="98"/>
  <c r="D42" i="95" s="1"/>
  <c r="E37" i="100"/>
  <c r="B47" i="94"/>
  <c r="N18" i="82"/>
  <c r="H39" i="82"/>
  <c r="B29" i="97"/>
  <c r="C30" i="95" s="1"/>
  <c r="E11" i="100"/>
  <c r="B40" i="83"/>
  <c r="B39" i="94"/>
  <c r="E58" i="100"/>
  <c r="E16" i="100"/>
  <c r="E34" i="100"/>
  <c r="E49" i="100"/>
  <c r="E70" i="100"/>
  <c r="B64" i="94"/>
  <c r="B68" i="83"/>
  <c r="D12" i="82"/>
  <c r="H52" i="82"/>
  <c r="E24" i="100"/>
  <c r="E47" i="100"/>
  <c r="B36" i="94"/>
  <c r="H33" i="82"/>
  <c r="H48" i="82"/>
  <c r="B29" i="94"/>
  <c r="B50" i="92"/>
  <c r="E56" i="100"/>
  <c r="B58" i="92"/>
  <c r="B9" i="83"/>
  <c r="B51" i="92"/>
  <c r="B18" i="83"/>
  <c r="B41" i="83"/>
  <c r="E36" i="100"/>
  <c r="Q31" i="81"/>
  <c r="E43" i="100"/>
  <c r="B45" i="97"/>
  <c r="C46" i="95" s="1"/>
  <c r="B53" i="92"/>
  <c r="E30" i="100"/>
  <c r="B48" i="92"/>
  <c r="E65" i="100"/>
  <c r="B47" i="95" l="1"/>
  <c r="B45" i="95"/>
  <c r="N68" i="82"/>
  <c r="E28" i="81"/>
  <c r="E44" i="81"/>
  <c r="H19" i="81"/>
  <c r="E35" i="81"/>
  <c r="D24" i="81"/>
  <c r="D10" i="81"/>
  <c r="D20" i="81"/>
  <c r="D31" i="81"/>
  <c r="N48" i="82"/>
  <c r="B36" i="95"/>
  <c r="E64" i="81"/>
  <c r="E66" i="81"/>
  <c r="E9" i="81"/>
  <c r="B34" i="95"/>
  <c r="E60" i="81"/>
  <c r="E68" i="81"/>
  <c r="B61" i="95"/>
  <c r="N62" i="82"/>
  <c r="E21" i="81"/>
  <c r="B65" i="95"/>
  <c r="E58" i="81"/>
  <c r="D19" i="81"/>
  <c r="B51" i="95"/>
  <c r="E53" i="81"/>
  <c r="N39" i="82"/>
  <c r="B11" i="95"/>
  <c r="B24" i="95"/>
  <c r="B14" i="95"/>
  <c r="B69" i="95"/>
  <c r="N9" i="82"/>
  <c r="N53" i="82"/>
  <c r="E61" i="81"/>
  <c r="E67" i="81"/>
  <c r="E59" i="81"/>
  <c r="B70" i="95"/>
  <c r="B56" i="95"/>
  <c r="E41" i="81"/>
  <c r="B62" i="95"/>
  <c r="N50" i="82"/>
  <c r="B52" i="95"/>
  <c r="B53" i="95"/>
  <c r="B43" i="95"/>
  <c r="B39" i="95"/>
  <c r="D25" i="81"/>
  <c r="N43" i="82"/>
  <c r="B49" i="95"/>
  <c r="E52" i="81"/>
  <c r="E36" i="81"/>
  <c r="E49" i="81"/>
  <c r="E33" i="81"/>
  <c r="B23" i="88"/>
  <c r="E57" i="81"/>
  <c r="C61" i="101"/>
  <c r="B61" i="101" s="1"/>
  <c r="C61" i="100" s="1"/>
  <c r="B61" i="100" s="1"/>
  <c r="C37" i="101"/>
  <c r="B37" i="101" s="1"/>
  <c r="C37" i="100" s="1"/>
  <c r="B37" i="100" s="1"/>
  <c r="C58" i="101"/>
  <c r="B58" i="101" s="1"/>
  <c r="C58" i="100" s="1"/>
  <c r="B58" i="100" s="1"/>
  <c r="C35" i="101"/>
  <c r="B35" i="101" s="1"/>
  <c r="C35" i="100" s="1"/>
  <c r="B35" i="100" s="1"/>
  <c r="C30" i="101"/>
  <c r="B30" i="101" s="1"/>
  <c r="C30" i="100" s="1"/>
  <c r="B30" i="100" s="1"/>
  <c r="C51" i="101"/>
  <c r="B51" i="101" s="1"/>
  <c r="C51" i="100" s="1"/>
  <c r="B51" i="100" s="1"/>
  <c r="C54" i="101"/>
  <c r="B54" i="101" s="1"/>
  <c r="C54" i="100" s="1"/>
  <c r="B54" i="100" s="1"/>
  <c r="C42" i="101"/>
  <c r="B42" i="101" s="1"/>
  <c r="C42" i="100" s="1"/>
  <c r="B42" i="100" s="1"/>
  <c r="C43" i="101"/>
  <c r="B43" i="101" s="1"/>
  <c r="C43" i="100" s="1"/>
  <c r="B43" i="100" s="1"/>
  <c r="C16" i="101"/>
  <c r="B16" i="101" s="1"/>
  <c r="C16" i="100" s="1"/>
  <c r="B16" i="100" s="1"/>
  <c r="C32" i="101"/>
  <c r="B32" i="101" s="1"/>
  <c r="C32" i="100" s="1"/>
  <c r="B32" i="100" s="1"/>
  <c r="C67" i="101"/>
  <c r="B67" i="101" s="1"/>
  <c r="C47" i="101"/>
  <c r="B47" i="101" s="1"/>
  <c r="C47" i="100" s="1"/>
  <c r="B47" i="100" s="1"/>
  <c r="C68" i="101"/>
  <c r="B68" i="101" s="1"/>
  <c r="C38" i="101"/>
  <c r="B38" i="101" s="1"/>
  <c r="C38" i="100" s="1"/>
  <c r="B38" i="100" s="1"/>
  <c r="C36" i="101"/>
  <c r="B36" i="101" s="1"/>
  <c r="C36" i="100" s="1"/>
  <c r="B36" i="100" s="1"/>
  <c r="C62" i="101"/>
  <c r="B62" i="101" s="1"/>
  <c r="C62" i="100" s="1"/>
  <c r="B62" i="100" s="1"/>
  <c r="C49" i="101"/>
  <c r="B49" i="101" s="1"/>
  <c r="C49" i="100" s="1"/>
  <c r="B49" i="100" s="1"/>
  <c r="C41" i="101"/>
  <c r="B41" i="101" s="1"/>
  <c r="C41" i="100" s="1"/>
  <c r="B41" i="100" s="1"/>
  <c r="C52" i="101"/>
  <c r="B52" i="101" s="1"/>
  <c r="C52" i="100" s="1"/>
  <c r="B52" i="100" s="1"/>
  <c r="C20" i="101"/>
  <c r="B20" i="101" s="1"/>
  <c r="C20" i="100" s="1"/>
  <c r="B20" i="100" s="1"/>
  <c r="C53" i="101"/>
  <c r="B53" i="101" s="1"/>
  <c r="C53" i="100" s="1"/>
  <c r="B53" i="100" s="1"/>
  <c r="C69" i="101"/>
  <c r="B69" i="101" s="1"/>
  <c r="C69" i="100" s="1"/>
  <c r="B69" i="100" s="1"/>
  <c r="C70" i="101"/>
  <c r="B70" i="101" s="1"/>
  <c r="C70" i="100" s="1"/>
  <c r="B70" i="100" s="1"/>
  <c r="C14" i="101"/>
  <c r="B14" i="101" s="1"/>
  <c r="C14" i="100" s="1"/>
  <c r="B14" i="100" s="1"/>
  <c r="C63" i="101"/>
  <c r="B63" i="101" s="1"/>
  <c r="C63" i="100" s="1"/>
  <c r="B63" i="100" s="1"/>
  <c r="C60" i="101"/>
  <c r="B60" i="101" s="1"/>
  <c r="C60" i="100" s="1"/>
  <c r="B60" i="100" s="1"/>
  <c r="C66" i="101"/>
  <c r="B66" i="101" s="1"/>
  <c r="C66" i="100" s="1"/>
  <c r="B66" i="100" s="1"/>
  <c r="C45" i="101"/>
  <c r="B45" i="101" s="1"/>
  <c r="C45" i="100" s="1"/>
  <c r="B45" i="100" s="1"/>
  <c r="C39" i="101"/>
  <c r="B39" i="101" s="1"/>
  <c r="C39" i="100" s="1"/>
  <c r="B39" i="100" s="1"/>
  <c r="C50" i="101"/>
  <c r="B50" i="101" s="1"/>
  <c r="C50" i="100" s="1"/>
  <c r="B50" i="100" s="1"/>
  <c r="C56" i="101"/>
  <c r="B56" i="101" s="1"/>
  <c r="C56" i="100" s="1"/>
  <c r="B56" i="100" s="1"/>
  <c r="C46" i="101"/>
  <c r="B46" i="101" s="1"/>
  <c r="C46" i="100" s="1"/>
  <c r="B46" i="100" s="1"/>
  <c r="C11" i="101"/>
  <c r="B11" i="101" s="1"/>
  <c r="C11" i="100" s="1"/>
  <c r="B11" i="100" s="1"/>
  <c r="C55" i="101"/>
  <c r="B55" i="101" s="1"/>
  <c r="C55" i="100" s="1"/>
  <c r="B55" i="100" s="1"/>
  <c r="C59" i="101"/>
  <c r="B59" i="101" s="1"/>
  <c r="C59" i="100" s="1"/>
  <c r="B59" i="100" s="1"/>
  <c r="C57" i="101"/>
  <c r="B57" i="101" s="1"/>
  <c r="C57" i="100" s="1"/>
  <c r="B57" i="100" s="1"/>
  <c r="C34" i="101"/>
  <c r="B34" i="101" s="1"/>
  <c r="C34" i="100" s="1"/>
  <c r="B34" i="100" s="1"/>
  <c r="C64" i="101"/>
  <c r="B64" i="101" s="1"/>
  <c r="C64" i="100" s="1"/>
  <c r="B64" i="100" s="1"/>
  <c r="C48" i="101"/>
  <c r="B48" i="101" s="1"/>
  <c r="C48" i="100" s="1"/>
  <c r="B48" i="100" s="1"/>
  <c r="C44" i="101"/>
  <c r="B44" i="101" s="1"/>
  <c r="C44" i="100" s="1"/>
  <c r="B44" i="100" s="1"/>
  <c r="C24" i="101"/>
  <c r="B24" i="101" s="1"/>
  <c r="C24" i="100" s="1"/>
  <c r="B24" i="100" s="1"/>
  <c r="C65" i="101"/>
  <c r="B65" i="101" s="1"/>
  <c r="C65" i="100" s="1"/>
  <c r="B65" i="100" s="1"/>
  <c r="C23" i="101"/>
  <c r="B23" i="101" s="1"/>
  <c r="C23" i="100" s="1"/>
  <c r="B23" i="100" s="1"/>
  <c r="C40" i="101"/>
  <c r="B40" i="101" s="1"/>
  <c r="C40" i="100" s="1"/>
  <c r="B40" i="100" s="1"/>
  <c r="B16" i="95"/>
  <c r="B32" i="95"/>
  <c r="E12" i="81"/>
  <c r="B38" i="95"/>
  <c r="E50" i="81"/>
  <c r="E56" i="81"/>
  <c r="E42" i="81"/>
  <c r="E34" i="81"/>
  <c r="E18" i="81"/>
  <c r="B19" i="88"/>
  <c r="N40" i="82"/>
  <c r="B20" i="95"/>
  <c r="B64" i="95"/>
  <c r="E47" i="81"/>
  <c r="E51" i="81"/>
  <c r="E54" i="81"/>
  <c r="E22" i="81"/>
  <c r="E43" i="81"/>
  <c r="E46" i="81"/>
  <c r="E40" i="81"/>
  <c r="E65" i="81"/>
  <c r="E62" i="81"/>
  <c r="B59" i="95"/>
  <c r="B46" i="95"/>
  <c r="N56" i="82"/>
  <c r="B63" i="95"/>
  <c r="N46" i="82"/>
  <c r="N44" i="82"/>
  <c r="B22" i="88"/>
  <c r="E38" i="81"/>
  <c r="E45" i="81"/>
  <c r="E63" i="81"/>
  <c r="E32" i="81"/>
  <c r="D17" i="81"/>
  <c r="N57" i="82"/>
  <c r="B37" i="95"/>
  <c r="D26" i="81"/>
  <c r="B40" i="95"/>
  <c r="N60" i="82"/>
  <c r="N28" i="82"/>
  <c r="E55" i="81"/>
  <c r="N55" i="82"/>
  <c r="N38" i="82"/>
  <c r="N59" i="82"/>
  <c r="B33" i="88"/>
  <c r="B50" i="89"/>
  <c r="B54" i="95"/>
  <c r="E37" i="81"/>
  <c r="E48" i="81"/>
  <c r="B17" i="89"/>
  <c r="B41" i="95"/>
  <c r="B50" i="95"/>
  <c r="E14" i="81"/>
  <c r="E30" i="81"/>
  <c r="E39" i="81"/>
  <c r="B66" i="95"/>
  <c r="B39" i="89"/>
  <c r="B41" i="89"/>
  <c r="B58" i="89"/>
  <c r="B32" i="89"/>
  <c r="N32" i="82"/>
  <c r="B15" i="88"/>
  <c r="B60" i="95"/>
  <c r="N49" i="82"/>
  <c r="B60" i="89"/>
  <c r="B40" i="89"/>
  <c r="B41" i="90"/>
  <c r="D11" i="81"/>
  <c r="B37" i="89"/>
  <c r="D23" i="81"/>
  <c r="N36" i="82"/>
  <c r="N21" i="82"/>
  <c r="B35" i="95"/>
  <c r="B23" i="95"/>
  <c r="B56" i="90"/>
  <c r="B63" i="89"/>
  <c r="N30" i="82"/>
  <c r="N52" i="82"/>
  <c r="B57" i="95"/>
  <c r="K26" i="81"/>
  <c r="K20" i="81"/>
  <c r="K15" i="81"/>
  <c r="H26" i="81"/>
  <c r="D29" i="81"/>
  <c r="D27" i="81"/>
  <c r="H31" i="81"/>
  <c r="K31" i="81"/>
  <c r="K11" i="81"/>
  <c r="K16" i="81"/>
  <c r="K29" i="81"/>
  <c r="K19" i="81"/>
  <c r="Q66" i="81"/>
  <c r="K25" i="81"/>
  <c r="H11" i="81"/>
  <c r="B52" i="89"/>
  <c r="H17" i="81"/>
  <c r="H24" i="81"/>
  <c r="D15" i="81"/>
  <c r="H25" i="81"/>
  <c r="H10" i="81"/>
  <c r="K23" i="81"/>
  <c r="H20" i="81"/>
  <c r="K13" i="81"/>
  <c r="N64" i="82"/>
  <c r="H23" i="81"/>
  <c r="D16" i="81"/>
  <c r="D13" i="81"/>
  <c r="K27" i="81"/>
  <c r="K10" i="81"/>
  <c r="K17" i="81"/>
  <c r="Q65" i="81"/>
  <c r="B44" i="95"/>
  <c r="B39" i="90"/>
  <c r="B42" i="89"/>
  <c r="B54" i="89"/>
  <c r="B48" i="89"/>
  <c r="B34" i="89"/>
  <c r="B11" i="89"/>
  <c r="B8" i="90"/>
  <c r="B40" i="90"/>
  <c r="B47" i="89"/>
  <c r="B37" i="90"/>
  <c r="B45" i="89"/>
  <c r="B21" i="89"/>
  <c r="B32" i="90"/>
  <c r="B35" i="89"/>
  <c r="B35" i="90"/>
  <c r="B50" i="90"/>
  <c r="B30" i="95"/>
  <c r="B20" i="89"/>
  <c r="B59" i="89"/>
  <c r="B21" i="90"/>
  <c r="B38" i="89"/>
  <c r="B36" i="89"/>
  <c r="B42" i="90"/>
  <c r="B57" i="90"/>
  <c r="B52" i="90"/>
  <c r="B48" i="90"/>
  <c r="B31" i="90"/>
  <c r="B61" i="90"/>
  <c r="B17" i="90"/>
  <c r="N58" i="82"/>
  <c r="E25" i="82"/>
  <c r="C25" i="82"/>
  <c r="B25" i="82" s="1"/>
  <c r="B53" i="90"/>
  <c r="Q32" i="81"/>
  <c r="C10" i="82"/>
  <c r="B10" i="82" s="1"/>
  <c r="E10" i="82"/>
  <c r="Q45" i="81"/>
  <c r="B58" i="90"/>
  <c r="Q51" i="81"/>
  <c r="B13" i="88"/>
  <c r="Q55" i="81"/>
  <c r="Q46" i="81"/>
  <c r="Q53" i="81"/>
  <c r="C24" i="82"/>
  <c r="B24" i="82" s="1"/>
  <c r="E24" i="82"/>
  <c r="E15" i="82"/>
  <c r="C15" i="82"/>
  <c r="B15" i="82" s="1"/>
  <c r="Q58" i="81"/>
  <c r="B44" i="89"/>
  <c r="B13" i="89"/>
  <c r="Q43" i="81"/>
  <c r="Q34" i="81"/>
  <c r="Q63" i="81"/>
  <c r="N45" i="82"/>
  <c r="N37" i="82"/>
  <c r="B27" i="89"/>
  <c r="Q39" i="81"/>
  <c r="B51" i="89"/>
  <c r="B8" i="89"/>
  <c r="Q44" i="81"/>
  <c r="N14" i="82"/>
  <c r="B51" i="90"/>
  <c r="B45" i="90"/>
  <c r="B34" i="90"/>
  <c r="B60" i="90"/>
  <c r="B54" i="90"/>
  <c r="B43" i="90"/>
  <c r="B20" i="90"/>
  <c r="B66" i="90"/>
  <c r="D18" i="82"/>
  <c r="B53" i="89"/>
  <c r="B55" i="90"/>
  <c r="B56" i="89"/>
  <c r="B29" i="90"/>
  <c r="Q59" i="81"/>
  <c r="Q50" i="81"/>
  <c r="N33" i="82"/>
  <c r="E13" i="82"/>
  <c r="C13" i="82"/>
  <c r="B13" i="82" s="1"/>
  <c r="N34" i="82"/>
  <c r="Q62" i="81"/>
  <c r="Q68" i="81"/>
  <c r="Q36" i="81"/>
  <c r="E20" i="82"/>
  <c r="C20" i="82"/>
  <c r="B20" i="82" s="1"/>
  <c r="B66" i="89"/>
  <c r="B13" i="90"/>
  <c r="B47" i="90"/>
  <c r="B33" i="89"/>
  <c r="Q42" i="81"/>
  <c r="Q60" i="81"/>
  <c r="Q21" i="81"/>
  <c r="B58" i="95"/>
  <c r="B55" i="95"/>
  <c r="B11" i="90"/>
  <c r="B46" i="90"/>
  <c r="B27" i="90"/>
  <c r="B59" i="90"/>
  <c r="C31" i="82"/>
  <c r="B31" i="82" s="1"/>
  <c r="E31" i="82"/>
  <c r="B49" i="89"/>
  <c r="Q35" i="81"/>
  <c r="E17" i="82"/>
  <c r="C17" i="82"/>
  <c r="B17" i="82" s="1"/>
  <c r="N12" i="82"/>
  <c r="N42" i="82"/>
  <c r="D9" i="82"/>
  <c r="Q9" i="81"/>
  <c r="Q18" i="81"/>
  <c r="B36" i="90"/>
  <c r="Q67" i="81"/>
  <c r="Q49" i="81"/>
  <c r="Q12" i="81"/>
  <c r="Q61" i="81"/>
  <c r="C11" i="82"/>
  <c r="B11" i="82" s="1"/>
  <c r="E11" i="82"/>
  <c r="B55" i="89"/>
  <c r="B10" i="88"/>
  <c r="B29" i="89"/>
  <c r="Q52" i="81"/>
  <c r="Q40" i="81"/>
  <c r="Q41" i="81"/>
  <c r="Q54" i="81"/>
  <c r="Q57" i="81"/>
  <c r="E26" i="82"/>
  <c r="C26" i="82"/>
  <c r="B26" i="82" s="1"/>
  <c r="B61" i="89"/>
  <c r="B49" i="90"/>
  <c r="Q38" i="81"/>
  <c r="B44" i="90"/>
  <c r="B33" i="90"/>
  <c r="B63" i="90"/>
  <c r="B57" i="89"/>
  <c r="B62" i="90"/>
  <c r="B46" i="89"/>
  <c r="E23" i="82"/>
  <c r="C23" i="82"/>
  <c r="B23" i="82" s="1"/>
  <c r="C19" i="82"/>
  <c r="B19" i="82" s="1"/>
  <c r="E19" i="82"/>
  <c r="B62" i="89"/>
  <c r="B43" i="89"/>
  <c r="B38" i="90"/>
  <c r="Q30" i="81"/>
  <c r="Q56" i="81"/>
  <c r="E16" i="82"/>
  <c r="C16" i="82"/>
  <c r="B16" i="82" s="1"/>
  <c r="Q33" i="81"/>
  <c r="Q28" i="81"/>
  <c r="N47" i="82"/>
  <c r="C29" i="82"/>
  <c r="B29" i="82" s="1"/>
  <c r="E29" i="82"/>
  <c r="E27" i="82"/>
  <c r="C27" i="82"/>
  <c r="B27" i="82" s="1"/>
  <c r="B42" i="95"/>
  <c r="B31" i="88"/>
  <c r="B31" i="89"/>
  <c r="B67" i="90"/>
  <c r="Q64" i="81"/>
  <c r="Q37" i="81"/>
  <c r="Q48" i="81"/>
  <c r="Q22" i="81"/>
  <c r="Q47" i="81"/>
  <c r="N51" i="82"/>
  <c r="D22" i="82"/>
  <c r="B67" i="89"/>
  <c r="Q14" i="81"/>
  <c r="C19" i="81" l="1"/>
  <c r="D18" i="81"/>
  <c r="B19" i="81"/>
  <c r="H32" i="81"/>
  <c r="H16" i="81"/>
  <c r="H13" i="81"/>
  <c r="C23" i="81"/>
  <c r="B23" i="81" s="1"/>
  <c r="C15" i="81"/>
  <c r="B15" i="81" s="1"/>
  <c r="H18" i="81"/>
  <c r="H29" i="81"/>
  <c r="D32" i="81"/>
  <c r="C16" i="81"/>
  <c r="B16" i="81" s="1"/>
  <c r="D9" i="81"/>
  <c r="C27" i="81"/>
  <c r="B27" i="81" s="1"/>
  <c r="D12" i="81"/>
  <c r="D30" i="81"/>
  <c r="H15" i="81"/>
  <c r="C20" i="81"/>
  <c r="B20" i="81" s="1"/>
  <c r="C13" i="81"/>
  <c r="B13" i="81" s="1"/>
  <c r="C11" i="81"/>
  <c r="B11" i="81" s="1"/>
  <c r="C31" i="81"/>
  <c r="B31" i="81" s="1"/>
  <c r="C24" i="81"/>
  <c r="B24" i="81" s="1"/>
  <c r="C26" i="81"/>
  <c r="B26" i="81" s="1"/>
  <c r="H27" i="81"/>
  <c r="C10" i="81"/>
  <c r="B10" i="81" s="1"/>
  <c r="C25" i="81"/>
  <c r="B25" i="81" s="1"/>
  <c r="C29" i="81"/>
  <c r="B29" i="81" s="1"/>
  <c r="C17" i="81"/>
  <c r="B17" i="81" s="1"/>
  <c r="D14" i="81"/>
  <c r="K24" i="81"/>
  <c r="K64" i="81"/>
  <c r="K32" i="81"/>
  <c r="K60" i="81"/>
  <c r="K56" i="81"/>
  <c r="C30" i="81"/>
  <c r="K61" i="81"/>
  <c r="K36" i="81"/>
  <c r="K34" i="81"/>
  <c r="C33" i="81"/>
  <c r="C45" i="81"/>
  <c r="K58" i="81"/>
  <c r="K18" i="81"/>
  <c r="C12" i="81"/>
  <c r="H9" i="81"/>
  <c r="K63" i="81"/>
  <c r="K40" i="81"/>
  <c r="C49" i="81"/>
  <c r="K50" i="81"/>
  <c r="K21" i="81"/>
  <c r="K22" i="81"/>
  <c r="C42" i="81"/>
  <c r="K67" i="81"/>
  <c r="K54" i="81"/>
  <c r="K59" i="81"/>
  <c r="K46" i="81"/>
  <c r="H12" i="81"/>
  <c r="D28" i="81"/>
  <c r="K39" i="81"/>
  <c r="C57" i="81"/>
  <c r="K47" i="81"/>
  <c r="K43" i="81"/>
  <c r="K14" i="81"/>
  <c r="K48" i="81"/>
  <c r="C55" i="81"/>
  <c r="K35" i="81"/>
  <c r="C51" i="81"/>
  <c r="K68" i="81"/>
  <c r="D22" i="81"/>
  <c r="K9" i="81"/>
  <c r="D21" i="81"/>
  <c r="K44" i="81"/>
  <c r="K52" i="81"/>
  <c r="K38" i="81"/>
  <c r="K41" i="81"/>
  <c r="K28" i="81"/>
  <c r="H14" i="81"/>
  <c r="H30" i="81"/>
  <c r="C47" i="82"/>
  <c r="E47" i="82"/>
  <c r="C64" i="82"/>
  <c r="E64" i="82"/>
  <c r="E28" i="82"/>
  <c r="C28" i="82"/>
  <c r="B28" i="82" s="1"/>
  <c r="E30" i="82"/>
  <c r="C30" i="82"/>
  <c r="B30" i="82" s="1"/>
  <c r="E54" i="82"/>
  <c r="C54" i="82"/>
  <c r="C40" i="82"/>
  <c r="E40" i="82"/>
  <c r="C12" i="82"/>
  <c r="B12" i="82" s="1"/>
  <c r="E12" i="82"/>
  <c r="C21" i="82"/>
  <c r="B21" i="82" s="1"/>
  <c r="E21" i="82"/>
  <c r="C60" i="82"/>
  <c r="E60" i="82"/>
  <c r="C42" i="82"/>
  <c r="E42" i="82"/>
  <c r="E62" i="82"/>
  <c r="C62" i="82"/>
  <c r="E63" i="82"/>
  <c r="C63" i="82"/>
  <c r="C43" i="82"/>
  <c r="E43" i="82"/>
  <c r="C45" i="82"/>
  <c r="E45" i="82"/>
  <c r="E48" i="82"/>
  <c r="C48" i="82"/>
  <c r="C37" i="82"/>
  <c r="E37" i="82"/>
  <c r="E56" i="82"/>
  <c r="C56" i="82"/>
  <c r="E57" i="82"/>
  <c r="C57" i="82"/>
  <c r="C49" i="82"/>
  <c r="E49" i="82"/>
  <c r="C9" i="82"/>
  <c r="B9" i="82" s="1"/>
  <c r="E9" i="82"/>
  <c r="C59" i="82"/>
  <c r="E59" i="82"/>
  <c r="E53" i="82"/>
  <c r="C53" i="82"/>
  <c r="C32" i="82"/>
  <c r="B32" i="82" s="1"/>
  <c r="E32" i="82"/>
  <c r="E14" i="82"/>
  <c r="C14" i="82"/>
  <c r="B14" i="82" s="1"/>
  <c r="E38" i="82"/>
  <c r="C38" i="82"/>
  <c r="C41" i="82"/>
  <c r="E41" i="82"/>
  <c r="C61" i="82"/>
  <c r="E61" i="82"/>
  <c r="E35" i="82"/>
  <c r="C35" i="82"/>
  <c r="C36" i="82"/>
  <c r="E36" i="82"/>
  <c r="E68" i="82"/>
  <c r="C68" i="82"/>
  <c r="E34" i="82"/>
  <c r="C34" i="82"/>
  <c r="C58" i="82"/>
  <c r="E58" i="82"/>
  <c r="C51" i="82"/>
  <c r="E51" i="82"/>
  <c r="E22" i="82"/>
  <c r="C22" i="82"/>
  <c r="B22" i="82" s="1"/>
  <c r="E33" i="82"/>
  <c r="C33" i="82"/>
  <c r="E52" i="82"/>
  <c r="C52" i="82"/>
  <c r="E67" i="82"/>
  <c r="C67" i="82"/>
  <c r="C18" i="82"/>
  <c r="B18" i="82" s="1"/>
  <c r="E18" i="82"/>
  <c r="C50" i="82"/>
  <c r="E50" i="82"/>
  <c r="E44" i="82"/>
  <c r="C44" i="82"/>
  <c r="E39" i="82"/>
  <c r="C39" i="82"/>
  <c r="C46" i="82"/>
  <c r="E46" i="82"/>
  <c r="E55" i="82"/>
  <c r="C55" i="82"/>
  <c r="C58" i="81" l="1"/>
  <c r="C35" i="81"/>
  <c r="K42" i="81"/>
  <c r="C21" i="81"/>
  <c r="B21" i="81" s="1"/>
  <c r="C50" i="81"/>
  <c r="C14" i="81"/>
  <c r="B14" i="81" s="1"/>
  <c r="C63" i="81"/>
  <c r="C48" i="81"/>
  <c r="C18" i="81"/>
  <c r="B18" i="81" s="1"/>
  <c r="B12" i="81"/>
  <c r="K49" i="81"/>
  <c r="K12" i="81"/>
  <c r="C56" i="81"/>
  <c r="K55" i="81"/>
  <c r="C22" i="81"/>
  <c r="B22" i="81" s="1"/>
  <c r="K45" i="81"/>
  <c r="C47" i="81"/>
  <c r="C44" i="81"/>
  <c r="C32" i="81"/>
  <c r="B32" i="81" s="1"/>
  <c r="C43" i="81"/>
  <c r="K57" i="81"/>
  <c r="C62" i="81"/>
  <c r="C41" i="81"/>
  <c r="C59" i="81"/>
  <c r="C46" i="81"/>
  <c r="B30" i="81"/>
  <c r="C9" i="81"/>
  <c r="B9" i="81" s="1"/>
  <c r="C34" i="81"/>
  <c r="K51" i="81"/>
  <c r="K30" i="81"/>
  <c r="C64" i="81"/>
  <c r="H28" i="81"/>
  <c r="H22" i="81"/>
  <c r="C53" i="81"/>
  <c r="C39" i="81"/>
  <c r="C61" i="81"/>
  <c r="C37" i="81"/>
  <c r="H21" i="81"/>
  <c r="C40" i="81"/>
  <c r="K62" i="81"/>
  <c r="C36" i="81"/>
  <c r="C67" i="81"/>
  <c r="C38" i="81"/>
  <c r="K37" i="81"/>
  <c r="K33" i="81"/>
  <c r="C54" i="81"/>
  <c r="K53" i="81"/>
  <c r="C68" i="81"/>
  <c r="C60" i="81"/>
  <c r="C28" i="81"/>
  <c r="B28" i="81" s="1"/>
  <c r="C52" i="81"/>
  <c r="Q68" i="91" l="1"/>
  <c r="P68" i="91" s="1"/>
  <c r="N68" i="91" s="1"/>
  <c r="Q69" i="91"/>
  <c r="P69" i="91" s="1"/>
  <c r="N69" i="91" s="1"/>
  <c r="H69" i="91" s="1"/>
  <c r="C67" i="97"/>
  <c r="B67" i="97" s="1"/>
  <c r="C68" i="95" s="1"/>
  <c r="Q70" i="91"/>
  <c r="P70" i="91" s="1"/>
  <c r="N70" i="91" s="1"/>
  <c r="D70" i="91" s="1"/>
  <c r="B70" i="91" s="1"/>
  <c r="C66" i="98"/>
  <c r="B66" i="98" s="1"/>
  <c r="D67" i="95" s="1"/>
  <c r="C66" i="97"/>
  <c r="B66" i="97" s="1"/>
  <c r="C67" i="95" s="1"/>
  <c r="F68" i="100"/>
  <c r="H67" i="94"/>
  <c r="D68" i="93" s="1"/>
  <c r="C66" i="94"/>
  <c r="Q71" i="91"/>
  <c r="P71" i="91" s="1"/>
  <c r="N71" i="91" s="1"/>
  <c r="C67" i="98"/>
  <c r="B67" i="98" s="1"/>
  <c r="D68" i="95" s="1"/>
  <c r="D68" i="91"/>
  <c r="H68" i="91"/>
  <c r="H66" i="94"/>
  <c r="D67" i="93" s="1"/>
  <c r="C67" i="92"/>
  <c r="C67" i="94"/>
  <c r="C66" i="92"/>
  <c r="F67" i="100"/>
  <c r="B68" i="95" l="1"/>
  <c r="H70" i="91"/>
  <c r="D69" i="91"/>
  <c r="H66" i="82"/>
  <c r="N66" i="82"/>
  <c r="B67" i="95"/>
  <c r="N65" i="82"/>
  <c r="K67" i="82"/>
  <c r="D67" i="82"/>
  <c r="B67" i="82" s="1"/>
  <c r="E65" i="82"/>
  <c r="C65" i="82"/>
  <c r="K65" i="82"/>
  <c r="K66" i="82"/>
  <c r="D71" i="91"/>
  <c r="B71" i="91" s="1"/>
  <c r="H71" i="91"/>
  <c r="E66" i="82"/>
  <c r="C66" i="82"/>
  <c r="K68" i="82"/>
  <c r="D68" i="82"/>
  <c r="B68" i="82" s="1"/>
  <c r="C67" i="100"/>
  <c r="B67" i="100" s="1"/>
  <c r="E67" i="100"/>
  <c r="B66" i="92"/>
  <c r="C68" i="91"/>
  <c r="B68" i="91" s="1"/>
  <c r="B67" i="92"/>
  <c r="C69" i="91"/>
  <c r="C68" i="100"/>
  <c r="B68" i="100" s="1"/>
  <c r="E68" i="100"/>
  <c r="H65" i="82"/>
  <c r="D66" i="82"/>
  <c r="B67" i="94"/>
  <c r="C68" i="93"/>
  <c r="B68" i="93" s="1"/>
  <c r="D65" i="82"/>
  <c r="B66" i="94"/>
  <c r="C67" i="93"/>
  <c r="B67" i="93" s="1"/>
  <c r="J66" i="88"/>
  <c r="H66" i="88" s="1"/>
  <c r="B66" i="88" s="1"/>
  <c r="J67" i="88"/>
  <c r="H67" i="88" s="1"/>
  <c r="B67" i="88" s="1"/>
  <c r="J69" i="88"/>
  <c r="H69" i="88" s="1"/>
  <c r="B69" i="88" s="1"/>
  <c r="J68" i="88"/>
  <c r="H68" i="88" s="1"/>
  <c r="B68" i="88" s="1"/>
  <c r="B69" i="91" l="1"/>
  <c r="B66" i="82"/>
  <c r="B65" i="90"/>
  <c r="B65" i="82"/>
  <c r="B64" i="89"/>
  <c r="B65" i="89"/>
  <c r="B64" i="90"/>
  <c r="K65" i="81" l="1"/>
  <c r="K66" i="81"/>
  <c r="C66" i="81" l="1"/>
  <c r="C65" i="81"/>
  <c r="Q63" i="91" l="1"/>
  <c r="P63" i="91" s="1"/>
  <c r="N63" i="91" s="1"/>
  <c r="D63" i="91" l="1"/>
  <c r="B63" i="91" s="1"/>
  <c r="H63" i="91"/>
  <c r="D60" i="82" l="1"/>
  <c r="B60" i="82" s="1"/>
  <c r="K60" i="82"/>
  <c r="J61" i="88"/>
  <c r="H61" i="88" s="1"/>
  <c r="B61" i="88" s="1"/>
  <c r="Q67" i="91" l="1"/>
  <c r="P67" i="91" s="1"/>
  <c r="N67" i="91" s="1"/>
  <c r="Q64" i="91"/>
  <c r="P64" i="91" s="1"/>
  <c r="N64" i="91" s="1"/>
  <c r="Q65" i="91" l="1"/>
  <c r="P65" i="91" s="1"/>
  <c r="N65" i="91" s="1"/>
  <c r="H65" i="91" s="1"/>
  <c r="Q66" i="91"/>
  <c r="P66" i="91" s="1"/>
  <c r="N66" i="91" s="1"/>
  <c r="D66" i="91" s="1"/>
  <c r="B66" i="91" s="1"/>
  <c r="D64" i="91"/>
  <c r="B64" i="91" s="1"/>
  <c r="H64" i="91"/>
  <c r="D67" i="91"/>
  <c r="B67" i="91" s="1"/>
  <c r="H67" i="91"/>
  <c r="H66" i="91" l="1"/>
  <c r="D65" i="91"/>
  <c r="B65" i="91" s="1"/>
  <c r="D64" i="82"/>
  <c r="B64" i="82" s="1"/>
  <c r="K64" i="82"/>
  <c r="D61" i="82"/>
  <c r="B61" i="82" s="1"/>
  <c r="K61" i="82"/>
  <c r="K62" i="82"/>
  <c r="D62" i="82"/>
  <c r="B62" i="82" s="1"/>
  <c r="K63" i="82"/>
  <c r="D63" i="82"/>
  <c r="B63" i="82" s="1"/>
  <c r="J65" i="88"/>
  <c r="H65" i="88" s="1"/>
  <c r="B65" i="88" s="1"/>
  <c r="J63" i="88"/>
  <c r="H63" i="88" s="1"/>
  <c r="B63" i="88" s="1"/>
  <c r="J62" i="88"/>
  <c r="H62" i="88" s="1"/>
  <c r="B62" i="88" s="1"/>
  <c r="J64" i="88"/>
  <c r="H64" i="88" s="1"/>
  <c r="B64" i="88" s="1"/>
  <c r="Q60" i="91" l="1"/>
  <c r="P60" i="91" s="1"/>
  <c r="N60" i="91" s="1"/>
  <c r="Q62" i="91"/>
  <c r="P62" i="91" s="1"/>
  <c r="N62" i="91" s="1"/>
  <c r="Q61" i="91" l="1"/>
  <c r="P61" i="91" s="1"/>
  <c r="N61" i="91" s="1"/>
  <c r="D61" i="91" s="1"/>
  <c r="B61" i="91" s="1"/>
  <c r="D62" i="91"/>
  <c r="B62" i="91" s="1"/>
  <c r="H62" i="91"/>
  <c r="D60" i="91"/>
  <c r="B60" i="91" s="1"/>
  <c r="H60" i="91"/>
  <c r="H61" i="91" l="1"/>
  <c r="K59" i="82"/>
  <c r="D59" i="82"/>
  <c r="B59" i="82" s="1"/>
  <c r="K57" i="82"/>
  <c r="D57" i="82"/>
  <c r="B57" i="82" s="1"/>
  <c r="D58" i="82"/>
  <c r="B58" i="82" s="1"/>
  <c r="K58" i="82"/>
  <c r="J60" i="88"/>
  <c r="H60" i="88" s="1"/>
  <c r="B60" i="88" s="1"/>
  <c r="J58" i="88"/>
  <c r="H58" i="88" s="1"/>
  <c r="B58" i="88" s="1"/>
  <c r="J59" i="88"/>
  <c r="H59" i="88" s="1"/>
  <c r="B59" i="88" s="1"/>
  <c r="Q58" i="91" l="1"/>
  <c r="P58" i="91" s="1"/>
  <c r="N58" i="91" s="1"/>
  <c r="Q59" i="91"/>
  <c r="P59" i="91" s="1"/>
  <c r="N59" i="91" s="1"/>
  <c r="Q57" i="91"/>
  <c r="P57" i="91" s="1"/>
  <c r="N57" i="91" s="1"/>
  <c r="Q56" i="91" l="1"/>
  <c r="P56" i="91" s="1"/>
  <c r="N56" i="91" s="1"/>
  <c r="H57" i="91"/>
  <c r="D57" i="91"/>
  <c r="B57" i="91" s="1"/>
  <c r="D58" i="91"/>
  <c r="B58" i="91" s="1"/>
  <c r="H58" i="91"/>
  <c r="H59" i="91"/>
  <c r="D59" i="91"/>
  <c r="B59" i="91" s="1"/>
  <c r="D56" i="82" l="1"/>
  <c r="B56" i="82" s="1"/>
  <c r="K56" i="82"/>
  <c r="D54" i="82"/>
  <c r="B54" i="82" s="1"/>
  <c r="K54" i="82"/>
  <c r="D55" i="82"/>
  <c r="B55" i="82" s="1"/>
  <c r="K55" i="82"/>
  <c r="K53" i="82"/>
  <c r="D53" i="82"/>
  <c r="B53" i="82" s="1"/>
  <c r="D56" i="91"/>
  <c r="B56" i="91" s="1"/>
  <c r="H56" i="91"/>
  <c r="J56" i="88"/>
  <c r="H56" i="88" s="1"/>
  <c r="B56" i="88" s="1"/>
  <c r="J55" i="88"/>
  <c r="H55" i="88" s="1"/>
  <c r="B55" i="88" s="1"/>
  <c r="J57" i="88"/>
  <c r="H57" i="88" s="1"/>
  <c r="B57" i="88" s="1"/>
  <c r="J54" i="88"/>
  <c r="H54" i="88" s="1"/>
  <c r="B54" i="88" s="1"/>
  <c r="Q54" i="91" l="1"/>
  <c r="P54" i="91" s="1"/>
  <c r="N54" i="91" s="1"/>
  <c r="D54" i="91" l="1"/>
  <c r="B54" i="91" s="1"/>
  <c r="H54" i="91"/>
  <c r="Q55" i="91"/>
  <c r="P55" i="91" s="1"/>
  <c r="N55" i="91" s="1"/>
  <c r="D51" i="82" l="1"/>
  <c r="B51" i="82" s="1"/>
  <c r="K51" i="82"/>
  <c r="K52" i="82"/>
  <c r="D52" i="82"/>
  <c r="B52" i="82" s="1"/>
  <c r="D55" i="91"/>
  <c r="B55" i="91" s="1"/>
  <c r="H55" i="91"/>
  <c r="J53" i="88"/>
  <c r="H53" i="88" s="1"/>
  <c r="B53" i="88" s="1"/>
  <c r="J52" i="88"/>
  <c r="H52" i="88" s="1"/>
  <c r="B52" i="88" s="1"/>
  <c r="Q39" i="91" l="1"/>
  <c r="P39" i="91" s="1"/>
  <c r="N39" i="91" s="1"/>
  <c r="Q51" i="91"/>
  <c r="P51" i="91" s="1"/>
  <c r="N51" i="91" s="1"/>
  <c r="H51" i="91" s="1"/>
  <c r="Q47" i="91"/>
  <c r="P47" i="91" s="1"/>
  <c r="N47" i="91" s="1"/>
  <c r="D47" i="91" s="1"/>
  <c r="B47" i="91" s="1"/>
  <c r="Q41" i="91"/>
  <c r="P41" i="91" s="1"/>
  <c r="N41" i="91" s="1"/>
  <c r="H41" i="91" s="1"/>
  <c r="Q53" i="91"/>
  <c r="P53" i="91" s="1"/>
  <c r="N53" i="91" s="1"/>
  <c r="D53" i="91" s="1"/>
  <c r="B53" i="91" s="1"/>
  <c r="Q43" i="91"/>
  <c r="P43" i="91" s="1"/>
  <c r="N43" i="91" s="1"/>
  <c r="H43" i="91" s="1"/>
  <c r="Q42" i="91"/>
  <c r="P42" i="91" s="1"/>
  <c r="N42" i="91" s="1"/>
  <c r="H42" i="91" s="1"/>
  <c r="Q37" i="91"/>
  <c r="P37" i="91" s="1"/>
  <c r="N37" i="91" s="1"/>
  <c r="D37" i="91" s="1"/>
  <c r="B37" i="91" s="1"/>
  <c r="Q40" i="91"/>
  <c r="P40" i="91" s="1"/>
  <c r="N40" i="91" s="1"/>
  <c r="H40" i="91" s="1"/>
  <c r="Q44" i="91"/>
  <c r="P44" i="91" s="1"/>
  <c r="N44" i="91" s="1"/>
  <c r="D44" i="91" s="1"/>
  <c r="B44" i="91" s="1"/>
  <c r="D39" i="91"/>
  <c r="B39" i="91" s="1"/>
  <c r="H39" i="91"/>
  <c r="Q45" i="91"/>
  <c r="P45" i="91" s="1"/>
  <c r="N45" i="91" s="1"/>
  <c r="Q50" i="91"/>
  <c r="P50" i="91" s="1"/>
  <c r="N50" i="91" s="1"/>
  <c r="Q49" i="91"/>
  <c r="P49" i="91" s="1"/>
  <c r="N49" i="91" s="1"/>
  <c r="Q52" i="91"/>
  <c r="P52" i="91" s="1"/>
  <c r="N52" i="91" s="1"/>
  <c r="Q48" i="91"/>
  <c r="P48" i="91" s="1"/>
  <c r="N48" i="91" s="1"/>
  <c r="Q46" i="91"/>
  <c r="P46" i="91" s="1"/>
  <c r="N46" i="91" s="1"/>
  <c r="Q38" i="91"/>
  <c r="P38" i="91" s="1"/>
  <c r="N38" i="91" s="1"/>
  <c r="H47" i="91" l="1"/>
  <c r="D40" i="91"/>
  <c r="B40" i="91" s="1"/>
  <c r="D41" i="91"/>
  <c r="B41" i="91" s="1"/>
  <c r="D42" i="91"/>
  <c r="B42" i="91" s="1"/>
  <c r="D43" i="91"/>
  <c r="B43" i="91" s="1"/>
  <c r="H37" i="91"/>
  <c r="D51" i="91"/>
  <c r="B51" i="91" s="1"/>
  <c r="H53" i="91"/>
  <c r="H44" i="91"/>
  <c r="D34" i="82"/>
  <c r="B34" i="82" s="1"/>
  <c r="K34" i="82"/>
  <c r="K35" i="82"/>
  <c r="D35" i="82"/>
  <c r="B35" i="82" s="1"/>
  <c r="D41" i="82"/>
  <c r="B41" i="82" s="1"/>
  <c r="K41" i="82"/>
  <c r="D48" i="82"/>
  <c r="B48" i="82" s="1"/>
  <c r="K48" i="82"/>
  <c r="K37" i="82"/>
  <c r="D37" i="82"/>
  <c r="B37" i="82" s="1"/>
  <c r="K38" i="82"/>
  <c r="D38" i="82"/>
  <c r="B38" i="82" s="1"/>
  <c r="D46" i="91"/>
  <c r="B46" i="91" s="1"/>
  <c r="H46" i="91"/>
  <c r="D49" i="91"/>
  <c r="B49" i="91" s="1"/>
  <c r="H49" i="91"/>
  <c r="K49" i="82"/>
  <c r="D49" i="82"/>
  <c r="B49" i="82" s="1"/>
  <c r="D48" i="91"/>
  <c r="B48" i="91" s="1"/>
  <c r="H48" i="91"/>
  <c r="D50" i="91"/>
  <c r="B50" i="91" s="1"/>
  <c r="H50" i="91"/>
  <c r="D45" i="91"/>
  <c r="B45" i="91" s="1"/>
  <c r="H45" i="91"/>
  <c r="K42" i="82"/>
  <c r="D42" i="82"/>
  <c r="B42" i="82" s="1"/>
  <c r="K40" i="82"/>
  <c r="D40" i="82"/>
  <c r="B40" i="82" s="1"/>
  <c r="K39" i="82"/>
  <c r="D39" i="82"/>
  <c r="B39" i="82" s="1"/>
  <c r="D47" i="82"/>
  <c r="B47" i="82" s="1"/>
  <c r="K47" i="82"/>
  <c r="D46" i="82"/>
  <c r="B46" i="82" s="1"/>
  <c r="K46" i="82"/>
  <c r="Q36" i="91"/>
  <c r="P36" i="91" s="1"/>
  <c r="N36" i="91" s="1"/>
  <c r="D38" i="91"/>
  <c r="B38" i="91" s="1"/>
  <c r="H38" i="91"/>
  <c r="D52" i="91"/>
  <c r="B52" i="91" s="1"/>
  <c r="H52" i="91"/>
  <c r="K50" i="82"/>
  <c r="D50" i="82"/>
  <c r="B50" i="82" s="1"/>
  <c r="K43" i="82"/>
  <c r="D43" i="82"/>
  <c r="B43" i="82" s="1"/>
  <c r="D44" i="82"/>
  <c r="B44" i="82" s="1"/>
  <c r="K44" i="82"/>
  <c r="K45" i="82"/>
  <c r="D45" i="82"/>
  <c r="B45" i="82" s="1"/>
  <c r="K36" i="82"/>
  <c r="D36" i="82"/>
  <c r="B36" i="82" s="1"/>
  <c r="J43" i="88"/>
  <c r="H43" i="88" s="1"/>
  <c r="B43" i="88" s="1"/>
  <c r="J51" i="88"/>
  <c r="H51" i="88" s="1"/>
  <c r="B51" i="88" s="1"/>
  <c r="J44" i="88"/>
  <c r="H44" i="88" s="1"/>
  <c r="B44" i="88" s="1"/>
  <c r="J45" i="88"/>
  <c r="H45" i="88" s="1"/>
  <c r="B45" i="88" s="1"/>
  <c r="J40" i="88"/>
  <c r="H40" i="88" s="1"/>
  <c r="B40" i="88" s="1"/>
  <c r="J48" i="88"/>
  <c r="H48" i="88" s="1"/>
  <c r="B48" i="88" s="1"/>
  <c r="J34" i="88"/>
  <c r="H34" i="88" s="1"/>
  <c r="B34" i="88" s="1"/>
  <c r="J36" i="88"/>
  <c r="H36" i="88" s="1"/>
  <c r="B36" i="88" s="1"/>
  <c r="J46" i="88"/>
  <c r="H46" i="88" s="1"/>
  <c r="B46" i="88" s="1"/>
  <c r="J37" i="88"/>
  <c r="H37" i="88" s="1"/>
  <c r="B37" i="88" s="1"/>
  <c r="J38" i="88"/>
  <c r="H38" i="88" s="1"/>
  <c r="B38" i="88" s="1"/>
  <c r="J39" i="88"/>
  <c r="H39" i="88" s="1"/>
  <c r="B39" i="88" s="1"/>
  <c r="J35" i="88"/>
  <c r="H35" i="88" s="1"/>
  <c r="B35" i="88" s="1"/>
  <c r="J42" i="88"/>
  <c r="H42" i="88" s="1"/>
  <c r="B42" i="88" s="1"/>
  <c r="J49" i="88"/>
  <c r="H49" i="88" s="1"/>
  <c r="B49" i="88" s="1"/>
  <c r="J41" i="88"/>
  <c r="H41" i="88" s="1"/>
  <c r="B41" i="88" s="1"/>
  <c r="J50" i="88"/>
  <c r="H50" i="88" s="1"/>
  <c r="B50" i="88" s="1"/>
  <c r="J47" i="88"/>
  <c r="H47" i="88" s="1"/>
  <c r="B47" i="88" s="1"/>
  <c r="D36" i="91" l="1"/>
  <c r="B36" i="91" s="1"/>
  <c r="H36" i="91"/>
  <c r="K33" i="82"/>
  <c r="D33" i="82"/>
  <c r="B33" i="82" s="1"/>
  <c r="C73" i="98" l="1"/>
  <c r="B73" i="98" s="1"/>
  <c r="D74" i="95" s="1"/>
  <c r="Q72" i="91"/>
  <c r="P72" i="91" s="1"/>
  <c r="N72" i="91" s="1"/>
  <c r="H71" i="94"/>
  <c r="D72" i="93" s="1"/>
  <c r="C71" i="97"/>
  <c r="B71" i="97" s="1"/>
  <c r="C72" i="95" s="1"/>
  <c r="C70" i="98"/>
  <c r="B70" i="98" s="1"/>
  <c r="D71" i="95" s="1"/>
  <c r="Q75" i="91"/>
  <c r="P75" i="91" s="1"/>
  <c r="N75" i="91" s="1"/>
  <c r="Q73" i="91"/>
  <c r="P73" i="91" s="1"/>
  <c r="N73" i="91" s="1"/>
  <c r="Q74" i="91"/>
  <c r="P74" i="91" s="1"/>
  <c r="N74" i="91" s="1"/>
  <c r="H73" i="94"/>
  <c r="D74" i="93" s="1"/>
  <c r="C73" i="94"/>
  <c r="C72" i="98"/>
  <c r="B72" i="98" s="1"/>
  <c r="D73" i="95" s="1"/>
  <c r="C72" i="97"/>
  <c r="B72" i="97" s="1"/>
  <c r="C73" i="95" s="1"/>
  <c r="C73" i="97"/>
  <c r="B73" i="97" s="1"/>
  <c r="C74" i="95" s="1"/>
  <c r="B74" i="95" s="1"/>
  <c r="C73" i="92"/>
  <c r="H72" i="94"/>
  <c r="D73" i="93" s="1"/>
  <c r="H70" i="94"/>
  <c r="D71" i="93" s="1"/>
  <c r="C70" i="97"/>
  <c r="B70" i="97" s="1"/>
  <c r="C71" i="95" s="1"/>
  <c r="C70" i="94"/>
  <c r="C71" i="98"/>
  <c r="B71" i="98" s="1"/>
  <c r="D72" i="95" s="1"/>
  <c r="C72" i="92"/>
  <c r="C72" i="94"/>
  <c r="C71" i="92"/>
  <c r="K70" i="82"/>
  <c r="C71" i="94"/>
  <c r="C70" i="92"/>
  <c r="K69" i="82"/>
  <c r="J70" i="88"/>
  <c r="H70" i="88" s="1"/>
  <c r="B70" i="88" s="1"/>
  <c r="J71" i="88"/>
  <c r="H71" i="88" s="1"/>
  <c r="B71" i="88" s="1"/>
  <c r="B72" i="95" l="1"/>
  <c r="H72" i="82"/>
  <c r="H69" i="82"/>
  <c r="K71" i="82"/>
  <c r="F73" i="100"/>
  <c r="D73" i="91"/>
  <c r="H73" i="91"/>
  <c r="B68" i="90"/>
  <c r="D69" i="82"/>
  <c r="B70" i="94"/>
  <c r="C71" i="93"/>
  <c r="B71" i="93" s="1"/>
  <c r="H70" i="82"/>
  <c r="B70" i="90"/>
  <c r="D71" i="82"/>
  <c r="B71" i="90"/>
  <c r="N72" i="82"/>
  <c r="B71" i="94"/>
  <c r="C72" i="93"/>
  <c r="B72" i="93" s="1"/>
  <c r="B72" i="92"/>
  <c r="C74" i="91"/>
  <c r="K72" i="82"/>
  <c r="B73" i="94"/>
  <c r="C74" i="93"/>
  <c r="B74" i="93" s="1"/>
  <c r="D75" i="91"/>
  <c r="H75" i="91"/>
  <c r="D72" i="91"/>
  <c r="H72" i="91"/>
  <c r="B69" i="90"/>
  <c r="D70" i="82"/>
  <c r="B72" i="94"/>
  <c r="C73" i="93"/>
  <c r="B73" i="93" s="1"/>
  <c r="B71" i="95"/>
  <c r="F71" i="100"/>
  <c r="F72" i="100"/>
  <c r="B71" i="92"/>
  <c r="C73" i="91"/>
  <c r="F74" i="100"/>
  <c r="B70" i="92"/>
  <c r="C72" i="91"/>
  <c r="H71" i="82"/>
  <c r="D74" i="91"/>
  <c r="H74" i="91"/>
  <c r="B73" i="92"/>
  <c r="C75" i="91"/>
  <c r="B73" i="95"/>
  <c r="B71" i="89"/>
  <c r="B69" i="89"/>
  <c r="B68" i="89"/>
  <c r="B70" i="89"/>
  <c r="J73" i="88"/>
  <c r="H73" i="88" s="1"/>
  <c r="B73" i="88" s="1"/>
  <c r="J72" i="88"/>
  <c r="H72" i="88" s="1"/>
  <c r="B72" i="88" s="1"/>
  <c r="N70" i="82" l="1"/>
  <c r="D72" i="82"/>
  <c r="B73" i="91"/>
  <c r="N71" i="82"/>
  <c r="B72" i="91"/>
  <c r="B75" i="91"/>
  <c r="C72" i="82"/>
  <c r="E72" i="82"/>
  <c r="E69" i="82"/>
  <c r="C69" i="82"/>
  <c r="B69" i="82" s="1"/>
  <c r="N69" i="82"/>
  <c r="C74" i="100"/>
  <c r="B74" i="100" s="1"/>
  <c r="E74" i="100"/>
  <c r="C70" i="82"/>
  <c r="B70" i="82" s="1"/>
  <c r="E70" i="82"/>
  <c r="E71" i="100"/>
  <c r="C71" i="100"/>
  <c r="B71" i="100" s="1"/>
  <c r="B74" i="91"/>
  <c r="E71" i="82"/>
  <c r="C71" i="82"/>
  <c r="B71" i="82" s="1"/>
  <c r="E72" i="100"/>
  <c r="C72" i="100"/>
  <c r="B72" i="100" s="1"/>
  <c r="E73" i="100"/>
  <c r="C73" i="100"/>
  <c r="B73" i="100" s="1"/>
  <c r="B72" i="82" l="1"/>
  <c r="K71" i="81" l="1"/>
  <c r="C71" i="81"/>
  <c r="K69" i="81"/>
  <c r="C69" i="81"/>
  <c r="K70" i="81"/>
  <c r="C70" i="81"/>
  <c r="K72" i="81"/>
  <c r="C72" i="81"/>
  <c r="D82" i="81" l="1"/>
  <c r="B82" i="81" s="1"/>
  <c r="H82" i="81"/>
  <c r="D81" i="81" l="1"/>
  <c r="B81" i="81" s="1"/>
  <c r="H81" i="81"/>
  <c r="H78" i="81" l="1"/>
  <c r="D78" i="81"/>
  <c r="B78" i="81" s="1"/>
  <c r="D80" i="81"/>
  <c r="B80" i="81" s="1"/>
  <c r="H80" i="81"/>
  <c r="D77" i="81"/>
  <c r="B77" i="81" s="1"/>
  <c r="H77" i="81"/>
  <c r="D79" i="81"/>
  <c r="B79" i="81" s="1"/>
  <c r="H79" i="81"/>
  <c r="H59" i="81" l="1"/>
  <c r="D59" i="81"/>
  <c r="B59" i="81" s="1"/>
  <c r="D38" i="81"/>
  <c r="B38" i="81" s="1"/>
  <c r="H38" i="81"/>
  <c r="H54" i="81"/>
  <c r="D54" i="81"/>
  <c r="B54" i="81" s="1"/>
  <c r="H70" i="81"/>
  <c r="D70" i="81"/>
  <c r="B70" i="81" s="1"/>
  <c r="H34" i="81"/>
  <c r="D34" i="81"/>
  <c r="B34" i="81" s="1"/>
  <c r="D60" i="81"/>
  <c r="B60" i="81" s="1"/>
  <c r="H60" i="81"/>
  <c r="D73" i="81"/>
  <c r="B73" i="81" s="1"/>
  <c r="H73" i="81"/>
  <c r="H69" i="81"/>
  <c r="D69" i="81"/>
  <c r="B69" i="81" s="1"/>
  <c r="D61" i="81"/>
  <c r="B61" i="81" s="1"/>
  <c r="H61" i="81"/>
  <c r="D33" i="81"/>
  <c r="B33" i="81" s="1"/>
  <c r="H33" i="81"/>
  <c r="D62" i="81" l="1"/>
  <c r="B62" i="81" s="1"/>
  <c r="H62" i="81"/>
  <c r="D63" i="81"/>
  <c r="B63" i="81" s="1"/>
  <c r="H63" i="81"/>
  <c r="D44" i="81"/>
  <c r="B44" i="81" s="1"/>
  <c r="H44" i="81"/>
  <c r="D39" i="81"/>
  <c r="B39" i="81" s="1"/>
  <c r="H39" i="81"/>
  <c r="H75" i="81"/>
  <c r="D75" i="81"/>
  <c r="B75" i="81" s="1"/>
  <c r="D47" i="81"/>
  <c r="B47" i="81" s="1"/>
  <c r="H47" i="81"/>
  <c r="D74" i="81"/>
  <c r="B74" i="81" s="1"/>
  <c r="H74" i="81"/>
  <c r="D37" i="81"/>
  <c r="B37" i="81" s="1"/>
  <c r="H37" i="81"/>
  <c r="D46" i="81"/>
  <c r="B46" i="81" s="1"/>
  <c r="H46" i="81"/>
  <c r="H48" i="81"/>
  <c r="D48" i="81"/>
  <c r="B48" i="81" s="1"/>
  <c r="D56" i="81"/>
  <c r="B56" i="81" s="1"/>
  <c r="H56" i="81"/>
  <c r="D36" i="81"/>
  <c r="B36" i="81" s="1"/>
  <c r="H36" i="81"/>
  <c r="H55" i="81"/>
  <c r="D55" i="81"/>
  <c r="B55" i="81" s="1"/>
  <c r="H43" i="81"/>
  <c r="D43" i="81"/>
  <c r="B43" i="81" s="1"/>
  <c r="D65" i="81"/>
  <c r="B65" i="81" s="1"/>
  <c r="H65" i="81"/>
  <c r="H66" i="81"/>
  <c r="D66" i="81"/>
  <c r="B66" i="81" s="1"/>
  <c r="D40" i="81"/>
  <c r="B40" i="81" s="1"/>
  <c r="H40" i="81"/>
  <c r="H53" i="81"/>
  <c r="D53" i="81"/>
  <c r="B53" i="81" s="1"/>
  <c r="D72" i="81"/>
  <c r="B72" i="81" s="1"/>
  <c r="H72" i="81"/>
  <c r="D71" i="81"/>
  <c r="B71" i="81" s="1"/>
  <c r="H71" i="81"/>
  <c r="D50" i="81"/>
  <c r="B50" i="81" s="1"/>
  <c r="H50" i="81"/>
  <c r="D57" i="81"/>
  <c r="B57" i="81" s="1"/>
  <c r="H57" i="81"/>
  <c r="H49" i="81"/>
  <c r="D49" i="81"/>
  <c r="B49" i="81" s="1"/>
  <c r="D42" i="81"/>
  <c r="B42" i="81" s="1"/>
  <c r="H42" i="81"/>
  <c r="D58" i="81" l="1"/>
  <c r="B58" i="81" s="1"/>
  <c r="H58" i="81"/>
  <c r="H68" i="81"/>
  <c r="D68" i="81"/>
  <c r="B68" i="81" s="1"/>
  <c r="H64" i="81"/>
  <c r="D64" i="81"/>
  <c r="B64" i="81" s="1"/>
  <c r="D67" i="81"/>
  <c r="B67" i="81" s="1"/>
  <c r="H67" i="81"/>
  <c r="D51" i="81"/>
  <c r="B51" i="81" s="1"/>
  <c r="H51" i="81"/>
  <c r="H52" i="81"/>
  <c r="D52" i="81"/>
  <c r="B52" i="81" s="1"/>
  <c r="D76" i="81"/>
  <c r="B76" i="81" s="1"/>
  <c r="H76" i="81"/>
  <c r="D41" i="81"/>
  <c r="B41" i="81" s="1"/>
  <c r="H41" i="81"/>
  <c r="H35" i="81"/>
  <c r="D35" i="81"/>
  <c r="B35" i="81" s="1"/>
  <c r="D45" i="81"/>
  <c r="B45" i="81" s="1"/>
  <c r="H45" i="81"/>
</calcChain>
</file>

<file path=xl/sharedStrings.xml><?xml version="1.0" encoding="utf-8"?>
<sst xmlns="http://schemas.openxmlformats.org/spreadsheetml/2006/main" count="1929" uniqueCount="170">
  <si>
    <t>Dłużne papiery wartościowe / Debt securities</t>
  </si>
  <si>
    <t>Udzielone kredyty handlowe / Trade credits</t>
  </si>
  <si>
    <t>Gotówka, rachunki bieżące i lokaty / Currency and deposits</t>
  </si>
  <si>
    <t>Pozostałe aktywa zagraniczne / Other assets</t>
  </si>
  <si>
    <t>Złoto monetarne / Monetary gold</t>
  </si>
  <si>
    <t>SDR / Special drawing rights</t>
  </si>
  <si>
    <t>Pozycja rezerwowa w MFW / Reserve position in the Fund</t>
  </si>
  <si>
    <t>Pozostałe pasywa zagraniczne / Other liabilities</t>
  </si>
  <si>
    <t>Instrumenty dłużne / Debt instruments</t>
  </si>
  <si>
    <t>Międzynarodowa pozycja inwestycyjna - aktywa, pasywa / International investment positions - assets, liabilities</t>
  </si>
  <si>
    <t>Międzynarodowa pozycja inwestycyjna netto / International investment positions, net</t>
  </si>
  <si>
    <t>Okres / Period</t>
  </si>
  <si>
    <t>Netto / Net</t>
  </si>
  <si>
    <t>Aktywa / Assets</t>
  </si>
  <si>
    <t>Pasywa / Liabilities</t>
  </si>
  <si>
    <t xml:space="preserve">Inwestycje bezpośrednie / Direct investment </t>
  </si>
  <si>
    <t>Inwestycje portfelowe / Portfolio investment</t>
  </si>
  <si>
    <t>Pozostałe inwestycje /  Other investment</t>
  </si>
  <si>
    <t>Oficjalne aktywa rezerwowe /  Reserve assets</t>
  </si>
  <si>
    <t>I kw 2004</t>
  </si>
  <si>
    <t>II kw 2004</t>
  </si>
  <si>
    <t>III kw 2004</t>
  </si>
  <si>
    <t>IV kw 2004</t>
  </si>
  <si>
    <t>I kw 2005</t>
  </si>
  <si>
    <t>II kw 2005</t>
  </si>
  <si>
    <t>III kw 2005</t>
  </si>
  <si>
    <t>IV kw 2005</t>
  </si>
  <si>
    <t>I kw 2006</t>
  </si>
  <si>
    <t>II kw 2006</t>
  </si>
  <si>
    <t>III kw 2006</t>
  </si>
  <si>
    <t>IV kw 2006</t>
  </si>
  <si>
    <t>I kw 2007</t>
  </si>
  <si>
    <t>II kw 2007</t>
  </si>
  <si>
    <t>III kw 2007</t>
  </si>
  <si>
    <t>IV kw 2007</t>
  </si>
  <si>
    <t>I kw 2008</t>
  </si>
  <si>
    <t>II kw 2008</t>
  </si>
  <si>
    <t>III kw 2008</t>
  </si>
  <si>
    <t>IV kw 2008</t>
  </si>
  <si>
    <t>I kw 2009</t>
  </si>
  <si>
    <t>II kw 2009</t>
  </si>
  <si>
    <t>III kw 2009</t>
  </si>
  <si>
    <t>IV kw 2009</t>
  </si>
  <si>
    <t>I kw 2010</t>
  </si>
  <si>
    <t>II kw 2010</t>
  </si>
  <si>
    <t>III kw 2010</t>
  </si>
  <si>
    <t>IV kw 2010</t>
  </si>
  <si>
    <t>I kw 2011</t>
  </si>
  <si>
    <t>II kw 2011</t>
  </si>
  <si>
    <t>III kw 2011</t>
  </si>
  <si>
    <t>IV kw 2011</t>
  </si>
  <si>
    <t>I kw 2012</t>
  </si>
  <si>
    <t>II kw 2012</t>
  </si>
  <si>
    <t>III kw 2012</t>
  </si>
  <si>
    <t>IV kw 2012</t>
  </si>
  <si>
    <t>I kw 2013</t>
  </si>
  <si>
    <t>II kw 2013</t>
  </si>
  <si>
    <t>III kw 2013</t>
  </si>
  <si>
    <t>IV kw 2013</t>
  </si>
  <si>
    <t>Międzynarodowa pozycja inwestycyjna w podziale na sektory / International investment positions divided into sectors</t>
  </si>
  <si>
    <t>Międzynarodowa pozycja inwestycyjna netto / International investment positions net</t>
  </si>
  <si>
    <t>NBP / Monetary authorities</t>
  </si>
  <si>
    <t>MIF (z wyłączeniem NBP)/ MFIs (excluding central bank)</t>
  </si>
  <si>
    <t>Sektor rządowy i samorządowy / General government</t>
  </si>
  <si>
    <t>Pozostałe sektory / Other sectors</t>
  </si>
  <si>
    <t>Razem / Total</t>
  </si>
  <si>
    <t>Międzynarodowa pozycja inwestycyjna sektora rządowego (1) / International investment positions - government sector (1)</t>
  </si>
  <si>
    <t>Międzynarodowa pozycja inwestycyjna sektora rządowego / International investment positions - government sector</t>
  </si>
  <si>
    <t>Udziałowe papiery wartościowe / Equity securities</t>
  </si>
  <si>
    <t xml:space="preserve">Długoterminowe papiery dłużne / Bonds and notes </t>
  </si>
  <si>
    <t xml:space="preserve"> Instrumenty rynku pieniężnego / Money-market instruments </t>
  </si>
  <si>
    <t>Obligacje na rynku krajowym / Bonds on the domestic market</t>
  </si>
  <si>
    <t>Obligacje na rynkach zagranicznych / Bonds on a foreign market</t>
  </si>
  <si>
    <t>I kw 201</t>
  </si>
  <si>
    <t>Międzynarodowa pozycja inwestycyjna sektora rządowego (2) / International investment positions - government  (2)</t>
  </si>
  <si>
    <t>Pozostałe inwestycje / Other Investment</t>
  </si>
  <si>
    <t>Kredyty handlowe / Trade credits</t>
  </si>
  <si>
    <t>Pozostałe kredyty i pożyczki udzielone / Loans</t>
  </si>
  <si>
    <t>Pozostałe kredyty i pożyczki otrzymane / Loans</t>
  </si>
  <si>
    <t>Gotówka, rachunki bieżące i depozyty / Currency and deposits</t>
  </si>
  <si>
    <t>Międzynarodowa pozycja inwestycyjna MIF (1) / International investment positions - MFIs (1)</t>
  </si>
  <si>
    <t>Międzynarodowa pozycja inwestycyjna MIF / International investment positions - MFIs</t>
  </si>
  <si>
    <t>Międzynarodowa pozycja inwestycyjna MIF (2) / International investment positions - MFIs (2)</t>
  </si>
  <si>
    <t>Międzynarodowa pozycja inwestycyjna pozostałych sektorów  (1) / International investment positions - other sectors (1)</t>
  </si>
  <si>
    <t>Międzynarodowa pozycja inwestycyjna pozostałych sektorów / International investment positions - other sectors</t>
  </si>
  <si>
    <t>Międzynarodowa pozycja inwestycyjna NBP (1) / International investment positions - NBP (1)</t>
  </si>
  <si>
    <t>Międzynarodowa pozycja inwestycyjna NBP / International investment positions - NBP</t>
  </si>
  <si>
    <t>Międzynarodowa pozycja inwestycyjna NBP (2) / International investment positions - NBP (2)</t>
  </si>
  <si>
    <t>Oficjalne aktywa rezerwowe / Reserve assets</t>
  </si>
  <si>
    <t>Instrumenty rynku pieniężnego / Money market instruments</t>
  </si>
  <si>
    <t>Długoterminowe papiery dłużne / Bonds and notes</t>
  </si>
  <si>
    <t>Inwestycje bezpośrednie - aktywa / Direct investment - assets</t>
  </si>
  <si>
    <t>Inwestycje bezpośrednie - pasywa / Direct investment - liabilities</t>
  </si>
  <si>
    <t>Pozostałe udziały kapitałowe / Other equity</t>
  </si>
  <si>
    <t>Udziałowe papiery wartościowe/ Equity securities</t>
  </si>
  <si>
    <t xml:space="preserve">Podmioty finansowe / Financial corporations </t>
  </si>
  <si>
    <t>Podmioty niefinansowe / Non-financial corporations</t>
  </si>
  <si>
    <t>Otrzymane kredyty handlowe / Trade credits</t>
  </si>
  <si>
    <t>Alokacja SDR / SDR allocation</t>
  </si>
  <si>
    <t>Inwestor bezpośredni w podmiotach bezpośredniego inwestowania / Direct investors in direct investment enterprises</t>
  </si>
  <si>
    <t>Podmioty bezpośredniego inwestowania w inwestorach bezpośrednich / Direct investment enterprises in direct investors</t>
  </si>
  <si>
    <t>Między innymi podmiotami w grupie / Between fellow enterprises</t>
  </si>
  <si>
    <t>Inwestycje bezpośrednie - aktywa i pasywa w podziale na instrumenty / Direct investment assets and liabilities divided in instruments</t>
  </si>
  <si>
    <t>Inwestycje bezpośrednie - netto / Direct investment net</t>
  </si>
  <si>
    <t>Instrumenty dłużne / Debt insrtuments</t>
  </si>
  <si>
    <t>Akcje i inne formy udziałów kapitałowych / Equity and investment fund shares</t>
  </si>
  <si>
    <t>Pochodne instrumenty finansowe / Financial derivatives</t>
  </si>
  <si>
    <t>Pochodne instrumenty finansowe /  Financial derivatives</t>
  </si>
  <si>
    <t>Inwestycje portfelowe - aktywa i pasywa w podziale na instrumenty / Portfolio investment assets and liabilities divided in instruments</t>
  </si>
  <si>
    <t>Inwestycje portfelowe - netto / Portfolio investment net</t>
  </si>
  <si>
    <t>Inwestycje portfelowe - aktywa / Portfolio investment - assets</t>
  </si>
  <si>
    <t>Inwestycje portfelowe - pasywa / Portfolio investment - liabilities</t>
  </si>
  <si>
    <t>Instrumenty rynku pieniężnego / Money-market instruments</t>
  </si>
  <si>
    <t>Pozostałe inwestycje - aktywa / Other investment - assets</t>
  </si>
  <si>
    <t>Pozostałe inwestycje - aktywa w podziale na instrumenty / Other investment - assets divided in instruments</t>
  </si>
  <si>
    <t>Pozostałe akktywa zagraniczne / Other assets</t>
  </si>
  <si>
    <t>Pozostałe inwestycje - pasywa w podziale na instrumenty / Other investment - liabilitiess divided in instruments</t>
  </si>
  <si>
    <t>Pozostałe inwestycje - pasywa / Other investment - liabilities</t>
  </si>
  <si>
    <t>Międzynarodowa pozycja inwestycyjna pozostałych sektorów  (2) / International investment positions - other sectors (2)</t>
  </si>
  <si>
    <t>Międzynarodowa pozycja inwestycyjna pozostałych sektorów (3) / International investment positions - other sectors (3)</t>
  </si>
  <si>
    <t>Pozostałe inwestycje - aktywa / Other Investment - assets</t>
  </si>
  <si>
    <t>Pozostałe inwestycje - pasywa / Other Investment - liabilities</t>
  </si>
  <si>
    <t>Międzynarodowa pozycja inwestycyjna pozostałych sektorów (4) / International investment positions - other sectors (4)</t>
  </si>
  <si>
    <t>Międzynarodowa pozycja inwestycyjna pozostałych sektorów (5) / International investment positions - other sectors (5)</t>
  </si>
  <si>
    <t>Alokacja SDR-ów / SDRs Allocation</t>
  </si>
  <si>
    <t>I kw 2014</t>
  </si>
  <si>
    <t>II kw 2014</t>
  </si>
  <si>
    <t>III kw 2014</t>
  </si>
  <si>
    <t>IV kw 2014</t>
  </si>
  <si>
    <t>Międzynarodowa Pozycja Inwestycyjna w milionach EUR - stan na koniec okresu / International Investment Position in millions of EUR - stock at the end of period</t>
  </si>
  <si>
    <t xml:space="preserve">Inwestycje bezpośrednie - aktywa   / Direct investment - assets </t>
  </si>
  <si>
    <t xml:space="preserve">Inwestycje bezpośrednie - pasywa/ Direct investment - liabilities </t>
  </si>
  <si>
    <t>I kw 2015</t>
  </si>
  <si>
    <t>II kw 2015</t>
  </si>
  <si>
    <t>III kw 2015</t>
  </si>
  <si>
    <t>IV kw 2015</t>
  </si>
  <si>
    <t>I kw 2016</t>
  </si>
  <si>
    <t>II kw 2016</t>
  </si>
  <si>
    <t>III kw 2016</t>
  </si>
  <si>
    <t>IV kw 2016</t>
  </si>
  <si>
    <t>I kw 2017</t>
  </si>
  <si>
    <t>II kw 2017</t>
  </si>
  <si>
    <t>III kw 2017</t>
  </si>
  <si>
    <t>IV kw 2017</t>
  </si>
  <si>
    <t>I kw 2018</t>
  </si>
  <si>
    <t>II kw 2018</t>
  </si>
  <si>
    <t>III kw 2018</t>
  </si>
  <si>
    <t>IV kw 2018</t>
  </si>
  <si>
    <t>Rezerwy  techniczno-ubezpieczeniowe / Insurance technical reserves</t>
  </si>
  <si>
    <t>I kw 2019</t>
  </si>
  <si>
    <t>II kw 2019</t>
  </si>
  <si>
    <t>III kw 2019</t>
  </si>
  <si>
    <t>IV kw 2019</t>
  </si>
  <si>
    <t>I kw 2020</t>
  </si>
  <si>
    <t>II kw 2020</t>
  </si>
  <si>
    <t>III kw 2020</t>
  </si>
  <si>
    <t>IV kw 2020</t>
  </si>
  <si>
    <t>Pozostałe aktywa rezerwowe / Other reserve assets</t>
  </si>
  <si>
    <t>I kw 2021</t>
  </si>
  <si>
    <t>II kw 2021</t>
  </si>
  <si>
    <t>III kw 2021</t>
  </si>
  <si>
    <t>IV kw 2021</t>
  </si>
  <si>
    <t>I kw 2022</t>
  </si>
  <si>
    <t>II kw 2022</t>
  </si>
  <si>
    <t>III kw 2022</t>
  </si>
  <si>
    <t>IV kw 2022</t>
  </si>
  <si>
    <t>I kw 2023</t>
  </si>
  <si>
    <t>II kw 2023</t>
  </si>
  <si>
    <t>III kw 2023</t>
  </si>
  <si>
    <t>IV kw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</si>
</sst>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Arial"/>
      <family val="2"/>
      <charset val="238"/>
    </font>
    <font>
      <sz val="10"/>
      <name val="Courier"/>
      <family val="1"/>
      <charset val="238"/>
    </font>
    <font>
      <b/>
      <sz val="14"/>
      <name val="Arial"/>
      <family val="2"/>
      <charset val="238"/>
    </font>
    <font>
      <sz val="12"/>
      <name val="Arial"/>
      <family val="2"/>
      <charset val="238"/>
    </font>
    <font>
      <sz val="11"/>
      <name val="Arial"/>
      <family val="2"/>
      <charset val="238"/>
    </font>
    <font>
      <b/>
      <sz val="11"/>
      <name val="Arial"/>
      <family val="2"/>
      <charset val="238"/>
    </font>
    <font>
      <b/>
      <sz val="11"/>
      <color theme="0"/>
      <name val="Arial"/>
      <family val="2"/>
      <charset val="238"/>
    </font>
    <font>
      <sz val="10"/>
      <name val="Arial"/>
      <family val="2"/>
      <charset val="238"/>
    </font>
    <font>
      <b/>
      <sz val="10"/>
      <name val="Arial"/>
      <family val="2"/>
      <charset val="238"/>
    </font>
    <font>
      <sz val="10"/>
      <name val="Arial"/>
      <family val="2"/>
      <charset val="238"/>
    </font>
    <font>
      <b/>
      <sz val="12"/>
      <name val="Arial CE"/>
      <family val="2"/>
      <charset val="238"/>
    </font>
    <font>
      <b/>
      <sz val="11"/>
      <color theme="0"/>
      <name val="Arial CE"/>
      <charset val="238"/>
    </font>
    <font>
      <b/>
      <sz val="11"/>
      <color theme="0"/>
      <name val="Arial CE"/>
      <family val="2"/>
      <charset val="238"/>
    </font>
    <font>
      <sz val="11"/>
      <name val="Arial CE"/>
      <family val="2"/>
      <charset val="238"/>
    </font>
    <font>
      <sz val="11"/>
      <name val="Arial CE"/>
      <charset val="238"/>
    </font>
    <font>
      <b/>
      <sz val="12"/>
      <name val="Arial CE"/>
      <charset val="238"/>
    </font>
    <font>
      <sz val="10"/>
      <name val="Arial CE"/>
      <charset val="238"/>
    </font>
    <font>
      <sz val="11"/>
      <color theme="0"/>
      <name val="Arial"/>
      <family val="2"/>
      <charset val="238"/>
    </font>
    <font>
      <sz val="11"/>
      <color theme="0"/>
      <name val="Arial CE"/>
      <charset val="238"/>
    </font>
  </fonts>
  <fills count="14">
    <fill>
      <patternFill patternType="none"/>
    </fill>
    <fill>
      <patternFill patternType="gray125"/>
    </fill>
    <fill>
      <patternFill patternType="solid">
        <fgColor rgb="FFE6E8EB"/>
        <bgColor indexed="64"/>
      </patternFill>
    </fill>
    <fill>
      <patternFill patternType="solid">
        <fgColor rgb="FFB4DCEB"/>
        <bgColor indexed="64"/>
      </patternFill>
    </fill>
    <fill>
      <patternFill patternType="solid">
        <fgColor rgb="FFD4EBF5"/>
        <bgColor indexed="64"/>
      </patternFill>
    </fill>
    <fill>
      <patternFill patternType="solid">
        <fgColor theme="3" tint="-4.9989318521683403E-2"/>
        <bgColor indexed="64"/>
      </patternFill>
    </fill>
    <fill>
      <patternFill patternType="solid">
        <fgColor theme="3" tint="-0.14999847407452621"/>
        <bgColor indexed="64"/>
      </patternFill>
    </fill>
    <fill>
      <patternFill patternType="solid">
        <fgColor rgb="FF152E52"/>
        <bgColor indexed="64"/>
      </patternFill>
    </fill>
    <fill>
      <patternFill patternType="solid">
        <fgColor rgb="FF4A74B0"/>
        <bgColor indexed="64"/>
      </patternFill>
    </fill>
    <fill>
      <patternFill patternType="solid">
        <fgColor rgb="FF7DAFE1"/>
        <bgColor indexed="64"/>
      </patternFill>
    </fill>
    <fill>
      <patternFill patternType="solid">
        <fgColor rgb="FFC7C8CA"/>
        <bgColor indexed="64"/>
      </patternFill>
    </fill>
    <fill>
      <patternFill patternType="solid">
        <fgColor rgb="FFE6E7E8"/>
        <bgColor indexed="64"/>
      </patternFill>
    </fill>
    <fill>
      <patternFill patternType="solid">
        <fgColor rgb="FFD7EBF5"/>
        <bgColor indexed="64"/>
      </patternFill>
    </fill>
    <fill>
      <patternFill patternType="solid">
        <fgColor rgb="FFAFCA0B"/>
        <bgColor indexed="64"/>
      </patternFill>
    </fill>
  </fills>
  <borders count="107">
    <border>
      <left/>
      <right/>
      <top/>
      <bottom/>
      <diagonal/>
    </border>
    <border>
      <left style="thin">
        <color rgb="FF6E6E73"/>
      </left>
      <right/>
      <top/>
      <bottom/>
      <diagonal/>
    </border>
    <border>
      <left style="thin">
        <color rgb="FF6E6E73"/>
      </left>
      <right/>
      <top/>
      <bottom style="thin">
        <color rgb="FF6E6E73"/>
      </bottom>
      <diagonal/>
    </border>
    <border>
      <left/>
      <right/>
      <top/>
      <bottom style="thin">
        <color rgb="FF6E6E73"/>
      </bottom>
      <diagonal/>
    </border>
    <border>
      <left/>
      <right/>
      <top style="thin">
        <color rgb="FF6E6E73"/>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style="thin">
        <color theme="0"/>
      </right>
      <top style="thin">
        <color theme="0"/>
      </top>
      <bottom/>
      <diagonal/>
    </border>
    <border>
      <left style="thin">
        <color rgb="FF6E6E73"/>
      </left>
      <right style="thin">
        <color rgb="FFD7EBE8"/>
      </right>
      <top style="thin">
        <color rgb="FF6E6E73"/>
      </top>
      <bottom/>
      <diagonal/>
    </border>
    <border>
      <left/>
      <right style="thin">
        <color rgb="FF6E6E73"/>
      </right>
      <top style="thin">
        <color rgb="FF6E6E73"/>
      </top>
      <bottom/>
      <diagonal/>
    </border>
    <border>
      <left style="thin">
        <color rgb="FF6E6E73"/>
      </left>
      <right style="thin">
        <color rgb="FFD7EBE8"/>
      </right>
      <top/>
      <bottom/>
      <diagonal/>
    </border>
    <border>
      <left style="thin">
        <color rgb="FFD7EBE8"/>
      </left>
      <right style="thin">
        <color rgb="FFD7EBE8"/>
      </right>
      <top style="thin">
        <color rgb="FFD7EBE8"/>
      </top>
      <bottom/>
      <diagonal/>
    </border>
    <border>
      <left style="thin">
        <color rgb="FFD7EBE8"/>
      </left>
      <right/>
      <top style="thin">
        <color rgb="FFD7EBE8"/>
      </top>
      <bottom/>
      <diagonal/>
    </border>
    <border>
      <left style="thin">
        <color rgb="FF6E6E73"/>
      </left>
      <right/>
      <top style="thin">
        <color rgb="FF6E6E73"/>
      </top>
      <bottom/>
      <diagonal/>
    </border>
    <border>
      <left style="thin">
        <color rgb="FFD7EBE8"/>
      </left>
      <right style="thin">
        <color rgb="FFD7EBE8"/>
      </right>
      <top style="thin">
        <color rgb="FF6E6E73"/>
      </top>
      <bottom/>
      <diagonal/>
    </border>
    <border>
      <left style="thin">
        <color rgb="FFD7EBE8"/>
      </left>
      <right style="thin">
        <color rgb="FF6E6E73"/>
      </right>
      <top style="thin">
        <color rgb="FF6E6E73"/>
      </top>
      <bottom/>
      <diagonal/>
    </border>
    <border>
      <left style="thin">
        <color rgb="FF6E6E73"/>
      </left>
      <right style="thin">
        <color rgb="FFD7EBE8"/>
      </right>
      <top/>
      <bottom style="thin">
        <color rgb="FF6E6E73"/>
      </bottom>
      <diagonal/>
    </border>
    <border>
      <left style="thin">
        <color rgb="FFD7EBE8"/>
      </left>
      <right style="thin">
        <color rgb="FFD7EBE8"/>
      </right>
      <top/>
      <bottom style="thin">
        <color rgb="FF6E6E73"/>
      </bottom>
      <diagonal/>
    </border>
    <border>
      <left style="thin">
        <color rgb="FFD7EBE8"/>
      </left>
      <right/>
      <top/>
      <bottom style="thin">
        <color rgb="FF6E6E73"/>
      </bottom>
      <diagonal/>
    </border>
    <border>
      <left style="thin">
        <color rgb="FF6E6E73"/>
      </left>
      <right style="thin">
        <color rgb="FF6E6E73"/>
      </right>
      <top style="thin">
        <color rgb="FF6E6E73"/>
      </top>
      <bottom style="thin">
        <color rgb="FF6E6E73"/>
      </bottom>
      <diagonal/>
    </border>
    <border>
      <left/>
      <right style="thin">
        <color rgb="FF6E6E73"/>
      </right>
      <top style="thin">
        <color rgb="FF6E6E73"/>
      </top>
      <bottom style="thin">
        <color rgb="FF6E6E73"/>
      </bottom>
      <diagonal/>
    </border>
    <border>
      <left/>
      <right style="thin">
        <color rgb="FFD7EBE8"/>
      </right>
      <top/>
      <bottom style="thin">
        <color rgb="FF6E6E73"/>
      </bottom>
      <diagonal/>
    </border>
    <border>
      <left style="thin">
        <color rgb="FFD7EBE8"/>
      </left>
      <right style="thin">
        <color rgb="FF6E6E73"/>
      </right>
      <top/>
      <bottom/>
      <diagonal/>
    </border>
    <border>
      <left style="thin">
        <color rgb="FF6E6E73"/>
      </left>
      <right style="thin">
        <color rgb="FFE6E8EB"/>
      </right>
      <top style="thin">
        <color rgb="FF6E6E73"/>
      </top>
      <bottom/>
      <diagonal/>
    </border>
    <border>
      <left style="thin">
        <color rgb="FF6E6E73"/>
      </left>
      <right style="thin">
        <color rgb="FFE6E8EB"/>
      </right>
      <top/>
      <bottom/>
      <diagonal/>
    </border>
    <border>
      <left style="thin">
        <color rgb="FFE6E8EB"/>
      </left>
      <right style="thin">
        <color rgb="FFD7EBE8"/>
      </right>
      <top/>
      <bottom/>
      <diagonal/>
    </border>
    <border>
      <left style="thin">
        <color rgb="FFD7EBE8"/>
      </left>
      <right style="thin">
        <color rgb="FF6E6E73"/>
      </right>
      <top style="thin">
        <color rgb="FFD7EBE8"/>
      </top>
      <bottom/>
      <diagonal/>
    </border>
    <border>
      <left style="thin">
        <color rgb="FFD7EBE8"/>
      </left>
      <right style="thin">
        <color rgb="FFD7EBE8"/>
      </right>
      <top/>
      <bottom/>
      <diagonal/>
    </border>
    <border>
      <left style="thin">
        <color rgb="FF6E6E73"/>
      </left>
      <right style="thin">
        <color rgb="FF6E6E73"/>
      </right>
      <top style="thin">
        <color rgb="FF6E6E73"/>
      </top>
      <bottom/>
      <diagonal/>
    </border>
    <border>
      <left style="thin">
        <color rgb="FF6E6E73"/>
      </left>
      <right style="thin">
        <color rgb="FF6E6E73"/>
      </right>
      <top/>
      <bottom/>
      <diagonal/>
    </border>
    <border>
      <left style="thin">
        <color rgb="FF6E6E73"/>
      </left>
      <right style="thin">
        <color rgb="FFE6E6EB"/>
      </right>
      <top style="thin">
        <color rgb="FF6E6E73"/>
      </top>
      <bottom/>
      <diagonal/>
    </border>
    <border>
      <left style="thin">
        <color rgb="FFE6E6EB"/>
      </left>
      <right style="thin">
        <color rgb="FFE6E6EB"/>
      </right>
      <top style="thin">
        <color rgb="FF6E6E73"/>
      </top>
      <bottom/>
      <diagonal/>
    </border>
    <border>
      <left style="thin">
        <color rgb="FFE6E6EB"/>
      </left>
      <right style="thin">
        <color rgb="FF6E6E73"/>
      </right>
      <top style="thin">
        <color rgb="FF6E6E73"/>
      </top>
      <bottom/>
      <diagonal/>
    </border>
    <border>
      <left style="thin">
        <color rgb="FF6E6E73"/>
      </left>
      <right style="thin">
        <color rgb="FFE6E8EB"/>
      </right>
      <top/>
      <bottom style="thin">
        <color rgb="FF6E6E73"/>
      </bottom>
      <diagonal/>
    </border>
    <border>
      <left style="thin">
        <color rgb="FFE6E8EB"/>
      </left>
      <right style="thin">
        <color rgb="FFD7EBE8"/>
      </right>
      <top/>
      <bottom style="thin">
        <color rgb="FF6E6E73"/>
      </bottom>
      <diagonal/>
    </border>
    <border>
      <left style="thin">
        <color rgb="FFD7EBE8"/>
      </left>
      <right style="thin">
        <color rgb="FFD7EBE8"/>
      </right>
      <top/>
      <bottom style="thin">
        <color rgb="FFD7EBE8"/>
      </bottom>
      <diagonal/>
    </border>
    <border>
      <left style="thin">
        <color rgb="FFD7EBE8"/>
      </left>
      <right style="thin">
        <color rgb="FF6E6E73"/>
      </right>
      <top/>
      <bottom style="thin">
        <color rgb="FFD7EBE8"/>
      </bottom>
      <diagonal/>
    </border>
    <border>
      <left style="thin">
        <color rgb="FF6E6E73"/>
      </left>
      <right style="thin">
        <color rgb="FF6E6E73"/>
      </right>
      <top/>
      <bottom style="thin">
        <color rgb="FF6E6E73"/>
      </bottom>
      <diagonal/>
    </border>
    <border>
      <left style="thin">
        <color rgb="FFE6E8EB"/>
      </left>
      <right/>
      <top style="thin">
        <color rgb="FF6E6E73"/>
      </top>
      <bottom/>
      <diagonal/>
    </border>
    <border>
      <left style="thin">
        <color rgb="FFD7EBE8"/>
      </left>
      <right/>
      <top/>
      <bottom/>
      <diagonal/>
    </border>
    <border>
      <left style="thin">
        <color rgb="FFD7EBE8"/>
      </left>
      <right/>
      <top style="thin">
        <color rgb="FF6E6E73"/>
      </top>
      <bottom/>
      <diagonal/>
    </border>
    <border>
      <left style="thin">
        <color rgb="FF6E6E73"/>
      </left>
      <right/>
      <top style="thin">
        <color indexed="64"/>
      </top>
      <bottom/>
      <diagonal/>
    </border>
    <border>
      <left/>
      <right/>
      <top style="thin">
        <color indexed="64"/>
      </top>
      <bottom/>
      <diagonal/>
    </border>
    <border>
      <left/>
      <right style="thin">
        <color rgb="FF6E6E73"/>
      </right>
      <top style="thin">
        <color indexed="64"/>
      </top>
      <bottom/>
      <diagonal/>
    </border>
    <border>
      <left/>
      <right style="thin">
        <color indexed="64"/>
      </right>
      <top style="thin">
        <color rgb="FF6E6E73"/>
      </top>
      <bottom/>
      <diagonal/>
    </border>
    <border>
      <left/>
      <right/>
      <top style="thin">
        <color rgb="FF6E6E73"/>
      </top>
      <bottom style="thin">
        <color indexed="64"/>
      </bottom>
      <diagonal/>
    </border>
    <border>
      <left style="thin">
        <color rgb="FF6E6E73"/>
      </left>
      <right style="thin">
        <color indexed="64"/>
      </right>
      <top style="thin">
        <color rgb="FF6E6E73"/>
      </top>
      <bottom/>
      <diagonal/>
    </border>
    <border>
      <left style="thin">
        <color indexed="64"/>
      </left>
      <right style="thin">
        <color indexed="64"/>
      </right>
      <top style="thin">
        <color rgb="FF6E6E73"/>
      </top>
      <bottom/>
      <diagonal/>
    </border>
    <border>
      <left style="thin">
        <color indexed="64"/>
      </left>
      <right style="thin">
        <color rgb="FF6E6E73"/>
      </right>
      <top style="thin">
        <color rgb="FF6E6E73"/>
      </top>
      <bottom/>
      <diagonal/>
    </border>
    <border>
      <left style="thin">
        <color rgb="FFD7EBE8"/>
      </left>
      <right/>
      <top style="thin">
        <color rgb="FF6E6E73"/>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top style="thin">
        <color rgb="FF6E6E73"/>
      </top>
      <bottom/>
      <diagonal/>
    </border>
    <border>
      <left/>
      <right/>
      <top style="thin">
        <color theme="0"/>
      </top>
      <bottom/>
      <diagonal/>
    </border>
    <border>
      <left style="thin">
        <color theme="0"/>
      </left>
      <right style="thin">
        <color theme="0"/>
      </right>
      <top/>
      <bottom/>
      <diagonal/>
    </border>
    <border>
      <left/>
      <right/>
      <top style="thin">
        <color theme="0"/>
      </top>
      <bottom style="thin">
        <color theme="0"/>
      </bottom>
      <diagonal/>
    </border>
    <border>
      <left/>
      <right style="thin">
        <color rgb="FF6E6E73"/>
      </right>
      <top style="thin">
        <color theme="0"/>
      </top>
      <bottom/>
      <diagonal/>
    </border>
    <border>
      <left style="thin">
        <color theme="0"/>
      </left>
      <right style="thin">
        <color rgb="FF6E6E73"/>
      </right>
      <top style="thin">
        <color theme="0"/>
      </top>
      <bottom/>
      <diagonal/>
    </border>
    <border>
      <left/>
      <right/>
      <top/>
      <bottom style="thin">
        <color theme="0"/>
      </bottom>
      <diagonal/>
    </border>
    <border>
      <left style="thin">
        <color theme="0" tint="-4.9989318521683403E-2"/>
      </left>
      <right style="thin">
        <color rgb="FFD7EBE8"/>
      </right>
      <top style="thin">
        <color theme="0" tint="-4.9989318521683403E-2"/>
      </top>
      <bottom/>
      <diagonal/>
    </border>
    <border>
      <left style="thin">
        <color rgb="FFD7EBE8"/>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rgb="FFD7EBE8"/>
      </right>
      <top/>
      <bottom/>
      <diagonal/>
    </border>
    <border>
      <left/>
      <right style="thin">
        <color theme="0" tint="-4.9989318521683403E-2"/>
      </right>
      <top style="thin">
        <color rgb="FF6E6E73"/>
      </top>
      <bottom/>
      <diagonal/>
    </border>
    <border>
      <left/>
      <right style="thin">
        <color theme="0" tint="-4.9989318521683403E-2"/>
      </right>
      <top style="thin">
        <color indexed="64"/>
      </top>
      <bottom/>
      <diagonal/>
    </border>
    <border>
      <left style="thin">
        <color rgb="FF6E6E73"/>
      </left>
      <right style="thin">
        <color theme="0" tint="-4.9989318521683403E-2"/>
      </right>
      <top style="thin">
        <color rgb="FF6E6E73"/>
      </top>
      <bottom/>
      <diagonal/>
    </border>
    <border>
      <left style="thin">
        <color theme="0" tint="-4.9989318521683403E-2"/>
      </left>
      <right style="thin">
        <color rgb="FFD7EBE8"/>
      </right>
      <top/>
      <bottom style="thin">
        <color theme="0" tint="-4.9989318521683403E-2"/>
      </bottom>
      <diagonal/>
    </border>
    <border>
      <left/>
      <right/>
      <top/>
      <bottom style="thin">
        <color theme="0" tint="-4.9989318521683403E-2"/>
      </bottom>
      <diagonal/>
    </border>
    <border>
      <left style="thin">
        <color rgb="FFD7EBE8"/>
      </left>
      <right style="thin">
        <color rgb="FFD7EBE8"/>
      </right>
      <top/>
      <bottom style="thin">
        <color theme="0" tint="-4.9989318521683403E-2"/>
      </bottom>
      <diagonal/>
    </border>
    <border>
      <left style="thin">
        <color rgb="FFD7EBE8"/>
      </left>
      <right/>
      <top/>
      <bottom style="thin">
        <color theme="0" tint="-4.9989318521683403E-2"/>
      </bottom>
      <diagonal/>
    </border>
    <border>
      <left style="thin">
        <color rgb="FF6E6E73"/>
      </left>
      <right style="thin">
        <color rgb="FF6E6E73"/>
      </right>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style="thin">
        <color rgb="FF6E6E73"/>
      </right>
      <top/>
      <bottom/>
      <diagonal/>
    </border>
    <border>
      <left style="thin">
        <color theme="0" tint="-4.9989318521683403E-2"/>
      </left>
      <right style="thin">
        <color rgb="FF6E6E73"/>
      </right>
      <top/>
      <bottom style="thin">
        <color theme="0" tint="-4.9989318521683403E-2"/>
      </bottom>
      <diagonal/>
    </border>
    <border>
      <left style="thin">
        <color rgb="FF6E6E73"/>
      </left>
      <right style="thin">
        <color theme="0"/>
      </right>
      <top style="thin">
        <color rgb="FF6E6E73"/>
      </top>
      <bottom/>
      <diagonal/>
    </border>
    <border>
      <left style="thin">
        <color rgb="FF6E6E73"/>
      </left>
      <right style="thin">
        <color theme="0"/>
      </right>
      <top/>
      <bottom/>
      <diagonal/>
    </border>
    <border>
      <left style="thin">
        <color rgb="FF6E6E73"/>
      </left>
      <right style="thin">
        <color theme="0"/>
      </right>
      <top/>
      <bottom style="thin">
        <color rgb="FF6E6E73"/>
      </bottom>
      <diagonal/>
    </border>
    <border>
      <left style="thin">
        <color theme="0"/>
      </left>
      <right style="thin">
        <color rgb="FF6E6E73"/>
      </right>
      <top/>
      <bottom/>
      <diagonal/>
    </border>
    <border>
      <left style="thin">
        <color theme="0"/>
      </left>
      <right style="thin">
        <color rgb="FF6E6E73"/>
      </right>
      <top/>
      <bottom style="thin">
        <color rgb="FF6E6E73"/>
      </bottom>
      <diagonal/>
    </border>
    <border>
      <left style="thin">
        <color rgb="FF6E6E73"/>
      </left>
      <right style="thin">
        <color theme="0" tint="-4.9989318521683403E-2"/>
      </right>
      <top style="thin">
        <color rgb="FF6E6E73"/>
      </top>
      <bottom style="thin">
        <color rgb="FF6E6E73"/>
      </bottom>
      <diagonal/>
    </border>
    <border>
      <left style="thin">
        <color rgb="FF6E6E73"/>
      </left>
      <right style="thin">
        <color theme="0" tint="-4.9989318521683403E-2"/>
      </right>
      <top/>
      <bottom/>
      <diagonal/>
    </border>
    <border>
      <left style="thin">
        <color rgb="FF6E6E73"/>
      </left>
      <right style="thin">
        <color theme="0" tint="-4.9989318521683403E-2"/>
      </right>
      <top/>
      <bottom style="thin">
        <color rgb="FF6E6E73"/>
      </bottom>
      <diagonal/>
    </border>
    <border>
      <left style="thin">
        <color theme="0" tint="-4.9989318521683403E-2"/>
      </left>
      <right style="thin">
        <color rgb="FF6E6E73"/>
      </right>
      <top/>
      <bottom style="thin">
        <color rgb="FF6E6E73"/>
      </bottom>
      <diagonal/>
    </border>
    <border>
      <left style="thin">
        <color theme="0" tint="-4.9989318521683403E-2"/>
      </left>
      <right/>
      <top style="thin">
        <color rgb="FF6E6E73"/>
      </top>
      <bottom/>
      <diagonal/>
    </border>
    <border>
      <left style="thin">
        <color theme="0" tint="-4.9989318521683403E-2"/>
      </left>
      <right style="thin">
        <color theme="0"/>
      </right>
      <top style="thin">
        <color theme="0" tint="-4.9989318521683403E-2"/>
      </top>
      <bottom/>
      <diagonal/>
    </border>
    <border>
      <left style="thin">
        <color theme="0" tint="-4.9989318521683403E-2"/>
      </left>
      <right style="thin">
        <color theme="0"/>
      </right>
      <top/>
      <bottom/>
      <diagonal/>
    </border>
    <border>
      <left/>
      <right style="thin">
        <color theme="0" tint="-4.9989318521683403E-2"/>
      </right>
      <top/>
      <bottom/>
      <diagonal/>
    </border>
    <border>
      <left style="thin">
        <color theme="0" tint="-4.9989318521683403E-2"/>
      </left>
      <right style="thin">
        <color theme="0"/>
      </right>
      <top/>
      <bottom style="thin">
        <color theme="0" tint="-4.9989318521683403E-2"/>
      </bottom>
      <diagonal/>
    </border>
    <border>
      <left style="thin">
        <color rgb="FF6E6E73"/>
      </left>
      <right style="thin">
        <color rgb="FF6E6E73"/>
      </right>
      <top style="thin">
        <color rgb="FF6E6E73"/>
      </top>
      <bottom style="thin">
        <color theme="0" tint="-4.9989318521683403E-2"/>
      </bottom>
      <diagonal/>
    </border>
    <border>
      <left style="thin">
        <color rgb="FF6E6E73"/>
      </left>
      <right style="thin">
        <color theme="0" tint="-4.9989318521683403E-2"/>
      </right>
      <top style="thin">
        <color rgb="FF6E6E73"/>
      </top>
      <bottom style="thin">
        <color theme="0" tint="-4.9989318521683403E-2"/>
      </bottom>
      <diagonal/>
    </border>
    <border>
      <left/>
      <right style="thin">
        <color rgb="FFD7EBE8"/>
      </right>
      <top style="thin">
        <color rgb="FF6E6E73"/>
      </top>
      <bottom/>
      <diagonal/>
    </border>
    <border>
      <left style="thin">
        <color theme="0"/>
      </left>
      <right style="thin">
        <color rgb="FF6E6E73"/>
      </right>
      <top/>
      <bottom style="thin">
        <color theme="0" tint="-4.9989318521683403E-2"/>
      </bottom>
      <diagonal/>
    </border>
    <border>
      <left style="thin">
        <color theme="7"/>
      </left>
      <right style="thin">
        <color indexed="64"/>
      </right>
      <top style="thin">
        <color theme="7"/>
      </top>
      <bottom/>
      <diagonal/>
    </border>
    <border>
      <left style="thin">
        <color indexed="64"/>
      </left>
      <right style="thin">
        <color indexed="64"/>
      </right>
      <top style="thin">
        <color theme="7"/>
      </top>
      <bottom/>
      <diagonal/>
    </border>
    <border>
      <left style="thin">
        <color indexed="64"/>
      </left>
      <right style="thin">
        <color theme="7"/>
      </right>
      <top style="thin">
        <color theme="7"/>
      </top>
      <bottom/>
      <diagonal/>
    </border>
    <border>
      <left style="thin">
        <color theme="7"/>
      </left>
      <right style="thin">
        <color rgb="FF6E6E73"/>
      </right>
      <top/>
      <bottom/>
      <diagonal/>
    </border>
    <border>
      <left style="thin">
        <color indexed="64"/>
      </left>
      <right style="thin">
        <color theme="7"/>
      </right>
      <top style="thin">
        <color rgb="FF6E6E73"/>
      </top>
      <bottom/>
      <diagonal/>
    </border>
    <border>
      <left style="thin">
        <color rgb="FF6E6E73"/>
      </left>
      <right style="thin">
        <color theme="7"/>
      </right>
      <top style="thin">
        <color rgb="FF6E6E73"/>
      </top>
      <bottom/>
      <diagonal/>
    </border>
    <border>
      <left style="thin">
        <color theme="7"/>
      </left>
      <right style="thin">
        <color rgb="FF6E6E73"/>
      </right>
      <top/>
      <bottom style="thin">
        <color rgb="FF6E6E73"/>
      </bottom>
      <diagonal/>
    </border>
    <border>
      <left style="thin">
        <color rgb="FF6E6E73"/>
      </left>
      <right style="thin">
        <color theme="7"/>
      </right>
      <top/>
      <bottom style="thin">
        <color rgb="FF6E6E73"/>
      </bottom>
      <diagonal/>
    </border>
    <border>
      <left style="thin">
        <color theme="7"/>
      </left>
      <right style="thin">
        <color theme="7"/>
      </right>
      <top style="thin">
        <color theme="7"/>
      </top>
      <bottom style="thin">
        <color indexed="64"/>
      </bottom>
      <diagonal/>
    </border>
    <border>
      <left style="thin">
        <color theme="7"/>
      </left>
      <right style="thin">
        <color theme="7"/>
      </right>
      <top style="thin">
        <color indexed="64"/>
      </top>
      <bottom style="thin">
        <color indexed="64"/>
      </bottom>
      <diagonal/>
    </border>
    <border>
      <left style="thin">
        <color theme="7"/>
      </left>
      <right style="thin">
        <color theme="7"/>
      </right>
      <top style="thin">
        <color indexed="64"/>
      </top>
      <bottom style="thin">
        <color rgb="FF6E6E73"/>
      </bottom>
      <diagonal/>
    </border>
  </borders>
  <cellStyleXfs count="6">
    <xf numFmtId="0" fontId="0" fillId="0" borderId="0"/>
    <xf numFmtId="0" fontId="9" fillId="0" borderId="0"/>
    <xf numFmtId="0" fontId="1" fillId="0" borderId="0"/>
    <xf numFmtId="0" fontId="16" fillId="0" borderId="0"/>
    <xf numFmtId="0" fontId="7" fillId="0" borderId="0"/>
    <xf numFmtId="9" fontId="7" fillId="0" borderId="0" applyFont="0" applyFill="0" applyBorder="0" applyAlignment="0" applyProtection="0"/>
  </cellStyleXfs>
  <cellXfs count="318">
    <xf numFmtId="0" fontId="0" fillId="0" borderId="0" xfId="0"/>
    <xf numFmtId="0" fontId="2" fillId="0" borderId="0" xfId="1" applyFont="1" applyFill="1" applyBorder="1" applyAlignment="1">
      <alignment horizontal="left" vertical="center"/>
    </xf>
    <xf numFmtId="0" fontId="3" fillId="0" borderId="0" xfId="1" applyFont="1"/>
    <xf numFmtId="0" fontId="9" fillId="0" borderId="0" xfId="1"/>
    <xf numFmtId="0" fontId="9" fillId="0" borderId="0" xfId="1" applyAlignment="1">
      <alignment horizontal="left"/>
    </xf>
    <xf numFmtId="0" fontId="10" fillId="0" borderId="0" xfId="1" applyFont="1"/>
    <xf numFmtId="0" fontId="9" fillId="0" borderId="0" xfId="1" applyAlignment="1">
      <alignment horizontal="right"/>
    </xf>
    <xf numFmtId="0" fontId="8" fillId="0" borderId="0" xfId="1" applyFont="1" applyAlignment="1">
      <alignment horizontal="center" vertical="center"/>
    </xf>
    <xf numFmtId="0" fontId="8" fillId="0" borderId="0" xfId="1" applyFont="1"/>
    <xf numFmtId="0" fontId="5" fillId="0" borderId="0" xfId="1" applyFont="1" applyBorder="1" applyAlignment="1">
      <alignment horizontal="right" vertical="center"/>
    </xf>
    <xf numFmtId="3" fontId="4" fillId="0" borderId="0" xfId="1" applyNumberFormat="1" applyFont="1" applyBorder="1" applyAlignment="1">
      <alignment vertical="center"/>
    </xf>
    <xf numFmtId="0" fontId="5" fillId="2" borderId="0" xfId="1" applyFont="1" applyFill="1" applyBorder="1" applyAlignment="1">
      <alignment horizontal="right" vertical="center"/>
    </xf>
    <xf numFmtId="3" fontId="4" fillId="2" borderId="0" xfId="1" applyNumberFormat="1" applyFont="1" applyFill="1" applyBorder="1" applyAlignment="1">
      <alignment vertical="center"/>
    </xf>
    <xf numFmtId="3" fontId="5" fillId="2" borderId="0" xfId="1" applyNumberFormat="1" applyFont="1" applyFill="1" applyBorder="1" applyAlignment="1">
      <alignment vertical="center"/>
    </xf>
    <xf numFmtId="0" fontId="9" fillId="0" borderId="0" xfId="1" applyBorder="1"/>
    <xf numFmtId="3" fontId="9" fillId="0" borderId="0" xfId="1" applyNumberFormat="1"/>
    <xf numFmtId="0" fontId="5" fillId="0" borderId="0" xfId="1" applyFont="1"/>
    <xf numFmtId="0" fontId="4" fillId="0" borderId="0" xfId="1" applyFont="1" applyBorder="1" applyAlignment="1">
      <alignment vertical="center"/>
    </xf>
    <xf numFmtId="0" fontId="4" fillId="0" borderId="0" xfId="1" applyFont="1" applyAlignment="1">
      <alignment vertical="center"/>
    </xf>
    <xf numFmtId="0" fontId="5" fillId="0" borderId="0" xfId="1" applyFont="1" applyBorder="1" applyAlignment="1">
      <alignment vertical="center"/>
    </xf>
    <xf numFmtId="0" fontId="5" fillId="0" borderId="0" xfId="1" applyFont="1" applyAlignment="1">
      <alignment vertical="center"/>
    </xf>
    <xf numFmtId="0" fontId="8" fillId="0" borderId="5" xfId="1" applyFont="1" applyBorder="1" applyAlignment="1">
      <alignment horizontal="center" vertical="center"/>
    </xf>
    <xf numFmtId="0" fontId="5" fillId="0" borderId="0" xfId="1" applyFont="1" applyAlignment="1">
      <alignment horizontal="center" vertical="center"/>
    </xf>
    <xf numFmtId="0" fontId="4" fillId="4" borderId="22" xfId="1" applyFont="1" applyFill="1" applyBorder="1" applyAlignment="1">
      <alignment horizontal="center" vertical="center" wrapText="1"/>
    </xf>
    <xf numFmtId="0" fontId="8" fillId="0" borderId="0" xfId="1" applyFont="1" applyBorder="1" applyAlignment="1">
      <alignment horizontal="center" vertical="center"/>
    </xf>
    <xf numFmtId="0" fontId="15" fillId="0" borderId="0" xfId="1" applyFont="1" applyFill="1" applyAlignment="1">
      <alignment horizontal="left" vertical="center"/>
    </xf>
    <xf numFmtId="0" fontId="14" fillId="3" borderId="22" xfId="1" applyFont="1" applyFill="1" applyBorder="1" applyAlignment="1">
      <alignment horizontal="center" vertical="center" wrapText="1"/>
    </xf>
    <xf numFmtId="0" fontId="9" fillId="0" borderId="0" xfId="1" applyFill="1"/>
    <xf numFmtId="0" fontId="2" fillId="0" borderId="0" xfId="4" applyFont="1" applyFill="1" applyBorder="1" applyAlignment="1">
      <alignment horizontal="left" vertical="center"/>
    </xf>
    <xf numFmtId="0" fontId="7" fillId="0" borderId="0" xfId="4"/>
    <xf numFmtId="0" fontId="10" fillId="0" borderId="0" xfId="4" applyFont="1"/>
    <xf numFmtId="0" fontId="5" fillId="0" borderId="0" xfId="4" applyFont="1"/>
    <xf numFmtId="0" fontId="5" fillId="0" borderId="0" xfId="4" applyFont="1" applyBorder="1" applyAlignment="1">
      <alignment horizontal="right" vertical="center"/>
    </xf>
    <xf numFmtId="3" fontId="4" fillId="0" borderId="0" xfId="4" applyNumberFormat="1" applyFont="1" applyBorder="1" applyAlignment="1">
      <alignment vertical="center"/>
    </xf>
    <xf numFmtId="0" fontId="4" fillId="0" borderId="0" xfId="4" applyFont="1" applyBorder="1" applyAlignment="1">
      <alignment vertical="center"/>
    </xf>
    <xf numFmtId="0" fontId="4" fillId="0" borderId="0" xfId="4" applyFont="1" applyAlignment="1">
      <alignment vertical="center"/>
    </xf>
    <xf numFmtId="3" fontId="4" fillId="2" borderId="0" xfId="4" applyNumberFormat="1" applyFont="1" applyFill="1" applyBorder="1" applyAlignment="1">
      <alignment vertical="center"/>
    </xf>
    <xf numFmtId="3" fontId="5" fillId="2" borderId="0" xfId="4" applyNumberFormat="1" applyFont="1" applyFill="1" applyBorder="1" applyAlignment="1">
      <alignment vertical="center"/>
    </xf>
    <xf numFmtId="0" fontId="5" fillId="0" borderId="0" xfId="4" applyFont="1" applyBorder="1" applyAlignment="1">
      <alignment vertical="center"/>
    </xf>
    <xf numFmtId="0" fontId="5" fillId="0" borderId="0" xfId="4" applyFont="1" applyAlignment="1">
      <alignment vertical="center"/>
    </xf>
    <xf numFmtId="0" fontId="14" fillId="6" borderId="22" xfId="1" applyFont="1" applyFill="1" applyBorder="1" applyAlignment="1">
      <alignment horizontal="center" vertical="center" wrapText="1"/>
    </xf>
    <xf numFmtId="0" fontId="14" fillId="6" borderId="83" xfId="1" applyFont="1" applyFill="1" applyBorder="1" applyAlignment="1">
      <alignment horizontal="center" vertical="center" wrapText="1"/>
    </xf>
    <xf numFmtId="0" fontId="14" fillId="6" borderId="92" xfId="1" applyFont="1" applyFill="1" applyBorder="1" applyAlignment="1">
      <alignment horizontal="center" vertical="center" wrapText="1"/>
    </xf>
    <xf numFmtId="0" fontId="14" fillId="6" borderId="93" xfId="1" applyFont="1" applyFill="1" applyBorder="1" applyAlignment="1">
      <alignment horizontal="center" vertical="center" wrapText="1"/>
    </xf>
    <xf numFmtId="3" fontId="9" fillId="0" borderId="0" xfId="1" applyNumberFormat="1" applyBorder="1"/>
    <xf numFmtId="3" fontId="4" fillId="0" borderId="0" xfId="1" applyNumberFormat="1" applyFont="1" applyAlignment="1">
      <alignment vertical="center"/>
    </xf>
    <xf numFmtId="0" fontId="14" fillId="3" borderId="40" xfId="1" applyFont="1" applyFill="1" applyBorder="1" applyAlignment="1">
      <alignment horizontal="center" vertical="center" wrapText="1"/>
    </xf>
    <xf numFmtId="3" fontId="4" fillId="0" borderId="0" xfId="4" applyNumberFormat="1" applyFont="1" applyAlignment="1">
      <alignment vertical="center"/>
    </xf>
    <xf numFmtId="3" fontId="5" fillId="0" borderId="0" xfId="4" applyNumberFormat="1" applyFont="1" applyBorder="1" applyAlignment="1">
      <alignment vertical="center"/>
    </xf>
    <xf numFmtId="0" fontId="4" fillId="3" borderId="2" xfId="1" applyFont="1" applyFill="1" applyBorder="1" applyAlignment="1">
      <alignment horizontal="center" vertical="center" wrapText="1"/>
    </xf>
    <xf numFmtId="0" fontId="14" fillId="3" borderId="31" xfId="1" applyFont="1" applyFill="1" applyBorder="1" applyAlignment="1">
      <alignment horizontal="center" vertical="center" wrapText="1"/>
    </xf>
    <xf numFmtId="0" fontId="14" fillId="3" borderId="74" xfId="1" applyFont="1" applyFill="1" applyBorder="1" applyAlignment="1">
      <alignment horizontal="center" vertical="center" wrapText="1"/>
    </xf>
    <xf numFmtId="0" fontId="14" fillId="3" borderId="40" xfId="1" applyFont="1" applyFill="1" applyBorder="1" applyAlignment="1">
      <alignment horizontal="center" vertical="center" wrapText="1"/>
    </xf>
    <xf numFmtId="0" fontId="6" fillId="7" borderId="11" xfId="1" applyFont="1" applyFill="1" applyBorder="1" applyAlignment="1">
      <alignment vertical="center" wrapText="1"/>
    </xf>
    <xf numFmtId="0" fontId="9" fillId="7" borderId="4" xfId="1" applyFill="1" applyBorder="1"/>
    <xf numFmtId="0" fontId="9" fillId="7" borderId="12" xfId="1" applyFill="1" applyBorder="1" applyAlignment="1">
      <alignment horizontal="left"/>
    </xf>
    <xf numFmtId="0" fontId="4" fillId="9" borderId="2" xfId="1" applyFont="1" applyFill="1" applyBorder="1" applyAlignment="1">
      <alignment horizontal="center" vertical="center" wrapText="1"/>
    </xf>
    <xf numFmtId="0" fontId="4" fillId="3" borderId="22"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9" borderId="19" xfId="1" applyFont="1" applyFill="1" applyBorder="1" applyAlignment="1">
      <alignment horizontal="center" vertical="center" wrapText="1"/>
    </xf>
    <xf numFmtId="0" fontId="4" fillId="9" borderId="24" xfId="1" applyFont="1" applyFill="1" applyBorder="1" applyAlignment="1">
      <alignment horizontal="center" vertical="center" wrapText="1"/>
    </xf>
    <xf numFmtId="0" fontId="5" fillId="10" borderId="0" xfId="1" applyFont="1" applyFill="1" applyBorder="1" applyAlignment="1">
      <alignment horizontal="center" vertical="center"/>
    </xf>
    <xf numFmtId="0" fontId="5" fillId="11" borderId="0" xfId="1" applyFont="1" applyFill="1" applyBorder="1" applyAlignment="1">
      <alignment horizontal="right" vertical="center"/>
    </xf>
    <xf numFmtId="3" fontId="4" fillId="11" borderId="0" xfId="1" applyNumberFormat="1" applyFont="1" applyFill="1" applyBorder="1" applyAlignment="1">
      <alignment vertical="center"/>
    </xf>
    <xf numFmtId="3" fontId="5" fillId="11" borderId="0" xfId="1" applyNumberFormat="1" applyFont="1" applyFill="1" applyBorder="1" applyAlignment="1">
      <alignment vertical="center"/>
    </xf>
    <xf numFmtId="0" fontId="14" fillId="9" borderId="2" xfId="1" applyFont="1" applyFill="1" applyBorder="1" applyAlignment="1">
      <alignment horizontal="center" vertical="center" wrapText="1"/>
    </xf>
    <xf numFmtId="0" fontId="14" fillId="9" borderId="3" xfId="1" applyFont="1" applyFill="1" applyBorder="1" applyAlignment="1">
      <alignment horizontal="center" vertical="center" wrapText="1"/>
    </xf>
    <xf numFmtId="0" fontId="11" fillId="7" borderId="4" xfId="1" applyFont="1" applyFill="1" applyBorder="1" applyAlignment="1">
      <alignment vertical="center"/>
    </xf>
    <xf numFmtId="0" fontId="14" fillId="9" borderId="7" xfId="4" applyFont="1" applyFill="1" applyBorder="1" applyAlignment="1">
      <alignment horizontal="center" vertical="center" wrapText="1"/>
    </xf>
    <xf numFmtId="0" fontId="14" fillId="9" borderId="60" xfId="4" applyFont="1" applyFill="1" applyBorder="1" applyAlignment="1">
      <alignment horizontal="center" vertical="center" wrapText="1"/>
    </xf>
    <xf numFmtId="0" fontId="5" fillId="10" borderId="53" xfId="4" applyFont="1" applyFill="1" applyBorder="1" applyAlignment="1">
      <alignment horizontal="center" vertical="center"/>
    </xf>
    <xf numFmtId="0" fontId="5" fillId="10" borderId="6" xfId="4" applyFont="1" applyFill="1" applyBorder="1" applyAlignment="1">
      <alignment horizontal="center" vertical="center"/>
    </xf>
    <xf numFmtId="0" fontId="5" fillId="11" borderId="0" xfId="4" applyFont="1" applyFill="1" applyBorder="1" applyAlignment="1">
      <alignment horizontal="right" vertical="center"/>
    </xf>
    <xf numFmtId="3" fontId="4" fillId="11" borderId="0" xfId="4" applyNumberFormat="1" applyFont="1" applyFill="1" applyBorder="1" applyAlignment="1">
      <alignment vertical="center"/>
    </xf>
    <xf numFmtId="3" fontId="5" fillId="11" borderId="0" xfId="4" applyNumberFormat="1" applyFont="1" applyFill="1" applyBorder="1" applyAlignment="1">
      <alignment vertical="center"/>
    </xf>
    <xf numFmtId="0" fontId="14" fillId="9" borderId="54" xfId="4" applyFont="1" applyFill="1" applyBorder="1" applyAlignment="1">
      <alignment horizontal="center" vertical="center" wrapText="1"/>
    </xf>
    <xf numFmtId="0" fontId="14" fillId="3" borderId="54" xfId="4" applyFont="1" applyFill="1" applyBorder="1" applyAlignment="1">
      <alignment horizontal="center" vertical="center" wrapText="1"/>
    </xf>
    <xf numFmtId="0" fontId="14" fillId="9" borderId="9"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5" fillId="7" borderId="26" xfId="1" applyFont="1" applyFill="1" applyBorder="1"/>
    <xf numFmtId="0" fontId="5" fillId="7" borderId="27" xfId="1" applyFont="1" applyFill="1" applyBorder="1"/>
    <xf numFmtId="0" fontId="6" fillId="7" borderId="27" xfId="1" applyFont="1" applyFill="1" applyBorder="1" applyAlignment="1">
      <alignment horizontal="center" vertical="center" wrapText="1"/>
    </xf>
    <xf numFmtId="0" fontId="5" fillId="7" borderId="36" xfId="1" applyFont="1" applyFill="1" applyBorder="1"/>
    <xf numFmtId="0" fontId="5" fillId="7" borderId="27" xfId="1" applyFont="1" applyFill="1" applyBorder="1" applyAlignment="1">
      <alignment vertical="center"/>
    </xf>
    <xf numFmtId="0" fontId="14" fillId="3" borderId="31" xfId="1" applyFont="1" applyFill="1" applyBorder="1" applyAlignment="1">
      <alignment vertical="center" wrapText="1"/>
    </xf>
    <xf numFmtId="0" fontId="14" fillId="3" borderId="2" xfId="1" applyFont="1" applyFill="1" applyBorder="1" applyAlignment="1">
      <alignment horizontal="center" vertical="center" wrapText="1"/>
    </xf>
    <xf numFmtId="0" fontId="5" fillId="7" borderId="62" xfId="1" applyFont="1" applyFill="1" applyBorder="1"/>
    <xf numFmtId="0" fontId="5" fillId="7" borderId="66" xfId="1" applyFont="1" applyFill="1" applyBorder="1" applyAlignment="1">
      <alignment vertical="center"/>
    </xf>
    <xf numFmtId="0" fontId="5" fillId="7" borderId="66" xfId="1" applyFont="1" applyFill="1" applyBorder="1"/>
    <xf numFmtId="0" fontId="6" fillId="7" borderId="66" xfId="1" applyFont="1" applyFill="1" applyBorder="1" applyAlignment="1">
      <alignment horizontal="center" vertical="center" wrapText="1"/>
    </xf>
    <xf numFmtId="0" fontId="6" fillId="7" borderId="70" xfId="1" applyFont="1" applyFill="1" applyBorder="1" applyAlignment="1">
      <alignment horizontal="center" vertical="center" wrapText="1"/>
    </xf>
    <xf numFmtId="0" fontId="5" fillId="7" borderId="78" xfId="1" applyFont="1" applyFill="1" applyBorder="1"/>
    <xf numFmtId="0" fontId="5" fillId="7" borderId="79" xfId="1" applyFont="1" applyFill="1" applyBorder="1" applyAlignment="1">
      <alignment vertical="center"/>
    </xf>
    <xf numFmtId="0" fontId="5" fillId="7" borderId="79" xfId="1" applyFont="1" applyFill="1" applyBorder="1"/>
    <xf numFmtId="0" fontId="6" fillId="7" borderId="79" xfId="1" applyFont="1" applyFill="1" applyBorder="1" applyAlignment="1">
      <alignment horizontal="center" vertical="center" wrapText="1"/>
    </xf>
    <xf numFmtId="0" fontId="5" fillId="7" borderId="80" xfId="1" applyFont="1" applyFill="1" applyBorder="1"/>
    <xf numFmtId="0" fontId="5" fillId="7" borderId="69" xfId="1" applyFont="1" applyFill="1" applyBorder="1"/>
    <xf numFmtId="0" fontId="5" fillId="7" borderId="84" xfId="1" applyFont="1" applyFill="1" applyBorder="1" applyAlignment="1">
      <alignment vertical="center"/>
    </xf>
    <xf numFmtId="0" fontId="6" fillId="7" borderId="84" xfId="1" applyFont="1" applyFill="1" applyBorder="1" applyAlignment="1">
      <alignment horizontal="center" vertical="center" wrapText="1"/>
    </xf>
    <xf numFmtId="0" fontId="5" fillId="7" borderId="85" xfId="1" applyFont="1" applyFill="1" applyBorder="1"/>
    <xf numFmtId="0" fontId="5" fillId="7" borderId="88" xfId="1" applyFont="1" applyFill="1" applyBorder="1"/>
    <xf numFmtId="0" fontId="6" fillId="7" borderId="11" xfId="1" applyFont="1" applyFill="1" applyBorder="1" applyAlignment="1">
      <alignment vertical="center"/>
    </xf>
    <xf numFmtId="0" fontId="5" fillId="7" borderId="1" xfId="1" applyFont="1" applyFill="1" applyBorder="1" applyAlignment="1">
      <alignment vertical="center"/>
    </xf>
    <xf numFmtId="0" fontId="5" fillId="7" borderId="1" xfId="1" applyFont="1" applyFill="1" applyBorder="1"/>
    <xf numFmtId="0" fontId="6" fillId="7" borderId="1" xfId="1" applyFont="1" applyFill="1" applyBorder="1" applyAlignment="1">
      <alignment horizontal="center" vertical="center" wrapText="1"/>
    </xf>
    <xf numFmtId="0" fontId="5" fillId="7" borderId="2" xfId="1" applyFont="1" applyFill="1" applyBorder="1"/>
    <xf numFmtId="0" fontId="6" fillId="8" borderId="54" xfId="4" applyFont="1" applyFill="1" applyBorder="1" applyAlignment="1">
      <alignment horizontal="center" vertical="center" wrapText="1"/>
    </xf>
    <xf numFmtId="0" fontId="4" fillId="11" borderId="2" xfId="4" applyFont="1" applyFill="1" applyBorder="1" applyAlignment="1">
      <alignment horizontal="center" vertical="center" wrapText="1"/>
    </xf>
    <xf numFmtId="0" fontId="4" fillId="12" borderId="2" xfId="4" applyFont="1" applyFill="1" applyBorder="1" applyAlignment="1">
      <alignment horizontal="center" vertical="center" wrapText="1"/>
    </xf>
    <xf numFmtId="0" fontId="4" fillId="11" borderId="22" xfId="4" applyFont="1" applyFill="1" applyBorder="1" applyAlignment="1">
      <alignment horizontal="center" vertical="center" wrapText="1"/>
    </xf>
    <xf numFmtId="0" fontId="14" fillId="12" borderId="22" xfId="4" applyFont="1" applyFill="1" applyBorder="1" applyAlignment="1">
      <alignment horizontal="center" vertical="center" wrapText="1"/>
    </xf>
    <xf numFmtId="0" fontId="14" fillId="12" borderId="40" xfId="4" applyFont="1" applyFill="1" applyBorder="1" applyAlignment="1">
      <alignment horizontal="center" vertical="center" wrapText="1"/>
    </xf>
    <xf numFmtId="0" fontId="14" fillId="11" borderId="22" xfId="4" applyFont="1" applyFill="1" applyBorder="1" applyAlignment="1">
      <alignment horizontal="center" vertical="center" wrapText="1"/>
    </xf>
    <xf numFmtId="0" fontId="4" fillId="13" borderId="22" xfId="4" applyFont="1" applyFill="1" applyBorder="1" applyAlignment="1">
      <alignment horizontal="center" vertical="center" wrapText="1"/>
    </xf>
    <xf numFmtId="0" fontId="4" fillId="9" borderId="4" xfId="1" applyFont="1" applyFill="1" applyBorder="1" applyAlignment="1">
      <alignment horizontal="center" vertical="center" wrapText="1"/>
    </xf>
    <xf numFmtId="0" fontId="4" fillId="9" borderId="12" xfId="1" applyFont="1" applyFill="1" applyBorder="1" applyAlignment="1">
      <alignment horizontal="center" vertical="center" wrapText="1"/>
    </xf>
    <xf numFmtId="0" fontId="11" fillId="7" borderId="4" xfId="1" applyFont="1" applyFill="1" applyBorder="1" applyAlignment="1">
      <alignment horizontal="center" vertical="center"/>
    </xf>
    <xf numFmtId="0" fontId="6" fillId="7" borderId="13" xfId="1" applyFont="1" applyFill="1" applyBorder="1" applyAlignment="1">
      <alignment horizontal="center" vertical="center" wrapText="1"/>
    </xf>
    <xf numFmtId="0" fontId="6" fillId="7" borderId="19" xfId="1" applyFont="1" applyFill="1" applyBorder="1" applyAlignment="1">
      <alignment horizontal="center" vertical="center" wrapText="1"/>
    </xf>
    <xf numFmtId="0" fontId="6" fillId="7" borderId="0" xfId="1" applyFont="1" applyFill="1" applyBorder="1" applyAlignment="1">
      <alignment horizontal="center" vertical="center" wrapText="1"/>
    </xf>
    <xf numFmtId="0" fontId="6" fillId="7" borderId="3" xfId="1" applyFont="1" applyFill="1" applyBorder="1" applyAlignment="1">
      <alignment horizontal="center" vertical="center" wrapText="1"/>
    </xf>
    <xf numFmtId="0" fontId="17" fillId="8" borderId="14" xfId="1" applyFont="1" applyFill="1" applyBorder="1" applyAlignment="1">
      <alignment horizontal="center" vertical="center" wrapText="1"/>
    </xf>
    <xf numFmtId="0" fontId="17" fillId="8" borderId="20" xfId="1" applyFont="1" applyFill="1" applyBorder="1" applyAlignment="1">
      <alignment horizontal="center" vertical="center" wrapText="1"/>
    </xf>
    <xf numFmtId="0" fontId="17" fillId="8" borderId="15" xfId="1" applyFont="1" applyFill="1" applyBorder="1" applyAlignment="1">
      <alignment horizontal="center" vertical="center" wrapText="1"/>
    </xf>
    <xf numFmtId="0" fontId="17" fillId="8" borderId="21" xfId="1" applyFont="1" applyFill="1" applyBorder="1" applyAlignment="1">
      <alignment horizontal="center" vertical="center" wrapText="1"/>
    </xf>
    <xf numFmtId="0" fontId="4" fillId="9" borderId="16" xfId="1" applyFont="1" applyFill="1" applyBorder="1" applyAlignment="1">
      <alignment horizontal="center" vertical="center" wrapText="1"/>
    </xf>
    <xf numFmtId="0" fontId="4" fillId="9" borderId="11" xfId="1" applyFont="1" applyFill="1" applyBorder="1" applyAlignment="1">
      <alignment horizontal="center" vertical="center" wrapText="1"/>
    </xf>
    <xf numFmtId="0" fontId="4" fillId="9" borderId="17" xfId="1" applyFont="1" applyFill="1" applyBorder="1" applyAlignment="1">
      <alignment horizontal="center" vertical="center" wrapText="1"/>
    </xf>
    <xf numFmtId="0" fontId="4" fillId="9" borderId="18" xfId="1" applyFont="1" applyFill="1" applyBorder="1" applyAlignment="1">
      <alignment horizontal="center" vertical="center" wrapText="1"/>
    </xf>
    <xf numFmtId="0" fontId="6" fillId="7" borderId="11" xfId="1" applyFont="1" applyFill="1" applyBorder="1" applyAlignment="1">
      <alignment horizontal="center" vertical="center" wrapText="1"/>
    </xf>
    <xf numFmtId="0" fontId="12" fillId="7" borderId="4" xfId="1" applyFont="1" applyFill="1" applyBorder="1" applyAlignment="1">
      <alignment horizontal="center" vertical="center"/>
    </xf>
    <xf numFmtId="0" fontId="12" fillId="7" borderId="12" xfId="1" applyFont="1" applyFill="1" applyBorder="1" applyAlignment="1">
      <alignment horizontal="center" vertical="center"/>
    </xf>
    <xf numFmtId="0" fontId="12" fillId="7" borderId="0" xfId="1" applyFont="1" applyFill="1" applyBorder="1" applyAlignment="1">
      <alignment horizontal="center" vertical="center" wrapText="1"/>
    </xf>
    <xf numFmtId="0" fontId="12" fillId="7" borderId="3" xfId="1" applyFont="1" applyFill="1" applyBorder="1" applyAlignment="1">
      <alignment horizontal="center" vertical="center" wrapText="1"/>
    </xf>
    <xf numFmtId="0" fontId="14" fillId="9" borderId="16" xfId="1" applyFont="1" applyFill="1" applyBorder="1" applyAlignment="1">
      <alignment horizontal="center" vertical="center" wrapText="1"/>
    </xf>
    <xf numFmtId="0" fontId="14" fillId="9" borderId="4" xfId="1" applyFont="1" applyFill="1" applyBorder="1" applyAlignment="1">
      <alignment horizontal="center" vertical="center" wrapText="1"/>
    </xf>
    <xf numFmtId="0" fontId="14" fillId="9" borderId="12" xfId="1" applyFont="1" applyFill="1" applyBorder="1" applyAlignment="1">
      <alignment horizontal="center" vertical="center" wrapText="1"/>
    </xf>
    <xf numFmtId="0" fontId="11" fillId="7" borderId="43" xfId="1" applyFont="1" applyFill="1" applyBorder="1" applyAlignment="1">
      <alignment horizontal="center" vertical="center"/>
    </xf>
    <xf numFmtId="0" fontId="11" fillId="7" borderId="12" xfId="1" applyFont="1" applyFill="1" applyBorder="1" applyAlignment="1">
      <alignment horizontal="center" vertical="center"/>
    </xf>
    <xf numFmtId="0" fontId="6" fillId="7" borderId="57" xfId="4" applyFont="1" applyFill="1" applyBorder="1" applyAlignment="1">
      <alignment horizontal="center" vertical="center" wrapText="1"/>
    </xf>
    <xf numFmtId="0" fontId="6" fillId="7" borderId="54" xfId="4" applyFont="1" applyFill="1" applyBorder="1" applyAlignment="1">
      <alignment horizontal="center" vertical="center" wrapText="1"/>
    </xf>
    <xf numFmtId="0" fontId="12" fillId="8" borderId="7" xfId="4" applyFont="1" applyFill="1" applyBorder="1" applyAlignment="1">
      <alignment horizontal="center" vertical="center"/>
    </xf>
    <xf numFmtId="0" fontId="12" fillId="8" borderId="56" xfId="4" applyFont="1" applyFill="1" applyBorder="1" applyAlignment="1">
      <alignment horizontal="center" vertical="center"/>
    </xf>
    <xf numFmtId="0" fontId="12" fillId="8" borderId="8" xfId="4" applyFont="1" applyFill="1" applyBorder="1" applyAlignment="1">
      <alignment horizontal="center" vertical="center"/>
    </xf>
    <xf numFmtId="0" fontId="12" fillId="8" borderId="59" xfId="4" applyFont="1" applyFill="1" applyBorder="1" applyAlignment="1">
      <alignment horizontal="center" vertical="center"/>
    </xf>
    <xf numFmtId="0" fontId="6" fillId="7" borderId="6" xfId="4" applyFont="1" applyFill="1" applyBorder="1" applyAlignment="1">
      <alignment horizontal="center" vertical="center" wrapText="1"/>
    </xf>
    <xf numFmtId="0" fontId="12" fillId="8" borderId="10" xfId="4" applyFont="1" applyFill="1" applyBorder="1" applyAlignment="1">
      <alignment horizontal="center" vertical="center"/>
    </xf>
    <xf numFmtId="0" fontId="12" fillId="8" borderId="6" xfId="4" applyFont="1" applyFill="1" applyBorder="1" applyAlignment="1">
      <alignment horizontal="center" vertical="center"/>
    </xf>
    <xf numFmtId="0" fontId="12" fillId="8" borderId="57" xfId="4" applyFont="1" applyFill="1" applyBorder="1" applyAlignment="1">
      <alignment horizontal="center" vertical="center"/>
    </xf>
    <xf numFmtId="0" fontId="12" fillId="8" borderId="54" xfId="4" applyFont="1" applyFill="1" applyBorder="1" applyAlignment="1">
      <alignment horizontal="center" vertical="center"/>
    </xf>
    <xf numFmtId="0" fontId="14" fillId="9" borderId="7" xfId="4" applyFont="1" applyFill="1" applyBorder="1" applyAlignment="1">
      <alignment horizontal="center" vertical="center" wrapText="1"/>
    </xf>
    <xf numFmtId="0" fontId="14" fillId="9" borderId="58" xfId="4" applyFont="1" applyFill="1" applyBorder="1" applyAlignment="1">
      <alignment horizontal="center" vertical="center" wrapText="1"/>
    </xf>
    <xf numFmtId="0" fontId="14" fillId="9" borderId="53" xfId="4" applyFont="1" applyFill="1" applyBorder="1" applyAlignment="1">
      <alignment horizontal="center" vertical="center" wrapText="1"/>
    </xf>
    <xf numFmtId="0" fontId="14" fillId="9" borderId="56" xfId="4" applyFont="1" applyFill="1" applyBorder="1" applyAlignment="1">
      <alignment horizontal="center" vertical="center" wrapText="1"/>
    </xf>
    <xf numFmtId="0" fontId="14" fillId="9" borderId="8" xfId="4" applyFont="1" applyFill="1" applyBorder="1" applyAlignment="1">
      <alignment horizontal="center" vertical="center" wrapText="1"/>
    </xf>
    <xf numFmtId="0" fontId="6" fillId="7" borderId="4" xfId="4" applyFont="1" applyFill="1" applyBorder="1" applyAlignment="1">
      <alignment horizontal="center" vertical="center" wrapText="1"/>
    </xf>
    <xf numFmtId="0" fontId="6" fillId="7" borderId="0" xfId="4" applyFont="1" applyFill="1" applyBorder="1" applyAlignment="1">
      <alignment horizontal="center" vertical="center" wrapText="1"/>
    </xf>
    <xf numFmtId="0" fontId="6" fillId="7" borderId="61" xfId="4" applyFont="1" applyFill="1" applyBorder="1" applyAlignment="1">
      <alignment horizontal="center" vertical="center" wrapText="1"/>
    </xf>
    <xf numFmtId="0" fontId="6" fillId="7" borderId="57" xfId="1" applyFont="1" applyFill="1" applyBorder="1" applyAlignment="1">
      <alignment horizontal="center" vertical="center" wrapText="1"/>
    </xf>
    <xf numFmtId="0" fontId="6" fillId="7" borderId="54" xfId="1" applyFont="1" applyFill="1" applyBorder="1" applyAlignment="1">
      <alignment horizontal="center" vertical="center" wrapText="1"/>
    </xf>
    <xf numFmtId="0" fontId="6" fillId="8" borderId="57" xfId="4" applyFont="1" applyFill="1" applyBorder="1" applyAlignment="1">
      <alignment horizontal="center" vertical="center" wrapText="1"/>
    </xf>
    <xf numFmtId="0" fontId="6" fillId="8" borderId="54" xfId="4" applyFont="1" applyFill="1" applyBorder="1" applyAlignment="1">
      <alignment horizontal="center" vertical="center" wrapText="1"/>
    </xf>
    <xf numFmtId="0" fontId="14" fillId="9" borderId="10" xfId="4" applyFont="1" applyFill="1" applyBorder="1" applyAlignment="1">
      <alignment horizontal="center" vertical="center" wrapText="1"/>
    </xf>
    <xf numFmtId="0" fontId="14" fillId="9" borderId="54" xfId="4" applyFont="1" applyFill="1" applyBorder="1" applyAlignment="1">
      <alignment horizontal="center" vertical="center" wrapText="1"/>
    </xf>
    <xf numFmtId="0" fontId="4" fillId="3" borderId="16" xfId="4" applyFont="1" applyFill="1" applyBorder="1" applyAlignment="1">
      <alignment horizontal="center" vertical="center" wrapText="1"/>
    </xf>
    <xf numFmtId="0" fontId="4" fillId="3" borderId="4"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1"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12" borderId="16" xfId="4" applyFont="1" applyFill="1" applyBorder="1" applyAlignment="1">
      <alignment horizontal="center" vertical="center" wrapText="1"/>
    </xf>
    <xf numFmtId="0" fontId="4" fillId="12" borderId="4" xfId="4" applyFont="1" applyFill="1" applyBorder="1" applyAlignment="1">
      <alignment horizontal="center" vertical="center" wrapText="1"/>
    </xf>
    <xf numFmtId="0" fontId="4" fillId="12" borderId="12" xfId="4" applyFont="1" applyFill="1" applyBorder="1" applyAlignment="1">
      <alignment horizontal="center" vertical="center" wrapText="1"/>
    </xf>
    <xf numFmtId="0" fontId="4" fillId="11" borderId="31" xfId="4" applyFont="1" applyFill="1" applyBorder="1" applyAlignment="1">
      <alignment horizontal="center" vertical="center" wrapText="1"/>
    </xf>
    <xf numFmtId="0" fontId="4" fillId="11" borderId="40" xfId="4" applyFont="1" applyFill="1" applyBorder="1" applyAlignment="1">
      <alignment horizontal="center" vertical="center" wrapText="1"/>
    </xf>
    <xf numFmtId="0" fontId="4" fillId="12" borderId="1" xfId="4" applyFont="1" applyFill="1" applyBorder="1" applyAlignment="1">
      <alignment horizontal="center" vertical="center" wrapText="1"/>
    </xf>
    <xf numFmtId="0" fontId="4" fillId="12" borderId="2" xfId="4" applyFont="1" applyFill="1" applyBorder="1" applyAlignment="1">
      <alignment horizontal="center" vertical="center" wrapText="1"/>
    </xf>
    <xf numFmtId="0" fontId="4" fillId="11" borderId="33" xfId="4" applyFont="1" applyFill="1" applyBorder="1" applyAlignment="1">
      <alignment horizontal="center" vertical="center" wrapText="1"/>
    </xf>
    <xf numFmtId="0" fontId="4" fillId="11" borderId="34" xfId="4" applyFont="1" applyFill="1" applyBorder="1" applyAlignment="1">
      <alignment horizontal="center" vertical="center" wrapText="1"/>
    </xf>
    <xf numFmtId="0" fontId="4" fillId="11" borderId="35" xfId="4" applyFont="1" applyFill="1" applyBorder="1" applyAlignment="1">
      <alignment horizontal="center" vertical="center" wrapText="1"/>
    </xf>
    <xf numFmtId="0" fontId="6" fillId="7" borderId="4" xfId="1" applyFont="1" applyFill="1" applyBorder="1" applyAlignment="1">
      <alignment horizontal="center" vertical="center"/>
    </xf>
    <xf numFmtId="0" fontId="6" fillId="7" borderId="12" xfId="1" applyFont="1" applyFill="1" applyBorder="1" applyAlignment="1">
      <alignment horizontal="center" vertical="center"/>
    </xf>
    <xf numFmtId="0" fontId="6" fillId="7" borderId="28" xfId="1" applyFont="1" applyFill="1" applyBorder="1" applyAlignment="1">
      <alignment horizontal="center" vertical="center" wrapText="1"/>
    </xf>
    <xf numFmtId="0" fontId="6" fillId="7" borderId="37" xfId="1" applyFont="1" applyFill="1" applyBorder="1" applyAlignment="1">
      <alignment horizontal="center" vertical="center" wrapText="1"/>
    </xf>
    <xf numFmtId="0" fontId="17" fillId="8" borderId="30" xfId="1" applyFont="1" applyFill="1" applyBorder="1" applyAlignment="1">
      <alignment horizontal="center" vertical="center" wrapText="1"/>
    </xf>
    <xf numFmtId="0" fontId="17" fillId="8" borderId="38" xfId="1" applyFont="1" applyFill="1" applyBorder="1" applyAlignment="1">
      <alignment horizontal="center" vertical="center" wrapText="1"/>
    </xf>
    <xf numFmtId="0" fontId="17" fillId="8" borderId="29" xfId="1" applyFont="1" applyFill="1" applyBorder="1" applyAlignment="1">
      <alignment horizontal="center" vertical="center" wrapText="1"/>
    </xf>
    <xf numFmtId="0" fontId="17" fillId="8" borderId="25" xfId="1" applyFont="1" applyFill="1" applyBorder="1" applyAlignment="1">
      <alignment horizontal="center" vertical="center" wrapText="1"/>
    </xf>
    <xf numFmtId="0" fontId="17" fillId="8" borderId="39" xfId="1" applyFont="1" applyFill="1" applyBorder="1" applyAlignment="1">
      <alignment horizontal="center" vertical="center" wrapText="1"/>
    </xf>
    <xf numFmtId="0" fontId="4" fillId="9" borderId="0" xfId="1" applyFont="1" applyFill="1" applyBorder="1" applyAlignment="1">
      <alignment horizontal="center" vertical="center" wrapText="1"/>
    </xf>
    <xf numFmtId="0" fontId="4" fillId="9" borderId="3"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12" borderId="31" xfId="4" applyFont="1" applyFill="1" applyBorder="1" applyAlignment="1">
      <alignment horizontal="center" vertical="center" wrapText="1"/>
    </xf>
    <xf numFmtId="0" fontId="4" fillId="12" borderId="32" xfId="4" applyFont="1" applyFill="1" applyBorder="1" applyAlignment="1">
      <alignment horizontal="center" vertical="center" wrapText="1"/>
    </xf>
    <xf numFmtId="0" fontId="4" fillId="12" borderId="40" xfId="4" applyFont="1" applyFill="1" applyBorder="1" applyAlignment="1">
      <alignment horizontal="center" vertical="center" wrapText="1"/>
    </xf>
    <xf numFmtId="0" fontId="6" fillId="7" borderId="16"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7" borderId="2"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40" xfId="1" applyFont="1" applyFill="1" applyBorder="1" applyAlignment="1">
      <alignment horizontal="center" vertical="center" wrapText="1"/>
    </xf>
    <xf numFmtId="0" fontId="4" fillId="3" borderId="32" xfId="4" applyFont="1" applyFill="1" applyBorder="1" applyAlignment="1">
      <alignment horizontal="center" vertical="center" wrapText="1"/>
    </xf>
    <xf numFmtId="0" fontId="4" fillId="3" borderId="40" xfId="4" applyFont="1" applyFill="1" applyBorder="1" applyAlignment="1">
      <alignment horizontal="center" vertical="center" wrapText="1"/>
    </xf>
    <xf numFmtId="0" fontId="4" fillId="12" borderId="31" xfId="4" applyFont="1" applyFill="1" applyBorder="1" applyAlignment="1">
      <alignment horizontal="left" vertical="center" wrapText="1"/>
    </xf>
    <xf numFmtId="0" fontId="4" fillId="12" borderId="40" xfId="4" applyFont="1" applyFill="1" applyBorder="1" applyAlignment="1">
      <alignment horizontal="left" vertical="center" wrapText="1"/>
    </xf>
    <xf numFmtId="0" fontId="6" fillId="7" borderId="41" xfId="1" applyFont="1" applyFill="1" applyBorder="1" applyAlignment="1">
      <alignment horizontal="center" vertical="center"/>
    </xf>
    <xf numFmtId="0" fontId="17" fillId="8" borderId="14" xfId="4" applyFont="1" applyFill="1" applyBorder="1" applyAlignment="1">
      <alignment horizontal="center" vertical="center" wrapText="1"/>
    </xf>
    <xf numFmtId="0" fontId="17" fillId="8" borderId="30" xfId="4" applyFont="1" applyFill="1" applyBorder="1" applyAlignment="1">
      <alignment horizontal="center" vertical="center" wrapText="1"/>
    </xf>
    <xf numFmtId="0" fontId="17" fillId="8" borderId="20" xfId="4" applyFont="1" applyFill="1" applyBorder="1" applyAlignment="1">
      <alignment horizontal="center" vertical="center" wrapText="1"/>
    </xf>
    <xf numFmtId="0" fontId="17" fillId="8" borderId="15" xfId="4" applyFont="1" applyFill="1" applyBorder="1" applyAlignment="1">
      <alignment horizontal="center" vertical="center" wrapText="1"/>
    </xf>
    <xf numFmtId="0" fontId="17" fillId="8" borderId="42" xfId="4" applyFont="1" applyFill="1" applyBorder="1" applyAlignment="1">
      <alignment horizontal="center" vertical="center" wrapText="1"/>
    </xf>
    <xf numFmtId="0" fontId="17" fillId="8" borderId="21" xfId="4" applyFont="1" applyFill="1" applyBorder="1" applyAlignment="1">
      <alignment horizontal="center" vertical="center" wrapText="1"/>
    </xf>
    <xf numFmtId="0" fontId="4" fillId="9" borderId="16" xfId="4" applyFont="1" applyFill="1" applyBorder="1" applyAlignment="1">
      <alignment horizontal="center" vertical="center" wrapText="1"/>
    </xf>
    <xf numFmtId="0" fontId="4" fillId="9" borderId="4" xfId="4" applyFont="1" applyFill="1" applyBorder="1" applyAlignment="1">
      <alignment horizontal="center" vertical="center" wrapText="1"/>
    </xf>
    <xf numFmtId="0" fontId="4" fillId="9" borderId="12" xfId="4" applyFont="1" applyFill="1" applyBorder="1" applyAlignment="1">
      <alignment horizontal="center" vertical="center" wrapText="1"/>
    </xf>
    <xf numFmtId="0" fontId="4" fillId="9" borderId="32" xfId="4" applyFont="1" applyFill="1" applyBorder="1" applyAlignment="1">
      <alignment horizontal="center" vertical="center" wrapText="1"/>
    </xf>
    <xf numFmtId="0" fontId="4" fillId="9" borderId="40" xfId="4" applyFont="1" applyFill="1" applyBorder="1" applyAlignment="1">
      <alignment horizontal="center" vertical="center" wrapText="1"/>
    </xf>
    <xf numFmtId="0" fontId="11" fillId="7" borderId="41" xfId="1" applyFont="1" applyFill="1" applyBorder="1" applyAlignment="1">
      <alignment horizontal="center" vertical="center"/>
    </xf>
    <xf numFmtId="0" fontId="6" fillId="7" borderId="32" xfId="1" applyFont="1" applyFill="1" applyBorder="1" applyAlignment="1">
      <alignment horizontal="center" vertical="center" wrapText="1"/>
    </xf>
    <xf numFmtId="0" fontId="6" fillId="7" borderId="40" xfId="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4" fillId="9" borderId="2" xfId="1" applyFont="1" applyFill="1" applyBorder="1" applyAlignment="1">
      <alignment horizontal="center" vertical="center" wrapText="1"/>
    </xf>
    <xf numFmtId="0" fontId="14" fillId="3" borderId="16"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4" fillId="3" borderId="12" xfId="1" applyFont="1" applyFill="1" applyBorder="1" applyAlignment="1">
      <alignment horizontal="center" vertical="center" wrapText="1"/>
    </xf>
    <xf numFmtId="0" fontId="14" fillId="12" borderId="31" xfId="4" applyFont="1" applyFill="1" applyBorder="1" applyAlignment="1">
      <alignment horizontal="center" vertical="center" wrapText="1"/>
    </xf>
    <xf numFmtId="0" fontId="14" fillId="12" borderId="74" xfId="4" applyFont="1" applyFill="1" applyBorder="1" applyAlignment="1">
      <alignment horizontal="center" vertical="center" wrapText="1"/>
    </xf>
    <xf numFmtId="0" fontId="14" fillId="3" borderId="32" xfId="1" applyFont="1" applyFill="1" applyBorder="1" applyAlignment="1">
      <alignment horizontal="center" vertical="center" wrapText="1"/>
    </xf>
    <xf numFmtId="0" fontId="14" fillId="3" borderId="74" xfId="1" applyFont="1" applyFill="1" applyBorder="1" applyAlignment="1">
      <alignment horizontal="center" vertical="center" wrapText="1"/>
    </xf>
    <xf numFmtId="0" fontId="12" fillId="7" borderId="63" xfId="1" applyFont="1" applyFill="1" applyBorder="1" applyAlignment="1">
      <alignment horizontal="center" vertical="center"/>
    </xf>
    <xf numFmtId="0" fontId="12" fillId="7" borderId="64" xfId="1" applyFont="1" applyFill="1" applyBorder="1" applyAlignment="1">
      <alignment horizontal="center" vertical="center"/>
    </xf>
    <xf numFmtId="0" fontId="12" fillId="7" borderId="65" xfId="1" applyFont="1" applyFill="1" applyBorder="1" applyAlignment="1">
      <alignment horizontal="center" vertical="center"/>
    </xf>
    <xf numFmtId="0" fontId="12" fillId="7" borderId="71" xfId="1" applyFont="1" applyFill="1" applyBorder="1" applyAlignment="1">
      <alignment horizontal="center" vertical="center" wrapText="1"/>
    </xf>
    <xf numFmtId="0" fontId="17" fillId="8" borderId="72" xfId="1" applyFont="1" applyFill="1" applyBorder="1" applyAlignment="1">
      <alignment horizontal="center" vertical="center" wrapText="1"/>
    </xf>
    <xf numFmtId="0" fontId="17" fillId="8" borderId="42" xfId="1" applyFont="1" applyFill="1" applyBorder="1" applyAlignment="1">
      <alignment horizontal="center" vertical="center" wrapText="1"/>
    </xf>
    <xf numFmtId="0" fontId="17" fillId="8" borderId="73" xfId="1" applyFont="1" applyFill="1" applyBorder="1" applyAlignment="1">
      <alignment horizontal="center" vertical="center" wrapText="1"/>
    </xf>
    <xf numFmtId="0" fontId="14" fillId="9" borderId="75" xfId="1" applyFont="1" applyFill="1" applyBorder="1" applyAlignment="1">
      <alignment horizontal="center" vertical="center" wrapText="1"/>
    </xf>
    <xf numFmtId="0" fontId="14" fillId="9" borderId="64" xfId="1" applyFont="1" applyFill="1" applyBorder="1" applyAlignment="1">
      <alignment horizontal="center" vertical="center" wrapText="1"/>
    </xf>
    <xf numFmtId="0" fontId="14" fillId="9" borderId="65" xfId="1" applyFont="1" applyFill="1" applyBorder="1" applyAlignment="1">
      <alignment horizontal="center" vertical="center" wrapText="1"/>
    </xf>
    <xf numFmtId="0" fontId="14" fillId="9" borderId="76" xfId="1" applyFont="1" applyFill="1" applyBorder="1" applyAlignment="1">
      <alignment horizontal="center" vertical="center" wrapText="1"/>
    </xf>
    <xf numFmtId="0" fontId="14" fillId="9" borderId="77" xfId="1" applyFont="1" applyFill="1" applyBorder="1" applyAlignment="1">
      <alignment horizontal="center" vertical="center" wrapText="1"/>
    </xf>
    <xf numFmtId="0" fontId="14" fillId="3" borderId="44" xfId="1" applyFont="1" applyFill="1" applyBorder="1" applyAlignment="1">
      <alignment horizontal="center" vertical="center" wrapText="1"/>
    </xf>
    <xf numFmtId="0" fontId="14" fillId="3" borderId="45" xfId="1" applyFont="1" applyFill="1" applyBorder="1" applyAlignment="1">
      <alignment horizontal="center" vertical="center" wrapText="1"/>
    </xf>
    <xf numFmtId="0" fontId="14" fillId="3" borderId="68" xfId="1" applyFont="1" applyFill="1" applyBorder="1" applyAlignment="1">
      <alignment horizontal="center" vertical="center" wrapText="1"/>
    </xf>
    <xf numFmtId="0" fontId="14" fillId="11" borderId="31" xfId="4" applyFont="1" applyFill="1" applyBorder="1" applyAlignment="1">
      <alignment horizontal="center" vertical="center" wrapText="1"/>
    </xf>
    <xf numFmtId="0" fontId="14" fillId="11" borderId="40" xfId="4" applyFont="1" applyFill="1" applyBorder="1" applyAlignment="1">
      <alignment horizontal="center" vertical="center" wrapText="1"/>
    </xf>
    <xf numFmtId="0" fontId="14" fillId="3" borderId="32" xfId="4" applyFont="1" applyFill="1" applyBorder="1" applyAlignment="1">
      <alignment horizontal="center" vertical="center" wrapText="1"/>
    </xf>
    <xf numFmtId="0" fontId="14" fillId="3" borderId="40" xfId="4" applyFont="1" applyFill="1" applyBorder="1" applyAlignment="1">
      <alignment horizontal="center" vertical="center" wrapText="1"/>
    </xf>
    <xf numFmtId="0" fontId="14" fillId="12" borderId="16" xfId="4" applyFont="1" applyFill="1" applyBorder="1" applyAlignment="1">
      <alignment horizontal="center" vertical="center" wrapText="1"/>
    </xf>
    <xf numFmtId="0" fontId="14" fillId="12" borderId="4" xfId="4" applyFont="1" applyFill="1" applyBorder="1" applyAlignment="1">
      <alignment horizontal="center" vertical="center" wrapText="1"/>
    </xf>
    <xf numFmtId="0" fontId="14" fillId="12" borderId="12" xfId="4" applyFont="1" applyFill="1" applyBorder="1" applyAlignment="1">
      <alignment horizontal="center" vertical="center" wrapText="1"/>
    </xf>
    <xf numFmtId="0" fontId="12" fillId="7" borderId="0" xfId="1" applyFont="1" applyFill="1" applyBorder="1" applyAlignment="1">
      <alignment horizontal="center" vertical="center"/>
    </xf>
    <xf numFmtId="0" fontId="18" fillId="8" borderId="0" xfId="4" applyFont="1" applyFill="1" applyAlignment="1">
      <alignment horizontal="center" vertical="center" wrapText="1"/>
    </xf>
    <xf numFmtId="0" fontId="18" fillId="8" borderId="81" xfId="4" applyFont="1" applyFill="1" applyBorder="1" applyAlignment="1">
      <alignment horizontal="center" vertical="center" wrapText="1"/>
    </xf>
    <xf numFmtId="0" fontId="18" fillId="8" borderId="82" xfId="4" applyFont="1" applyFill="1" applyBorder="1" applyAlignment="1">
      <alignment horizontal="center" vertical="center" wrapText="1"/>
    </xf>
    <xf numFmtId="0" fontId="14" fillId="9" borderId="16" xfId="4" applyFont="1" applyFill="1" applyBorder="1" applyAlignment="1">
      <alignment horizontal="center" vertical="center" wrapText="1"/>
    </xf>
    <xf numFmtId="0" fontId="14" fillId="9" borderId="4" xfId="4" applyFont="1" applyFill="1" applyBorder="1" applyAlignment="1">
      <alignment horizontal="center" vertical="center" wrapText="1"/>
    </xf>
    <xf numFmtId="0" fontId="14" fillId="9" borderId="32" xfId="4" applyFont="1" applyFill="1" applyBorder="1" applyAlignment="1">
      <alignment horizontal="center" vertical="center" wrapText="1"/>
    </xf>
    <xf numFmtId="0" fontId="14" fillId="9" borderId="40" xfId="4" applyFont="1" applyFill="1" applyBorder="1" applyAlignment="1">
      <alignment horizontal="center" vertical="center" wrapText="1"/>
    </xf>
    <xf numFmtId="0" fontId="14" fillId="3" borderId="16" xfId="4" applyFont="1" applyFill="1" applyBorder="1" applyAlignment="1">
      <alignment horizontal="center" vertical="center" wrapText="1"/>
    </xf>
    <xf numFmtId="0" fontId="14" fillId="3" borderId="4" xfId="4" applyFont="1" applyFill="1" applyBorder="1" applyAlignment="1">
      <alignment horizontal="center" vertical="center" wrapText="1"/>
    </xf>
    <xf numFmtId="0" fontId="14" fillId="3" borderId="12" xfId="4" applyFont="1" applyFill="1" applyBorder="1" applyAlignment="1">
      <alignment horizontal="center" vertical="center" wrapText="1"/>
    </xf>
    <xf numFmtId="0" fontId="14" fillId="5" borderId="31" xfId="4" applyFont="1" applyFill="1" applyBorder="1" applyAlignment="1">
      <alignment horizontal="center" vertical="center" wrapText="1"/>
    </xf>
    <xf numFmtId="0" fontId="14" fillId="5" borderId="40" xfId="4" applyFont="1" applyFill="1" applyBorder="1" applyAlignment="1">
      <alignment horizontal="center" vertical="center" wrapText="1"/>
    </xf>
    <xf numFmtId="0" fontId="11" fillId="7" borderId="75" xfId="1" applyFont="1" applyFill="1" applyBorder="1" applyAlignment="1">
      <alignment horizontal="center" vertical="center"/>
    </xf>
    <xf numFmtId="0" fontId="11" fillId="7" borderId="64" xfId="1" applyFont="1" applyFill="1" applyBorder="1" applyAlignment="1">
      <alignment horizontal="center" vertical="center"/>
    </xf>
    <xf numFmtId="0" fontId="11" fillId="7" borderId="65" xfId="1" applyFont="1" applyFill="1" applyBorder="1" applyAlignment="1">
      <alignment horizontal="center" vertical="center"/>
    </xf>
    <xf numFmtId="0" fontId="14" fillId="9" borderId="87" xfId="1" applyFont="1" applyFill="1" applyBorder="1" applyAlignment="1">
      <alignment horizontal="center" vertical="center" wrapText="1"/>
    </xf>
    <xf numFmtId="0" fontId="14" fillId="9" borderId="67" xfId="1" applyFont="1" applyFill="1" applyBorder="1" applyAlignment="1">
      <alignment horizontal="center" vertical="center" wrapText="1"/>
    </xf>
    <xf numFmtId="0" fontId="14" fillId="9" borderId="86" xfId="1" applyFont="1" applyFill="1" applyBorder="1" applyAlignment="1">
      <alignment horizontal="center" vertical="center" wrapText="1"/>
    </xf>
    <xf numFmtId="0" fontId="14" fillId="3" borderId="67" xfId="1" applyFont="1" applyFill="1" applyBorder="1" applyAlignment="1">
      <alignment horizontal="center" vertical="center" wrapText="1"/>
    </xf>
    <xf numFmtId="0" fontId="11" fillId="7" borderId="0" xfId="1" applyFont="1" applyFill="1" applyBorder="1" applyAlignment="1">
      <alignment horizontal="center" vertical="center"/>
    </xf>
    <xf numFmtId="0" fontId="6" fillId="7" borderId="84" xfId="1" applyFont="1" applyFill="1" applyBorder="1" applyAlignment="1">
      <alignment horizontal="center" vertical="center" wrapText="1"/>
    </xf>
    <xf numFmtId="0" fontId="6" fillId="7" borderId="85" xfId="1" applyFont="1" applyFill="1" applyBorder="1" applyAlignment="1">
      <alignment horizontal="center" vertical="center" wrapText="1"/>
    </xf>
    <xf numFmtId="0" fontId="6" fillId="7" borderId="89" xfId="1" applyFont="1" applyFill="1" applyBorder="1" applyAlignment="1">
      <alignment horizontal="center" vertical="center" wrapText="1"/>
    </xf>
    <xf numFmtId="0" fontId="6" fillId="7" borderId="91" xfId="1" applyFont="1" applyFill="1" applyBorder="1" applyAlignment="1">
      <alignment horizontal="center" vertical="center" wrapText="1"/>
    </xf>
    <xf numFmtId="0" fontId="14" fillId="9" borderId="0" xfId="1" applyFont="1" applyFill="1" applyBorder="1" applyAlignment="1">
      <alignment horizontal="center" vertical="center" wrapText="1"/>
    </xf>
    <xf numFmtId="0" fontId="14" fillId="9" borderId="90" xfId="1" applyFont="1" applyFill="1" applyBorder="1" applyAlignment="1">
      <alignment horizontal="center" vertical="center" wrapText="1"/>
    </xf>
    <xf numFmtId="0" fontId="14" fillId="9" borderId="81" xfId="1" applyFont="1" applyFill="1" applyBorder="1" applyAlignment="1">
      <alignment horizontal="center" vertical="center" wrapText="1"/>
    </xf>
    <xf numFmtId="0" fontId="14" fillId="9" borderId="95" xfId="1" applyFont="1" applyFill="1" applyBorder="1" applyAlignment="1">
      <alignment horizontal="center" vertical="center" wrapText="1"/>
    </xf>
    <xf numFmtId="0" fontId="13" fillId="9" borderId="0" xfId="1" applyFont="1" applyFill="1" applyBorder="1" applyAlignment="1">
      <alignment horizontal="center" vertical="center" wrapText="1"/>
    </xf>
    <xf numFmtId="0" fontId="13" fillId="9" borderId="3" xfId="1" applyFont="1" applyFill="1" applyBorder="1" applyAlignment="1">
      <alignment horizontal="center" vertical="center" wrapText="1"/>
    </xf>
    <xf numFmtId="0" fontId="4" fillId="3" borderId="104" xfId="1" applyFont="1" applyFill="1" applyBorder="1" applyAlignment="1">
      <alignment horizontal="center" vertical="center" wrapText="1"/>
    </xf>
    <xf numFmtId="0" fontId="4" fillId="3" borderId="105" xfId="1" applyFont="1" applyFill="1" applyBorder="1" applyAlignment="1">
      <alignment horizontal="center" vertical="center" wrapText="1"/>
    </xf>
    <xf numFmtId="0" fontId="4" fillId="3" borderId="106" xfId="1" applyFont="1" applyFill="1" applyBorder="1" applyAlignment="1">
      <alignment horizontal="center" vertical="center" wrapText="1"/>
    </xf>
    <xf numFmtId="0" fontId="14" fillId="3" borderId="40" xfId="1" applyFont="1" applyFill="1" applyBorder="1" applyAlignment="1">
      <alignment horizontal="center" vertical="center" wrapText="1"/>
    </xf>
    <xf numFmtId="0" fontId="14" fillId="12" borderId="40" xfId="4" applyFont="1" applyFill="1" applyBorder="1" applyAlignment="1">
      <alignment horizontal="center" vertical="center" wrapText="1"/>
    </xf>
    <xf numFmtId="0" fontId="14" fillId="12" borderId="101" xfId="4" applyFont="1" applyFill="1" applyBorder="1" applyAlignment="1">
      <alignment horizontal="center" vertical="center" wrapText="1"/>
    </xf>
    <xf numFmtId="0" fontId="14" fillId="12" borderId="103" xfId="4" applyFont="1" applyFill="1" applyBorder="1" applyAlignment="1">
      <alignment horizontal="center" vertical="center" wrapText="1"/>
    </xf>
    <xf numFmtId="0" fontId="12" fillId="7" borderId="43" xfId="1" applyFont="1" applyFill="1" applyBorder="1" applyAlignment="1">
      <alignment horizontal="center" vertical="center"/>
    </xf>
    <xf numFmtId="0" fontId="12" fillId="7" borderId="94" xfId="1" applyFont="1" applyFill="1" applyBorder="1" applyAlignment="1">
      <alignment horizontal="center" vertical="center"/>
    </xf>
    <xf numFmtId="0" fontId="14" fillId="9" borderId="96" xfId="1" applyFont="1" applyFill="1" applyBorder="1" applyAlignment="1">
      <alignment horizontal="center" vertical="center" wrapText="1"/>
    </xf>
    <xf numFmtId="0" fontId="14" fillId="9" borderId="97" xfId="1" applyFont="1" applyFill="1" applyBorder="1" applyAlignment="1">
      <alignment horizontal="center" vertical="center" wrapText="1"/>
    </xf>
    <xf numFmtId="0" fontId="14" fillId="9" borderId="98" xfId="1" applyFont="1" applyFill="1" applyBorder="1" applyAlignment="1">
      <alignment horizontal="center" vertical="center" wrapText="1"/>
    </xf>
    <xf numFmtId="0" fontId="4" fillId="9" borderId="45" xfId="1" applyFont="1" applyFill="1" applyBorder="1" applyAlignment="1">
      <alignment horizontal="center" vertical="center" wrapText="1"/>
    </xf>
    <xf numFmtId="0" fontId="4" fillId="9" borderId="46" xfId="1" applyFont="1" applyFill="1" applyBorder="1" applyAlignment="1">
      <alignment horizontal="center" vertical="center" wrapText="1"/>
    </xf>
    <xf numFmtId="0" fontId="14" fillId="9" borderId="99" xfId="1" applyFont="1" applyFill="1" applyBorder="1" applyAlignment="1">
      <alignment horizontal="center" vertical="center" wrapText="1"/>
    </xf>
    <xf numFmtId="0" fontId="14" fillId="9" borderId="102" xfId="1" applyFont="1" applyFill="1" applyBorder="1" applyAlignment="1">
      <alignment horizontal="center" vertical="center" wrapText="1"/>
    </xf>
    <xf numFmtId="0" fontId="14" fillId="3" borderId="49" xfId="1" applyFont="1" applyFill="1" applyBorder="1" applyAlignment="1">
      <alignment horizontal="center" vertical="center" wrapText="1"/>
    </xf>
    <xf numFmtId="0" fontId="14" fillId="3" borderId="47" xfId="1" applyFont="1" applyFill="1" applyBorder="1" applyAlignment="1">
      <alignment horizontal="center" vertical="center" wrapText="1"/>
    </xf>
    <xf numFmtId="0" fontId="14" fillId="3" borderId="50" xfId="1" applyFont="1" applyFill="1" applyBorder="1" applyAlignment="1">
      <alignment horizontal="center" vertical="center" wrapText="1"/>
    </xf>
    <xf numFmtId="0" fontId="14" fillId="3" borderId="51" xfId="1" applyFont="1" applyFill="1" applyBorder="1" applyAlignment="1">
      <alignment horizontal="center" vertical="center" wrapText="1"/>
    </xf>
    <xf numFmtId="0" fontId="14" fillId="3" borderId="55" xfId="1" applyFont="1" applyFill="1" applyBorder="1" applyAlignment="1">
      <alignment horizontal="center" vertical="center" wrapText="1"/>
    </xf>
    <xf numFmtId="0" fontId="14" fillId="3" borderId="100" xfId="1" applyFont="1" applyFill="1" applyBorder="1" applyAlignment="1">
      <alignment horizontal="center" vertical="center" wrapText="1"/>
    </xf>
    <xf numFmtId="0" fontId="11" fillId="7" borderId="52" xfId="1" applyFont="1" applyFill="1" applyBorder="1" applyAlignment="1">
      <alignment horizontal="center" vertical="center"/>
    </xf>
    <xf numFmtId="0" fontId="11" fillId="7" borderId="48" xfId="1" applyFont="1" applyFill="1" applyBorder="1" applyAlignment="1">
      <alignment horizontal="center" vertical="center"/>
    </xf>
    <xf numFmtId="0" fontId="13" fillId="9" borderId="44" xfId="1" applyFont="1" applyFill="1" applyBorder="1" applyAlignment="1">
      <alignment horizontal="center" vertical="center" wrapText="1"/>
    </xf>
    <xf numFmtId="0" fontId="13" fillId="9" borderId="45" xfId="1" applyFont="1" applyFill="1" applyBorder="1" applyAlignment="1">
      <alignment horizontal="center" vertical="center" wrapText="1"/>
    </xf>
    <xf numFmtId="0" fontId="13" fillId="9" borderId="32" xfId="1" applyFont="1" applyFill="1" applyBorder="1" applyAlignment="1">
      <alignment horizontal="center" vertical="center" wrapText="1"/>
    </xf>
    <xf numFmtId="0" fontId="13" fillId="9" borderId="40" xfId="1" applyFont="1" applyFill="1" applyBorder="1" applyAlignment="1">
      <alignment horizontal="center" vertical="center" wrapText="1"/>
    </xf>
    <xf numFmtId="0" fontId="13" fillId="3" borderId="16"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32" xfId="1" applyFont="1" applyFill="1" applyBorder="1" applyAlignment="1">
      <alignment horizontal="center" vertical="center" wrapText="1"/>
    </xf>
    <xf numFmtId="0" fontId="13" fillId="3" borderId="40" xfId="1" applyFont="1" applyFill="1" applyBorder="1" applyAlignment="1">
      <alignment horizontal="center" vertical="center" wrapText="1"/>
    </xf>
    <xf numFmtId="0" fontId="13" fillId="12" borderId="31" xfId="4" applyFont="1" applyFill="1" applyBorder="1" applyAlignment="1">
      <alignment horizontal="center" vertical="center" wrapText="1"/>
    </xf>
    <xf numFmtId="0" fontId="13" fillId="12" borderId="40" xfId="4" applyFont="1" applyFill="1" applyBorder="1" applyAlignment="1">
      <alignment horizontal="center" vertical="center" wrapText="1"/>
    </xf>
  </cellXfs>
  <cellStyles count="6">
    <cellStyle name="Normal_BOPIIP" xfId="2" xr:uid="{00000000-0005-0000-0000-000000000000}"/>
    <cellStyle name="Normalny" xfId="0" builtinId="0"/>
    <cellStyle name="Normalny 2" xfId="1" xr:uid="{00000000-0005-0000-0000-000002000000}"/>
    <cellStyle name="Normalny 2 2" xfId="4" xr:uid="{00000000-0005-0000-0000-000003000000}"/>
    <cellStyle name="Normalny 3" xfId="3" xr:uid="{00000000-0005-0000-0000-000004000000}"/>
    <cellStyle name="Procentowy 2" xfId="5" xr:uid="{00000000-0005-0000-0000-000005000000}"/>
  </cellStyles>
  <dxfs count="1">
    <dxf>
      <font>
        <color rgb="FFFF0000"/>
      </font>
    </dxf>
  </dxfs>
  <tableStyles count="0" defaultTableStyle="TableStyleMedium2" defaultPivotStyle="PivotStyleLight16"/>
  <colors>
    <mruColors>
      <color rgb="FFB4DCD7"/>
      <color rgb="FFD7E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2013"/>
      <sheetName val="2012"/>
      <sheetName val="2011"/>
      <sheetName val="2010"/>
      <sheetName val="2009"/>
      <sheetName val="2008"/>
      <sheetName val="2007"/>
      <sheetName val="2006"/>
      <sheetName val="2005"/>
      <sheetName val="2004"/>
      <sheetName val="2003"/>
      <sheetName val="2002"/>
      <sheetName val="2001a"/>
      <sheetName val="2000a"/>
      <sheetName val="2001"/>
      <sheetName val="2000"/>
      <sheetName val="Inw_bez"/>
    </sheetNames>
    <sheetDataSet>
      <sheetData sheetId="0"/>
      <sheetData sheetId="1"/>
      <sheetData sheetId="2"/>
      <sheetData sheetId="3"/>
      <sheetData sheetId="4"/>
      <sheetData sheetId="5">
        <row r="234">
          <cell r="R234">
            <v>0</v>
          </cell>
        </row>
      </sheetData>
      <sheetData sheetId="6">
        <row r="234">
          <cell r="R234">
            <v>-1</v>
          </cell>
        </row>
      </sheetData>
      <sheetData sheetId="7">
        <row r="234">
          <cell r="R234">
            <v>0</v>
          </cell>
        </row>
      </sheetData>
      <sheetData sheetId="8"/>
      <sheetData sheetId="9"/>
      <sheetData sheetId="10"/>
      <sheetData sheetId="11"/>
      <sheetData sheetId="12"/>
      <sheetData sheetId="13"/>
      <sheetData sheetId="14"/>
      <sheetData sheetId="15"/>
      <sheetData sheetId="16">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7"/>
    </sheetDataSet>
  </externalBook>
</externalLink>
</file>

<file path=xl/theme/theme1.xml><?xml version="1.0" encoding="utf-8"?>
<a:theme xmlns:a="http://schemas.openxmlformats.org/drawingml/2006/main" name="Motyw-NBP">
  <a:themeElements>
    <a:clrScheme name="NBP">
      <a:dk1>
        <a:sysClr val="windowText" lastClr="000000"/>
      </a:dk1>
      <a:lt1>
        <a:sysClr val="window" lastClr="FFFFFF"/>
      </a:lt1>
      <a:dk2>
        <a:srgbClr val="FFFFFF"/>
      </a:dk2>
      <a:lt2>
        <a:srgbClr val="007A70"/>
      </a:lt2>
      <a:accent1>
        <a:srgbClr val="007A70"/>
      </a:accent1>
      <a:accent2>
        <a:srgbClr val="5F327D"/>
      </a:accent2>
      <a:accent3>
        <a:srgbClr val="64BED4"/>
      </a:accent3>
      <a:accent4>
        <a:srgbClr val="6E6E73"/>
      </a:accent4>
      <a:accent5>
        <a:srgbClr val="44B4A7"/>
      </a:accent5>
      <a:accent6>
        <a:srgbClr val="006EA2"/>
      </a:accent6>
      <a:hlink>
        <a:srgbClr val="00695F"/>
      </a:hlink>
      <a:folHlink>
        <a:srgbClr val="00695F"/>
      </a:folHlink>
    </a:clrScheme>
    <a:fontScheme name="NBP">
      <a:majorFont>
        <a:latin typeface="Palatino Linotype"/>
        <a:ea typeface=""/>
        <a:cs typeface=""/>
      </a:majorFont>
      <a:minorFont>
        <a:latin typeface="Palatino Linotype"/>
        <a:ea typeface=""/>
        <a:cs typeface=""/>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Jasnofioletowy">
      <a:srgbClr val="9C88B7"/>
    </a:custClr>
    <a:custClr name="Jasnoszary">
      <a:srgbClr val="B4B9BE"/>
    </a:custClr>
    <a:custClr name="Żółty">
      <a:srgbClr val="FFCC00"/>
    </a:custClr>
    <a:custClr name="Pomarańczowy">
      <a:srgbClr val="F07800"/>
    </a:custClr>
    <a:custClr name="Czerwony">
      <a:srgbClr val="C83250"/>
    </a:custClr>
    <a:custClr name="Jasnozielony">
      <a:srgbClr val="B4DCD7"/>
    </a:custClr>
    <a:custClr name="Jasnoniebieski">
      <a:srgbClr val="B4DCEB"/>
    </a:custClr>
    <a:custClr name="Zielony NBP">
      <a:srgbClr val="00695F"/>
    </a:custClr>
    <a:custClr name="Szare tło">
      <a:srgbClr val="E6E8EB"/>
    </a:custClr>
    <a:custClr name="Zielone tło">
      <a:srgbClr val="D7EBE8"/>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S88"/>
  <sheetViews>
    <sheetView showGridLines="0" tabSelected="1" view="pageBreakPreview" zoomScale="80" zoomScaleNormal="75" zoomScaleSheetLayoutView="80" workbookViewId="0">
      <pane ySplit="8" topLeftCell="A69" activePane="bottomLeft" state="frozen"/>
      <selection pane="bottomLeft" activeCell="A85" sqref="A85"/>
    </sheetView>
  </sheetViews>
  <sheetFormatPr defaultColWidth="9.140625" defaultRowHeight="12.75" x14ac:dyDescent="0.2"/>
  <cols>
    <col min="1" max="1" width="13.42578125" style="3" customWidth="1"/>
    <col min="2" max="2" width="12.7109375" style="3" customWidth="1"/>
    <col min="3" max="3" width="12.5703125" style="3" customWidth="1"/>
    <col min="4" max="4" width="13.28515625" style="3" customWidth="1"/>
    <col min="5" max="5" width="12.7109375" style="3" customWidth="1"/>
    <col min="6" max="6" width="12.28515625" style="3" customWidth="1"/>
    <col min="7" max="7" width="13.42578125" style="3" customWidth="1"/>
    <col min="8" max="8" width="12" style="3" customWidth="1"/>
    <col min="9" max="9" width="11.85546875" style="3" customWidth="1"/>
    <col min="10" max="10" width="13.85546875" style="3" customWidth="1"/>
    <col min="11" max="11" width="11.5703125" style="3" customWidth="1"/>
    <col min="12" max="13" width="12.5703125" style="3" customWidth="1"/>
    <col min="14" max="14" width="12" style="3" customWidth="1"/>
    <col min="15" max="15" width="11.42578125" style="3" customWidth="1"/>
    <col min="16" max="16" width="12.5703125" style="3" customWidth="1"/>
    <col min="17" max="17" width="12.85546875" style="3" customWidth="1"/>
    <col min="18" max="18" width="14.5703125" style="3" customWidth="1"/>
    <col min="19" max="16384" width="9.140625" style="3"/>
  </cols>
  <sheetData>
    <row r="1" spans="1:19" ht="18" x14ac:dyDescent="0.2">
      <c r="A1" s="1" t="s">
        <v>129</v>
      </c>
      <c r="B1" s="2"/>
      <c r="C1" s="2"/>
      <c r="D1" s="2"/>
      <c r="E1" s="2"/>
      <c r="F1" s="2"/>
      <c r="G1" s="2"/>
      <c r="H1" s="2"/>
      <c r="I1" s="2"/>
      <c r="J1" s="2"/>
      <c r="K1" s="2"/>
      <c r="L1" s="2"/>
      <c r="M1" s="2"/>
      <c r="N1" s="2"/>
      <c r="O1" s="2"/>
      <c r="P1" s="2"/>
      <c r="Q1" s="2"/>
      <c r="R1" s="2"/>
      <c r="S1" s="2"/>
    </row>
    <row r="2" spans="1:19" ht="18" customHeight="1" x14ac:dyDescent="0.2">
      <c r="R2" s="4"/>
    </row>
    <row r="3" spans="1:19" ht="15.75" x14ac:dyDescent="0.25">
      <c r="A3" s="5" t="s">
        <v>9</v>
      </c>
      <c r="C3" s="5"/>
      <c r="D3" s="5"/>
      <c r="R3" s="4"/>
    </row>
    <row r="4" spans="1:19" x14ac:dyDescent="0.2">
      <c r="J4" s="6"/>
      <c r="R4" s="4"/>
    </row>
    <row r="5" spans="1:19" ht="26.25" customHeight="1" x14ac:dyDescent="0.2">
      <c r="A5" s="53"/>
      <c r="B5" s="116" t="s">
        <v>10</v>
      </c>
      <c r="C5" s="116"/>
      <c r="D5" s="116"/>
      <c r="E5" s="116"/>
      <c r="F5" s="116"/>
      <c r="G5" s="116"/>
      <c r="H5" s="116"/>
      <c r="I5" s="116"/>
      <c r="J5" s="116"/>
      <c r="K5" s="116"/>
      <c r="L5" s="116"/>
      <c r="M5" s="116"/>
      <c r="N5" s="116"/>
      <c r="O5" s="116"/>
      <c r="P5" s="116"/>
      <c r="Q5" s="54"/>
      <c r="R5" s="55"/>
    </row>
    <row r="6" spans="1:19" ht="41.25" customHeight="1" x14ac:dyDescent="0.2">
      <c r="A6" s="117" t="s">
        <v>11</v>
      </c>
      <c r="B6" s="119" t="s">
        <v>12</v>
      </c>
      <c r="C6" s="121" t="s">
        <v>13</v>
      </c>
      <c r="D6" s="123" t="s">
        <v>14</v>
      </c>
      <c r="E6" s="125" t="s">
        <v>15</v>
      </c>
      <c r="F6" s="114"/>
      <c r="G6" s="114"/>
      <c r="H6" s="125" t="s">
        <v>16</v>
      </c>
      <c r="I6" s="114"/>
      <c r="J6" s="115"/>
      <c r="K6" s="126" t="s">
        <v>17</v>
      </c>
      <c r="L6" s="127"/>
      <c r="M6" s="128"/>
      <c r="N6" s="125" t="s">
        <v>107</v>
      </c>
      <c r="O6" s="114"/>
      <c r="P6" s="115"/>
      <c r="Q6" s="114" t="s">
        <v>18</v>
      </c>
      <c r="R6" s="115"/>
    </row>
    <row r="7" spans="1:19" s="7" customFormat="1" ht="39.75" customHeight="1" x14ac:dyDescent="0.2">
      <c r="A7" s="118"/>
      <c r="B7" s="120"/>
      <c r="C7" s="122"/>
      <c r="D7" s="124"/>
      <c r="E7" s="56" t="s">
        <v>12</v>
      </c>
      <c r="F7" s="57" t="s">
        <v>13</v>
      </c>
      <c r="G7" s="58" t="s">
        <v>14</v>
      </c>
      <c r="H7" s="56" t="s">
        <v>12</v>
      </c>
      <c r="I7" s="57" t="s">
        <v>13</v>
      </c>
      <c r="J7" s="57" t="s">
        <v>14</v>
      </c>
      <c r="K7" s="59" t="s">
        <v>12</v>
      </c>
      <c r="L7" s="57" t="s">
        <v>13</v>
      </c>
      <c r="M7" s="57" t="s">
        <v>14</v>
      </c>
      <c r="N7" s="59" t="s">
        <v>12</v>
      </c>
      <c r="O7" s="57" t="s">
        <v>13</v>
      </c>
      <c r="P7" s="57" t="s">
        <v>14</v>
      </c>
      <c r="Q7" s="60" t="s">
        <v>12</v>
      </c>
      <c r="R7" s="57" t="s">
        <v>13</v>
      </c>
      <c r="S7" s="3"/>
    </row>
    <row r="8" spans="1:19" s="8" customFormat="1" ht="21" customHeight="1" x14ac:dyDescent="0.2">
      <c r="A8" s="61">
        <v>1</v>
      </c>
      <c r="B8" s="61">
        <f t="shared" ref="B8:R8" si="0">A8+1</f>
        <v>2</v>
      </c>
      <c r="C8" s="61">
        <f t="shared" si="0"/>
        <v>3</v>
      </c>
      <c r="D8" s="61">
        <f t="shared" si="0"/>
        <v>4</v>
      </c>
      <c r="E8" s="61">
        <f t="shared" si="0"/>
        <v>5</v>
      </c>
      <c r="F8" s="61">
        <f t="shared" si="0"/>
        <v>6</v>
      </c>
      <c r="G8" s="61">
        <f t="shared" si="0"/>
        <v>7</v>
      </c>
      <c r="H8" s="61">
        <f t="shared" si="0"/>
        <v>8</v>
      </c>
      <c r="I8" s="61">
        <f t="shared" si="0"/>
        <v>9</v>
      </c>
      <c r="J8" s="61">
        <f t="shared" si="0"/>
        <v>10</v>
      </c>
      <c r="K8" s="61">
        <f t="shared" si="0"/>
        <v>11</v>
      </c>
      <c r="L8" s="61">
        <f t="shared" si="0"/>
        <v>12</v>
      </c>
      <c r="M8" s="61">
        <f t="shared" si="0"/>
        <v>13</v>
      </c>
      <c r="N8" s="61">
        <f t="shared" si="0"/>
        <v>14</v>
      </c>
      <c r="O8" s="61">
        <f t="shared" si="0"/>
        <v>15</v>
      </c>
      <c r="P8" s="61">
        <f t="shared" si="0"/>
        <v>16</v>
      </c>
      <c r="Q8" s="61">
        <f t="shared" si="0"/>
        <v>17</v>
      </c>
      <c r="R8" s="61">
        <f t="shared" si="0"/>
        <v>18</v>
      </c>
      <c r="S8" s="3"/>
    </row>
    <row r="9" spans="1:19" ht="21" customHeight="1" x14ac:dyDescent="0.2">
      <c r="A9" s="9" t="s">
        <v>19</v>
      </c>
      <c r="B9" s="10">
        <f>+C9-D9</f>
        <v>-76587</v>
      </c>
      <c r="C9" s="10">
        <f>+F9+I9+L9+O9+R9</f>
        <v>56392</v>
      </c>
      <c r="D9" s="10">
        <f>+G9+J9+M9+P9</f>
        <v>132979</v>
      </c>
      <c r="E9" s="10">
        <f>+F9-G9</f>
        <v>-48325</v>
      </c>
      <c r="F9" s="10">
        <v>4808</v>
      </c>
      <c r="G9" s="10">
        <v>53133</v>
      </c>
      <c r="H9" s="10">
        <f>+I9-J9</f>
        <v>-27028</v>
      </c>
      <c r="I9" s="10">
        <v>4127</v>
      </c>
      <c r="J9" s="10">
        <v>31155</v>
      </c>
      <c r="K9" s="10">
        <f>+L9-M9</f>
        <v>-31500</v>
      </c>
      <c r="L9" s="10">
        <v>17146</v>
      </c>
      <c r="M9" s="10">
        <v>48646</v>
      </c>
      <c r="N9" s="10">
        <f>+O9-P9</f>
        <v>262</v>
      </c>
      <c r="O9" s="10">
        <v>307</v>
      </c>
      <c r="P9" s="10">
        <v>45</v>
      </c>
      <c r="Q9" s="10">
        <f>+R9</f>
        <v>30004</v>
      </c>
      <c r="R9" s="10">
        <v>30004</v>
      </c>
      <c r="S9" s="15"/>
    </row>
    <row r="10" spans="1:19" ht="21" customHeight="1" x14ac:dyDescent="0.2">
      <c r="A10" s="62" t="s">
        <v>20</v>
      </c>
      <c r="B10" s="63">
        <f t="shared" ref="B10:B52" si="1">+C10-D10</f>
        <v>-82255</v>
      </c>
      <c r="C10" s="63">
        <f t="shared" ref="C10:C52" si="2">+F10+I10+L10+O10+R10</f>
        <v>60741</v>
      </c>
      <c r="D10" s="63">
        <f t="shared" ref="D10:D52" si="3">+G10+J10+M10+P10</f>
        <v>142996</v>
      </c>
      <c r="E10" s="63">
        <f t="shared" ref="E10:E52" si="4">+F10-G10</f>
        <v>-52842</v>
      </c>
      <c r="F10" s="63">
        <v>5397</v>
      </c>
      <c r="G10" s="63">
        <v>58239</v>
      </c>
      <c r="H10" s="63">
        <f t="shared" ref="H10:H52" si="5">+I10-J10</f>
        <v>-29745</v>
      </c>
      <c r="I10" s="63">
        <v>4240</v>
      </c>
      <c r="J10" s="63">
        <v>33985</v>
      </c>
      <c r="K10" s="63">
        <f t="shared" ref="K10:K52" si="6">+L10-M10</f>
        <v>-29869</v>
      </c>
      <c r="L10" s="63">
        <v>20855</v>
      </c>
      <c r="M10" s="63">
        <v>50724</v>
      </c>
      <c r="N10" s="63">
        <f t="shared" ref="N10:N52" si="7">+O10-P10</f>
        <v>256</v>
      </c>
      <c r="O10" s="63">
        <v>304</v>
      </c>
      <c r="P10" s="63">
        <v>48</v>
      </c>
      <c r="Q10" s="63">
        <f t="shared" ref="Q10:Q52" si="8">+R10</f>
        <v>29945</v>
      </c>
      <c r="R10" s="63">
        <v>29945</v>
      </c>
      <c r="S10" s="15"/>
    </row>
    <row r="11" spans="1:19" ht="21" customHeight="1" x14ac:dyDescent="0.2">
      <c r="A11" s="9" t="s">
        <v>21</v>
      </c>
      <c r="B11" s="10">
        <f t="shared" si="1"/>
        <v>-87222</v>
      </c>
      <c r="C11" s="10">
        <f t="shared" si="2"/>
        <v>61728</v>
      </c>
      <c r="D11" s="10">
        <f t="shared" si="3"/>
        <v>148950</v>
      </c>
      <c r="E11" s="10">
        <f t="shared" si="4"/>
        <v>-56240</v>
      </c>
      <c r="F11" s="10">
        <v>5614</v>
      </c>
      <c r="G11" s="10">
        <v>61854</v>
      </c>
      <c r="H11" s="10">
        <f t="shared" si="5"/>
        <v>-32306</v>
      </c>
      <c r="I11" s="10">
        <v>4284</v>
      </c>
      <c r="J11" s="10">
        <v>36590</v>
      </c>
      <c r="K11" s="10">
        <f t="shared" si="6"/>
        <v>-28518</v>
      </c>
      <c r="L11" s="10">
        <v>21853</v>
      </c>
      <c r="M11" s="10">
        <v>50371</v>
      </c>
      <c r="N11" s="10">
        <f t="shared" si="7"/>
        <v>103</v>
      </c>
      <c r="O11" s="10">
        <v>238</v>
      </c>
      <c r="P11" s="10">
        <v>135</v>
      </c>
      <c r="Q11" s="10">
        <f t="shared" si="8"/>
        <v>29739</v>
      </c>
      <c r="R11" s="10">
        <v>29739</v>
      </c>
      <c r="S11" s="15"/>
    </row>
    <row r="12" spans="1:19" ht="21" customHeight="1" x14ac:dyDescent="0.2">
      <c r="A12" s="62" t="s">
        <v>22</v>
      </c>
      <c r="B12" s="64">
        <f t="shared" si="1"/>
        <v>-93451</v>
      </c>
      <c r="C12" s="64">
        <f t="shared" si="2"/>
        <v>63141</v>
      </c>
      <c r="D12" s="64">
        <f t="shared" si="3"/>
        <v>156592</v>
      </c>
      <c r="E12" s="64">
        <f t="shared" si="4"/>
        <v>-60832</v>
      </c>
      <c r="F12" s="64">
        <v>6102</v>
      </c>
      <c r="G12" s="64">
        <v>66934</v>
      </c>
      <c r="H12" s="64">
        <f t="shared" si="5"/>
        <v>-36598</v>
      </c>
      <c r="I12" s="64">
        <v>4920</v>
      </c>
      <c r="J12" s="64">
        <v>41518</v>
      </c>
      <c r="K12" s="64">
        <f t="shared" si="6"/>
        <v>-22904</v>
      </c>
      <c r="L12" s="64">
        <v>24931</v>
      </c>
      <c r="M12" s="64">
        <v>47835</v>
      </c>
      <c r="N12" s="64">
        <f t="shared" si="7"/>
        <v>-83</v>
      </c>
      <c r="O12" s="64">
        <v>222</v>
      </c>
      <c r="P12" s="64">
        <v>305</v>
      </c>
      <c r="Q12" s="64">
        <f t="shared" si="8"/>
        <v>26966</v>
      </c>
      <c r="R12" s="64">
        <v>26966</v>
      </c>
      <c r="S12" s="15"/>
    </row>
    <row r="13" spans="1:19" ht="21" customHeight="1" x14ac:dyDescent="0.2">
      <c r="A13" s="9" t="s">
        <v>23</v>
      </c>
      <c r="B13" s="10">
        <f t="shared" si="1"/>
        <v>-95171</v>
      </c>
      <c r="C13" s="10">
        <f t="shared" si="2"/>
        <v>67661</v>
      </c>
      <c r="D13" s="10">
        <f t="shared" si="3"/>
        <v>162832</v>
      </c>
      <c r="E13" s="10">
        <f t="shared" si="4"/>
        <v>-62725</v>
      </c>
      <c r="F13" s="10">
        <v>6395</v>
      </c>
      <c r="G13" s="10">
        <v>69120</v>
      </c>
      <c r="H13" s="10">
        <f t="shared" si="5"/>
        <v>-42425</v>
      </c>
      <c r="I13" s="10">
        <v>4957</v>
      </c>
      <c r="J13" s="10">
        <v>47382</v>
      </c>
      <c r="K13" s="10">
        <f t="shared" si="6"/>
        <v>-19453</v>
      </c>
      <c r="L13" s="10">
        <v>26598</v>
      </c>
      <c r="M13" s="10">
        <v>46051</v>
      </c>
      <c r="N13" s="10">
        <f t="shared" si="7"/>
        <v>-66</v>
      </c>
      <c r="O13" s="10">
        <v>213</v>
      </c>
      <c r="P13" s="10">
        <v>279</v>
      </c>
      <c r="Q13" s="10">
        <f t="shared" si="8"/>
        <v>29498</v>
      </c>
      <c r="R13" s="10">
        <v>29498</v>
      </c>
      <c r="S13" s="15"/>
    </row>
    <row r="14" spans="1:19" ht="21" customHeight="1" x14ac:dyDescent="0.2">
      <c r="A14" s="62" t="s">
        <v>24</v>
      </c>
      <c r="B14" s="63">
        <f t="shared" si="1"/>
        <v>-96366</v>
      </c>
      <c r="C14" s="63">
        <f t="shared" si="2"/>
        <v>75256</v>
      </c>
      <c r="D14" s="63">
        <f t="shared" si="3"/>
        <v>171622</v>
      </c>
      <c r="E14" s="63">
        <f t="shared" si="4"/>
        <v>-64085</v>
      </c>
      <c r="F14" s="63">
        <v>7354</v>
      </c>
      <c r="G14" s="63">
        <v>71439</v>
      </c>
      <c r="H14" s="63">
        <f t="shared" si="5"/>
        <v>-49309</v>
      </c>
      <c r="I14" s="63">
        <v>5438</v>
      </c>
      <c r="J14" s="63">
        <v>54747</v>
      </c>
      <c r="K14" s="63">
        <f t="shared" si="6"/>
        <v>-17091</v>
      </c>
      <c r="L14" s="63">
        <v>28115</v>
      </c>
      <c r="M14" s="63">
        <v>45206</v>
      </c>
      <c r="N14" s="63">
        <f t="shared" si="7"/>
        <v>-35</v>
      </c>
      <c r="O14" s="63">
        <v>195</v>
      </c>
      <c r="P14" s="63">
        <v>230</v>
      </c>
      <c r="Q14" s="63">
        <f t="shared" si="8"/>
        <v>34154</v>
      </c>
      <c r="R14" s="63">
        <v>34154</v>
      </c>
      <c r="S14" s="15"/>
    </row>
    <row r="15" spans="1:19" s="8" customFormat="1" ht="21" customHeight="1" x14ac:dyDescent="0.2">
      <c r="A15" s="9" t="s">
        <v>25</v>
      </c>
      <c r="B15" s="10">
        <f t="shared" si="1"/>
        <v>-102252</v>
      </c>
      <c r="C15" s="10">
        <f t="shared" si="2"/>
        <v>78581</v>
      </c>
      <c r="D15" s="10">
        <f t="shared" si="3"/>
        <v>180833</v>
      </c>
      <c r="E15" s="10">
        <f t="shared" si="4"/>
        <v>-67050</v>
      </c>
      <c r="F15" s="10">
        <v>7470</v>
      </c>
      <c r="G15" s="10">
        <v>74520</v>
      </c>
      <c r="H15" s="10">
        <f t="shared" si="5"/>
        <v>-53390</v>
      </c>
      <c r="I15" s="10">
        <v>6352</v>
      </c>
      <c r="J15" s="10">
        <v>59742</v>
      </c>
      <c r="K15" s="10">
        <f t="shared" si="6"/>
        <v>-15965</v>
      </c>
      <c r="L15" s="10">
        <v>30107</v>
      </c>
      <c r="M15" s="10">
        <v>46072</v>
      </c>
      <c r="N15" s="10">
        <f t="shared" si="7"/>
        <v>7</v>
      </c>
      <c r="O15" s="10">
        <v>506</v>
      </c>
      <c r="P15" s="10">
        <v>499</v>
      </c>
      <c r="Q15" s="10">
        <f t="shared" si="8"/>
        <v>34146</v>
      </c>
      <c r="R15" s="10">
        <v>34146</v>
      </c>
      <c r="S15" s="15"/>
    </row>
    <row r="16" spans="1:19" ht="21" customHeight="1" x14ac:dyDescent="0.2">
      <c r="A16" s="62" t="s">
        <v>26</v>
      </c>
      <c r="B16" s="64">
        <f t="shared" si="1"/>
        <v>-107187</v>
      </c>
      <c r="C16" s="64">
        <f t="shared" si="2"/>
        <v>83313</v>
      </c>
      <c r="D16" s="64">
        <f t="shared" si="3"/>
        <v>190500</v>
      </c>
      <c r="E16" s="64">
        <f t="shared" si="4"/>
        <v>-71130</v>
      </c>
      <c r="F16" s="64">
        <v>9722</v>
      </c>
      <c r="G16" s="64">
        <v>80852</v>
      </c>
      <c r="H16" s="64">
        <f t="shared" si="5"/>
        <v>-52892</v>
      </c>
      <c r="I16" s="64">
        <v>7420</v>
      </c>
      <c r="J16" s="64">
        <v>60312</v>
      </c>
      <c r="K16" s="64">
        <f t="shared" si="6"/>
        <v>-19114</v>
      </c>
      <c r="L16" s="64">
        <v>29779</v>
      </c>
      <c r="M16" s="64">
        <v>48893</v>
      </c>
      <c r="N16" s="64">
        <f t="shared" si="7"/>
        <v>-21</v>
      </c>
      <c r="O16" s="64">
        <v>422</v>
      </c>
      <c r="P16" s="64">
        <v>443</v>
      </c>
      <c r="Q16" s="64">
        <f t="shared" si="8"/>
        <v>35970</v>
      </c>
      <c r="R16" s="64">
        <v>35970</v>
      </c>
      <c r="S16" s="15"/>
    </row>
    <row r="17" spans="1:19" ht="21" customHeight="1" x14ac:dyDescent="0.2">
      <c r="A17" s="9" t="s">
        <v>27</v>
      </c>
      <c r="B17" s="10">
        <f t="shared" si="1"/>
        <v>-110400</v>
      </c>
      <c r="C17" s="10">
        <f t="shared" si="2"/>
        <v>85125</v>
      </c>
      <c r="D17" s="10">
        <f t="shared" si="3"/>
        <v>195525</v>
      </c>
      <c r="E17" s="10">
        <f t="shared" si="4"/>
        <v>-74373</v>
      </c>
      <c r="F17" s="10">
        <v>10144</v>
      </c>
      <c r="G17" s="10">
        <v>84517</v>
      </c>
      <c r="H17" s="10">
        <f t="shared" si="5"/>
        <v>-56264</v>
      </c>
      <c r="I17" s="10">
        <v>7386</v>
      </c>
      <c r="J17" s="10">
        <v>63650</v>
      </c>
      <c r="K17" s="10">
        <f t="shared" si="6"/>
        <v>-16234</v>
      </c>
      <c r="L17" s="10">
        <v>30683</v>
      </c>
      <c r="M17" s="10">
        <v>46917</v>
      </c>
      <c r="N17" s="10">
        <f t="shared" si="7"/>
        <v>-76</v>
      </c>
      <c r="O17" s="10">
        <v>365</v>
      </c>
      <c r="P17" s="10">
        <v>441</v>
      </c>
      <c r="Q17" s="10">
        <f t="shared" si="8"/>
        <v>36547</v>
      </c>
      <c r="R17" s="10">
        <v>36547</v>
      </c>
      <c r="S17" s="15"/>
    </row>
    <row r="18" spans="1:19" ht="21" customHeight="1" x14ac:dyDescent="0.2">
      <c r="A18" s="62" t="s">
        <v>28</v>
      </c>
      <c r="B18" s="63">
        <f t="shared" si="1"/>
        <v>-110715</v>
      </c>
      <c r="C18" s="63">
        <f t="shared" si="2"/>
        <v>85365</v>
      </c>
      <c r="D18" s="63">
        <f t="shared" si="3"/>
        <v>196080</v>
      </c>
      <c r="E18" s="63">
        <f t="shared" si="4"/>
        <v>-74491</v>
      </c>
      <c r="F18" s="63">
        <v>10545</v>
      </c>
      <c r="G18" s="63">
        <v>85036</v>
      </c>
      <c r="H18" s="63">
        <f t="shared" si="5"/>
        <v>-53000</v>
      </c>
      <c r="I18" s="63">
        <v>7349</v>
      </c>
      <c r="J18" s="63">
        <v>60349</v>
      </c>
      <c r="K18" s="63">
        <f t="shared" si="6"/>
        <v>-20036</v>
      </c>
      <c r="L18" s="63">
        <v>30167</v>
      </c>
      <c r="M18" s="63">
        <v>50203</v>
      </c>
      <c r="N18" s="63">
        <f t="shared" si="7"/>
        <v>-107</v>
      </c>
      <c r="O18" s="63">
        <v>385</v>
      </c>
      <c r="P18" s="63">
        <v>492</v>
      </c>
      <c r="Q18" s="63">
        <f t="shared" si="8"/>
        <v>36919</v>
      </c>
      <c r="R18" s="63">
        <v>36919</v>
      </c>
      <c r="S18" s="15"/>
    </row>
    <row r="19" spans="1:19" ht="21" customHeight="1" x14ac:dyDescent="0.2">
      <c r="A19" s="9" t="s">
        <v>29</v>
      </c>
      <c r="B19" s="10">
        <f t="shared" si="1"/>
        <v>-114908</v>
      </c>
      <c r="C19" s="10">
        <f t="shared" si="2"/>
        <v>89053</v>
      </c>
      <c r="D19" s="10">
        <f t="shared" si="3"/>
        <v>203961</v>
      </c>
      <c r="E19" s="10">
        <f t="shared" si="4"/>
        <v>-78092</v>
      </c>
      <c r="F19" s="10">
        <v>11483</v>
      </c>
      <c r="G19" s="10">
        <v>89575</v>
      </c>
      <c r="H19" s="10">
        <f t="shared" si="5"/>
        <v>-53398</v>
      </c>
      <c r="I19" s="10">
        <v>8018</v>
      </c>
      <c r="J19" s="10">
        <v>61416</v>
      </c>
      <c r="K19" s="10">
        <f t="shared" si="6"/>
        <v>-21806</v>
      </c>
      <c r="L19" s="10">
        <v>30775</v>
      </c>
      <c r="M19" s="10">
        <v>52581</v>
      </c>
      <c r="N19" s="10">
        <f t="shared" si="7"/>
        <v>-27</v>
      </c>
      <c r="O19" s="10">
        <v>362</v>
      </c>
      <c r="P19" s="10">
        <v>389</v>
      </c>
      <c r="Q19" s="10">
        <f t="shared" si="8"/>
        <v>38415</v>
      </c>
      <c r="R19" s="10">
        <v>38415</v>
      </c>
      <c r="S19" s="15"/>
    </row>
    <row r="20" spans="1:19" ht="21" customHeight="1" x14ac:dyDescent="0.2">
      <c r="A20" s="62" t="s">
        <v>30</v>
      </c>
      <c r="B20" s="64">
        <f t="shared" si="1"/>
        <v>-125493</v>
      </c>
      <c r="C20" s="64">
        <f t="shared" si="2"/>
        <v>96290</v>
      </c>
      <c r="D20" s="64">
        <f t="shared" si="3"/>
        <v>221783</v>
      </c>
      <c r="E20" s="64">
        <f t="shared" si="4"/>
        <v>-84266</v>
      </c>
      <c r="F20" s="64">
        <v>16546</v>
      </c>
      <c r="G20" s="64">
        <v>100812</v>
      </c>
      <c r="H20" s="64">
        <f t="shared" si="5"/>
        <v>-53897</v>
      </c>
      <c r="I20" s="64">
        <v>10515</v>
      </c>
      <c r="J20" s="64">
        <v>64412</v>
      </c>
      <c r="K20" s="64">
        <f t="shared" si="6"/>
        <v>-24112</v>
      </c>
      <c r="L20" s="64">
        <v>31978</v>
      </c>
      <c r="M20" s="64">
        <v>56090</v>
      </c>
      <c r="N20" s="64">
        <f t="shared" si="7"/>
        <v>-51</v>
      </c>
      <c r="O20" s="64">
        <v>418</v>
      </c>
      <c r="P20" s="64">
        <v>469</v>
      </c>
      <c r="Q20" s="64">
        <f t="shared" si="8"/>
        <v>36833</v>
      </c>
      <c r="R20" s="64">
        <v>36833</v>
      </c>
      <c r="S20" s="15"/>
    </row>
    <row r="21" spans="1:19" s="8" customFormat="1" ht="21" customHeight="1" x14ac:dyDescent="0.2">
      <c r="A21" s="9" t="s">
        <v>31</v>
      </c>
      <c r="B21" s="10">
        <f t="shared" si="1"/>
        <v>-130827</v>
      </c>
      <c r="C21" s="10">
        <f t="shared" si="2"/>
        <v>100018</v>
      </c>
      <c r="D21" s="10">
        <f t="shared" si="3"/>
        <v>230845</v>
      </c>
      <c r="E21" s="10">
        <f t="shared" si="4"/>
        <v>-88862</v>
      </c>
      <c r="F21" s="10">
        <v>16829</v>
      </c>
      <c r="G21" s="10">
        <v>105691</v>
      </c>
      <c r="H21" s="10">
        <f t="shared" si="5"/>
        <v>-54321</v>
      </c>
      <c r="I21" s="10">
        <v>11664</v>
      </c>
      <c r="J21" s="10">
        <v>65985</v>
      </c>
      <c r="K21" s="10">
        <f t="shared" si="6"/>
        <v>-25690</v>
      </c>
      <c r="L21" s="10">
        <v>33069</v>
      </c>
      <c r="M21" s="10">
        <v>58759</v>
      </c>
      <c r="N21" s="10">
        <f t="shared" si="7"/>
        <v>-90</v>
      </c>
      <c r="O21" s="10">
        <v>320</v>
      </c>
      <c r="P21" s="10">
        <v>410</v>
      </c>
      <c r="Q21" s="10">
        <f t="shared" si="8"/>
        <v>38136</v>
      </c>
      <c r="R21" s="10">
        <v>38136</v>
      </c>
      <c r="S21" s="15"/>
    </row>
    <row r="22" spans="1:19" ht="21" customHeight="1" x14ac:dyDescent="0.2">
      <c r="A22" s="62" t="s">
        <v>32</v>
      </c>
      <c r="B22" s="63">
        <f t="shared" si="1"/>
        <v>-142296</v>
      </c>
      <c r="C22" s="63">
        <f t="shared" si="2"/>
        <v>103579</v>
      </c>
      <c r="D22" s="63">
        <f t="shared" si="3"/>
        <v>245875</v>
      </c>
      <c r="E22" s="63">
        <f t="shared" si="4"/>
        <v>-93512</v>
      </c>
      <c r="F22" s="63">
        <v>17679</v>
      </c>
      <c r="G22" s="63">
        <v>111191</v>
      </c>
      <c r="H22" s="63">
        <f t="shared" si="5"/>
        <v>-55443</v>
      </c>
      <c r="I22" s="63">
        <v>13286</v>
      </c>
      <c r="J22" s="63">
        <v>68729</v>
      </c>
      <c r="K22" s="63">
        <f t="shared" si="6"/>
        <v>-33735</v>
      </c>
      <c r="L22" s="63">
        <v>31718</v>
      </c>
      <c r="M22" s="63">
        <v>65453</v>
      </c>
      <c r="N22" s="63">
        <f t="shared" si="7"/>
        <v>-67</v>
      </c>
      <c r="O22" s="63">
        <v>435</v>
      </c>
      <c r="P22" s="63">
        <v>502</v>
      </c>
      <c r="Q22" s="63">
        <f t="shared" si="8"/>
        <v>40461</v>
      </c>
      <c r="R22" s="63">
        <v>40461</v>
      </c>
      <c r="S22" s="15"/>
    </row>
    <row r="23" spans="1:19" ht="21" customHeight="1" x14ac:dyDescent="0.2">
      <c r="A23" s="9" t="s">
        <v>33</v>
      </c>
      <c r="B23" s="10">
        <f t="shared" si="1"/>
        <v>-145859</v>
      </c>
      <c r="C23" s="10">
        <f t="shared" si="2"/>
        <v>107267</v>
      </c>
      <c r="D23" s="10">
        <f t="shared" si="3"/>
        <v>253126</v>
      </c>
      <c r="E23" s="10">
        <f t="shared" si="4"/>
        <v>-97238</v>
      </c>
      <c r="F23" s="10">
        <v>18946</v>
      </c>
      <c r="G23" s="10">
        <v>116184</v>
      </c>
      <c r="H23" s="10">
        <f t="shared" si="5"/>
        <v>-51447</v>
      </c>
      <c r="I23" s="10">
        <v>14069</v>
      </c>
      <c r="J23" s="10">
        <v>65516</v>
      </c>
      <c r="K23" s="10">
        <f t="shared" si="6"/>
        <v>-38076</v>
      </c>
      <c r="L23" s="10">
        <v>32620</v>
      </c>
      <c r="M23" s="10">
        <v>70696</v>
      </c>
      <c r="N23" s="10">
        <f t="shared" si="7"/>
        <v>-232</v>
      </c>
      <c r="O23" s="10">
        <v>498</v>
      </c>
      <c r="P23" s="10">
        <v>730</v>
      </c>
      <c r="Q23" s="10">
        <f t="shared" si="8"/>
        <v>41134</v>
      </c>
      <c r="R23" s="10">
        <v>41134</v>
      </c>
      <c r="S23" s="15"/>
    </row>
    <row r="24" spans="1:19" ht="21" customHeight="1" x14ac:dyDescent="0.2">
      <c r="A24" s="62" t="s">
        <v>34</v>
      </c>
      <c r="B24" s="64">
        <f t="shared" si="1"/>
        <v>-163187</v>
      </c>
      <c r="C24" s="64">
        <f t="shared" si="2"/>
        <v>114566</v>
      </c>
      <c r="D24" s="64">
        <f t="shared" si="3"/>
        <v>277753</v>
      </c>
      <c r="E24" s="64">
        <f t="shared" si="4"/>
        <v>-106043</v>
      </c>
      <c r="F24" s="64">
        <v>21366</v>
      </c>
      <c r="G24" s="64">
        <v>127409</v>
      </c>
      <c r="H24" s="64">
        <f t="shared" si="5"/>
        <v>-56345</v>
      </c>
      <c r="I24" s="64">
        <v>14942</v>
      </c>
      <c r="J24" s="64">
        <v>71287</v>
      </c>
      <c r="K24" s="64">
        <f t="shared" si="6"/>
        <v>-45281</v>
      </c>
      <c r="L24" s="64">
        <v>32695</v>
      </c>
      <c r="M24" s="64">
        <v>77976</v>
      </c>
      <c r="N24" s="64">
        <f t="shared" si="7"/>
        <v>-209</v>
      </c>
      <c r="O24" s="64">
        <v>872</v>
      </c>
      <c r="P24" s="64">
        <v>1081</v>
      </c>
      <c r="Q24" s="64">
        <f t="shared" si="8"/>
        <v>44691</v>
      </c>
      <c r="R24" s="64">
        <v>44691</v>
      </c>
      <c r="S24" s="15"/>
    </row>
    <row r="25" spans="1:19" ht="21" customHeight="1" x14ac:dyDescent="0.2">
      <c r="A25" s="9" t="s">
        <v>35</v>
      </c>
      <c r="B25" s="10">
        <f t="shared" si="1"/>
        <v>-172784</v>
      </c>
      <c r="C25" s="10">
        <f t="shared" si="2"/>
        <v>120296</v>
      </c>
      <c r="D25" s="10">
        <f t="shared" si="3"/>
        <v>293080</v>
      </c>
      <c r="E25" s="10">
        <f t="shared" si="4"/>
        <v>-111425</v>
      </c>
      <c r="F25" s="10">
        <v>23182</v>
      </c>
      <c r="G25" s="10">
        <v>134607</v>
      </c>
      <c r="H25" s="10">
        <f t="shared" si="5"/>
        <v>-55274</v>
      </c>
      <c r="I25" s="10">
        <v>12872</v>
      </c>
      <c r="J25" s="10">
        <v>68146</v>
      </c>
      <c r="K25" s="10">
        <f t="shared" si="6"/>
        <v>-54280</v>
      </c>
      <c r="L25" s="10">
        <v>34681</v>
      </c>
      <c r="M25" s="10">
        <v>88961</v>
      </c>
      <c r="N25" s="10">
        <f t="shared" si="7"/>
        <v>-494</v>
      </c>
      <c r="O25" s="10">
        <v>872</v>
      </c>
      <c r="P25" s="10">
        <v>1366</v>
      </c>
      <c r="Q25" s="10">
        <f t="shared" si="8"/>
        <v>48689</v>
      </c>
      <c r="R25" s="10">
        <v>48689</v>
      </c>
      <c r="S25" s="15"/>
    </row>
    <row r="26" spans="1:19" ht="21" customHeight="1" x14ac:dyDescent="0.2">
      <c r="A26" s="62" t="s">
        <v>36</v>
      </c>
      <c r="B26" s="63">
        <f t="shared" si="1"/>
        <v>-184408</v>
      </c>
      <c r="C26" s="63">
        <f t="shared" si="2"/>
        <v>125522</v>
      </c>
      <c r="D26" s="63">
        <f t="shared" si="3"/>
        <v>309930</v>
      </c>
      <c r="E26" s="63">
        <f t="shared" si="4"/>
        <v>-118312</v>
      </c>
      <c r="F26" s="63">
        <v>24909</v>
      </c>
      <c r="G26" s="63">
        <v>143221</v>
      </c>
      <c r="H26" s="63">
        <f t="shared" si="5"/>
        <v>-55436</v>
      </c>
      <c r="I26" s="63">
        <v>12976</v>
      </c>
      <c r="J26" s="63">
        <v>68412</v>
      </c>
      <c r="K26" s="63">
        <f t="shared" si="6"/>
        <v>-62544</v>
      </c>
      <c r="L26" s="63">
        <v>34370</v>
      </c>
      <c r="M26" s="63">
        <v>96914</v>
      </c>
      <c r="N26" s="63">
        <f t="shared" si="7"/>
        <v>-272</v>
      </c>
      <c r="O26" s="63">
        <v>1111</v>
      </c>
      <c r="P26" s="63">
        <v>1383</v>
      </c>
      <c r="Q26" s="63">
        <f t="shared" si="8"/>
        <v>52156</v>
      </c>
      <c r="R26" s="63">
        <v>52156</v>
      </c>
      <c r="S26" s="15"/>
    </row>
    <row r="27" spans="1:19" ht="21" customHeight="1" x14ac:dyDescent="0.2">
      <c r="A27" s="9" t="s">
        <v>37</v>
      </c>
      <c r="B27" s="10">
        <f t="shared" si="1"/>
        <v>-185204</v>
      </c>
      <c r="C27" s="10">
        <f t="shared" si="2"/>
        <v>125728</v>
      </c>
      <c r="D27" s="10">
        <f t="shared" si="3"/>
        <v>310932</v>
      </c>
      <c r="E27" s="10">
        <f t="shared" si="4"/>
        <v>-114905</v>
      </c>
      <c r="F27" s="10">
        <v>27846</v>
      </c>
      <c r="G27" s="10">
        <v>142751</v>
      </c>
      <c r="H27" s="10">
        <f t="shared" si="5"/>
        <v>-55877</v>
      </c>
      <c r="I27" s="10">
        <v>11062</v>
      </c>
      <c r="J27" s="10">
        <v>66939</v>
      </c>
      <c r="K27" s="10">
        <f t="shared" si="6"/>
        <v>-65419</v>
      </c>
      <c r="L27" s="10">
        <v>34411</v>
      </c>
      <c r="M27" s="10">
        <v>99830</v>
      </c>
      <c r="N27" s="10">
        <f t="shared" si="7"/>
        <v>-634</v>
      </c>
      <c r="O27" s="10">
        <v>778</v>
      </c>
      <c r="P27" s="10">
        <v>1412</v>
      </c>
      <c r="Q27" s="10">
        <f t="shared" si="8"/>
        <v>51631</v>
      </c>
      <c r="R27" s="10">
        <v>51631</v>
      </c>
      <c r="S27" s="15"/>
    </row>
    <row r="28" spans="1:19" ht="21" customHeight="1" x14ac:dyDescent="0.2">
      <c r="A28" s="62" t="s">
        <v>38</v>
      </c>
      <c r="B28" s="64">
        <f t="shared" si="1"/>
        <v>-171308</v>
      </c>
      <c r="C28" s="64">
        <f t="shared" si="2"/>
        <v>104937</v>
      </c>
      <c r="D28" s="64">
        <f t="shared" si="3"/>
        <v>276245</v>
      </c>
      <c r="E28" s="64">
        <f t="shared" si="4"/>
        <v>-98524</v>
      </c>
      <c r="F28" s="64">
        <v>23755</v>
      </c>
      <c r="G28" s="64">
        <v>122279</v>
      </c>
      <c r="H28" s="64">
        <f t="shared" si="5"/>
        <v>-47735</v>
      </c>
      <c r="I28" s="64">
        <v>7515</v>
      </c>
      <c r="J28" s="64">
        <v>55250</v>
      </c>
      <c r="K28" s="64">
        <f t="shared" si="6"/>
        <v>-67687</v>
      </c>
      <c r="L28" s="64">
        <v>27848</v>
      </c>
      <c r="M28" s="64">
        <v>95535</v>
      </c>
      <c r="N28" s="64">
        <f t="shared" si="7"/>
        <v>-1502</v>
      </c>
      <c r="O28" s="64">
        <v>1679</v>
      </c>
      <c r="P28" s="64">
        <v>3181</v>
      </c>
      <c r="Q28" s="64">
        <f t="shared" si="8"/>
        <v>44140</v>
      </c>
      <c r="R28" s="64">
        <v>44140</v>
      </c>
      <c r="S28" s="15"/>
    </row>
    <row r="29" spans="1:19" ht="21" customHeight="1" x14ac:dyDescent="0.2">
      <c r="A29" s="9" t="s">
        <v>39</v>
      </c>
      <c r="B29" s="10">
        <f t="shared" si="1"/>
        <v>-161323</v>
      </c>
      <c r="C29" s="10">
        <f t="shared" si="2"/>
        <v>102222</v>
      </c>
      <c r="D29" s="10">
        <f t="shared" si="3"/>
        <v>263545</v>
      </c>
      <c r="E29" s="10">
        <f t="shared" si="4"/>
        <v>-92562</v>
      </c>
      <c r="F29" s="10">
        <v>23731</v>
      </c>
      <c r="G29" s="10">
        <v>116293</v>
      </c>
      <c r="H29" s="10">
        <f t="shared" si="5"/>
        <v>-44297</v>
      </c>
      <c r="I29" s="10">
        <v>6524</v>
      </c>
      <c r="J29" s="10">
        <v>50821</v>
      </c>
      <c r="K29" s="10">
        <f t="shared" si="6"/>
        <v>-69205</v>
      </c>
      <c r="L29" s="10">
        <v>23996</v>
      </c>
      <c r="M29" s="10">
        <v>93201</v>
      </c>
      <c r="N29" s="10">
        <f t="shared" si="7"/>
        <v>-1401</v>
      </c>
      <c r="O29" s="10">
        <v>1829</v>
      </c>
      <c r="P29" s="10">
        <v>3230</v>
      </c>
      <c r="Q29" s="10">
        <f t="shared" si="8"/>
        <v>46142</v>
      </c>
      <c r="R29" s="10">
        <v>46142</v>
      </c>
      <c r="S29" s="15"/>
    </row>
    <row r="30" spans="1:19" ht="21" customHeight="1" x14ac:dyDescent="0.2">
      <c r="A30" s="62" t="s">
        <v>40</v>
      </c>
      <c r="B30" s="63">
        <f t="shared" si="1"/>
        <v>-171266</v>
      </c>
      <c r="C30" s="63">
        <f t="shared" si="2"/>
        <v>107525</v>
      </c>
      <c r="D30" s="63">
        <f t="shared" si="3"/>
        <v>278791</v>
      </c>
      <c r="E30" s="63">
        <f t="shared" si="4"/>
        <v>-99040</v>
      </c>
      <c r="F30" s="63">
        <v>25635</v>
      </c>
      <c r="G30" s="63">
        <v>124675</v>
      </c>
      <c r="H30" s="63">
        <f t="shared" si="5"/>
        <v>-47377</v>
      </c>
      <c r="I30" s="63">
        <v>8096</v>
      </c>
      <c r="J30" s="63">
        <v>55473</v>
      </c>
      <c r="K30" s="63">
        <f t="shared" si="6"/>
        <v>-70748</v>
      </c>
      <c r="L30" s="63">
        <v>24619</v>
      </c>
      <c r="M30" s="63">
        <v>95367</v>
      </c>
      <c r="N30" s="63">
        <f t="shared" si="7"/>
        <v>-1754</v>
      </c>
      <c r="O30" s="63">
        <v>1522</v>
      </c>
      <c r="P30" s="63">
        <v>3276</v>
      </c>
      <c r="Q30" s="63">
        <f t="shared" si="8"/>
        <v>47653</v>
      </c>
      <c r="R30" s="63">
        <v>47653</v>
      </c>
      <c r="S30" s="15"/>
    </row>
    <row r="31" spans="1:19" ht="21" customHeight="1" x14ac:dyDescent="0.2">
      <c r="A31" s="9" t="s">
        <v>41</v>
      </c>
      <c r="B31" s="10">
        <f t="shared" si="1"/>
        <v>-184716</v>
      </c>
      <c r="C31" s="10">
        <f t="shared" si="2"/>
        <v>116058</v>
      </c>
      <c r="D31" s="10">
        <f t="shared" si="3"/>
        <v>300774</v>
      </c>
      <c r="E31" s="10">
        <f t="shared" si="4"/>
        <v>-107254</v>
      </c>
      <c r="F31" s="10">
        <v>27333</v>
      </c>
      <c r="G31" s="10">
        <v>134587</v>
      </c>
      <c r="H31" s="10">
        <f t="shared" si="5"/>
        <v>-55435</v>
      </c>
      <c r="I31" s="10">
        <v>9554</v>
      </c>
      <c r="J31" s="10">
        <v>64989</v>
      </c>
      <c r="K31" s="10">
        <f t="shared" si="6"/>
        <v>-75087</v>
      </c>
      <c r="L31" s="10">
        <v>24924</v>
      </c>
      <c r="M31" s="10">
        <v>100011</v>
      </c>
      <c r="N31" s="10">
        <f t="shared" si="7"/>
        <v>-350</v>
      </c>
      <c r="O31" s="10">
        <v>837</v>
      </c>
      <c r="P31" s="10">
        <v>1187</v>
      </c>
      <c r="Q31" s="10">
        <f t="shared" si="8"/>
        <v>53410</v>
      </c>
      <c r="R31" s="10">
        <v>53410</v>
      </c>
      <c r="S31" s="15"/>
    </row>
    <row r="32" spans="1:19" ht="21" customHeight="1" x14ac:dyDescent="0.2">
      <c r="A32" s="62" t="s">
        <v>42</v>
      </c>
      <c r="B32" s="64">
        <f t="shared" si="1"/>
        <v>-191517</v>
      </c>
      <c r="C32" s="64">
        <f t="shared" si="2"/>
        <v>117306</v>
      </c>
      <c r="D32" s="64">
        <f t="shared" si="3"/>
        <v>308823</v>
      </c>
      <c r="E32" s="64">
        <f t="shared" si="4"/>
        <v>-106885</v>
      </c>
      <c r="F32" s="64">
        <v>28055</v>
      </c>
      <c r="G32" s="64">
        <v>134940</v>
      </c>
      <c r="H32" s="64">
        <f t="shared" si="5"/>
        <v>-61076</v>
      </c>
      <c r="I32" s="64">
        <v>9764</v>
      </c>
      <c r="J32" s="64">
        <v>70840</v>
      </c>
      <c r="K32" s="64">
        <f t="shared" si="6"/>
        <v>-78497</v>
      </c>
      <c r="L32" s="64">
        <v>23586</v>
      </c>
      <c r="M32" s="64">
        <v>102083</v>
      </c>
      <c r="N32" s="64">
        <f t="shared" si="7"/>
        <v>-279</v>
      </c>
      <c r="O32" s="64">
        <v>681</v>
      </c>
      <c r="P32" s="64">
        <v>960</v>
      </c>
      <c r="Q32" s="64">
        <f t="shared" si="8"/>
        <v>55220</v>
      </c>
      <c r="R32" s="64">
        <v>55220</v>
      </c>
      <c r="S32" s="15"/>
    </row>
    <row r="33" spans="1:19" ht="21" customHeight="1" x14ac:dyDescent="0.2">
      <c r="A33" s="9" t="s">
        <v>43</v>
      </c>
      <c r="B33" s="10">
        <f t="shared" si="1"/>
        <v>-204863</v>
      </c>
      <c r="C33" s="10">
        <f t="shared" si="2"/>
        <v>137678</v>
      </c>
      <c r="D33" s="10">
        <f t="shared" si="3"/>
        <v>342541</v>
      </c>
      <c r="E33" s="10">
        <f t="shared" si="4"/>
        <v>-124441</v>
      </c>
      <c r="F33" s="10">
        <v>39970</v>
      </c>
      <c r="G33" s="10">
        <v>164411</v>
      </c>
      <c r="H33" s="10">
        <f t="shared" si="5"/>
        <v>-67291</v>
      </c>
      <c r="I33" s="10">
        <v>5685</v>
      </c>
      <c r="J33" s="10">
        <v>72976</v>
      </c>
      <c r="K33" s="10">
        <f t="shared" si="6"/>
        <v>-76298</v>
      </c>
      <c r="L33" s="10">
        <v>24890</v>
      </c>
      <c r="M33" s="10">
        <v>101188</v>
      </c>
      <c r="N33" s="10">
        <f t="shared" si="7"/>
        <v>-213</v>
      </c>
      <c r="O33" s="10">
        <v>3753</v>
      </c>
      <c r="P33" s="10">
        <v>3966</v>
      </c>
      <c r="Q33" s="10">
        <f t="shared" si="8"/>
        <v>63380</v>
      </c>
      <c r="R33" s="10">
        <v>63380</v>
      </c>
      <c r="S33" s="15"/>
    </row>
    <row r="34" spans="1:19" ht="21" customHeight="1" x14ac:dyDescent="0.2">
      <c r="A34" s="62" t="s">
        <v>44</v>
      </c>
      <c r="B34" s="63">
        <f t="shared" si="1"/>
        <v>-195067</v>
      </c>
      <c r="C34" s="63">
        <f t="shared" si="2"/>
        <v>148519</v>
      </c>
      <c r="D34" s="63">
        <f t="shared" si="3"/>
        <v>343586</v>
      </c>
      <c r="E34" s="63">
        <f t="shared" si="4"/>
        <v>-113750</v>
      </c>
      <c r="F34" s="63">
        <v>39874</v>
      </c>
      <c r="G34" s="63">
        <v>153624</v>
      </c>
      <c r="H34" s="63">
        <f t="shared" si="5"/>
        <v>-71206</v>
      </c>
      <c r="I34" s="63">
        <v>9394</v>
      </c>
      <c r="J34" s="63">
        <v>80600</v>
      </c>
      <c r="K34" s="63">
        <f t="shared" si="6"/>
        <v>-77950</v>
      </c>
      <c r="L34" s="63">
        <v>25863</v>
      </c>
      <c r="M34" s="63">
        <v>103813</v>
      </c>
      <c r="N34" s="63">
        <f t="shared" si="7"/>
        <v>-2136</v>
      </c>
      <c r="O34" s="63">
        <v>3413</v>
      </c>
      <c r="P34" s="63">
        <v>5549</v>
      </c>
      <c r="Q34" s="63">
        <f t="shared" si="8"/>
        <v>69975</v>
      </c>
      <c r="R34" s="63">
        <v>69975</v>
      </c>
      <c r="S34" s="15"/>
    </row>
    <row r="35" spans="1:19" ht="21" customHeight="1" x14ac:dyDescent="0.2">
      <c r="A35" s="9" t="s">
        <v>45</v>
      </c>
      <c r="B35" s="10">
        <f t="shared" si="1"/>
        <v>-217169</v>
      </c>
      <c r="C35" s="10">
        <f t="shared" si="2"/>
        <v>152268</v>
      </c>
      <c r="D35" s="10">
        <f t="shared" si="3"/>
        <v>369437</v>
      </c>
      <c r="E35" s="10">
        <f t="shared" si="4"/>
        <v>-123727</v>
      </c>
      <c r="F35" s="10">
        <v>41524</v>
      </c>
      <c r="G35" s="10">
        <v>165251</v>
      </c>
      <c r="H35" s="10">
        <f t="shared" si="5"/>
        <v>-83019</v>
      </c>
      <c r="I35" s="10">
        <v>9977</v>
      </c>
      <c r="J35" s="10">
        <v>92996</v>
      </c>
      <c r="K35" s="10">
        <f t="shared" si="6"/>
        <v>-82198</v>
      </c>
      <c r="L35" s="10">
        <v>24897</v>
      </c>
      <c r="M35" s="10">
        <v>107095</v>
      </c>
      <c r="N35" s="10">
        <f t="shared" si="7"/>
        <v>-592</v>
      </c>
      <c r="O35" s="10">
        <v>3503</v>
      </c>
      <c r="P35" s="10">
        <v>4095</v>
      </c>
      <c r="Q35" s="10">
        <f t="shared" si="8"/>
        <v>72367</v>
      </c>
      <c r="R35" s="10">
        <v>72367</v>
      </c>
      <c r="S35" s="15"/>
    </row>
    <row r="36" spans="1:19" s="14" customFormat="1" ht="21" customHeight="1" x14ac:dyDescent="0.2">
      <c r="A36" s="62" t="s">
        <v>46</v>
      </c>
      <c r="B36" s="64">
        <f t="shared" si="1"/>
        <v>-232069</v>
      </c>
      <c r="C36" s="64">
        <f t="shared" si="2"/>
        <v>159123</v>
      </c>
      <c r="D36" s="64">
        <f t="shared" si="3"/>
        <v>391192</v>
      </c>
      <c r="E36" s="64">
        <f t="shared" si="4"/>
        <v>-130032</v>
      </c>
      <c r="F36" s="64">
        <v>46782</v>
      </c>
      <c r="G36" s="64">
        <v>176814</v>
      </c>
      <c r="H36" s="64">
        <f t="shared" si="5"/>
        <v>-86875</v>
      </c>
      <c r="I36" s="64">
        <v>11100</v>
      </c>
      <c r="J36" s="64">
        <v>97975</v>
      </c>
      <c r="K36" s="64">
        <f t="shared" si="6"/>
        <v>-83367</v>
      </c>
      <c r="L36" s="64">
        <v>28482</v>
      </c>
      <c r="M36" s="64">
        <v>111849</v>
      </c>
      <c r="N36" s="64">
        <f t="shared" si="7"/>
        <v>-1786</v>
      </c>
      <c r="O36" s="64">
        <v>2768</v>
      </c>
      <c r="P36" s="64">
        <v>4554</v>
      </c>
      <c r="Q36" s="64">
        <f t="shared" si="8"/>
        <v>69991</v>
      </c>
      <c r="R36" s="64">
        <v>69991</v>
      </c>
      <c r="S36" s="44"/>
    </row>
    <row r="37" spans="1:19" s="14" customFormat="1" ht="21" customHeight="1" x14ac:dyDescent="0.2">
      <c r="A37" s="9" t="s">
        <v>47</v>
      </c>
      <c r="B37" s="10">
        <f t="shared" si="1"/>
        <v>-235964</v>
      </c>
      <c r="C37" s="10">
        <f t="shared" si="2"/>
        <v>167054</v>
      </c>
      <c r="D37" s="10">
        <f t="shared" si="3"/>
        <v>403018</v>
      </c>
      <c r="E37" s="10">
        <f t="shared" si="4"/>
        <v>-130553</v>
      </c>
      <c r="F37" s="10">
        <v>49373</v>
      </c>
      <c r="G37" s="10">
        <v>179926</v>
      </c>
      <c r="H37" s="10">
        <f t="shared" si="5"/>
        <v>-88547</v>
      </c>
      <c r="I37" s="10">
        <v>11407</v>
      </c>
      <c r="J37" s="10">
        <v>99954</v>
      </c>
      <c r="K37" s="10">
        <f t="shared" si="6"/>
        <v>-91369</v>
      </c>
      <c r="L37" s="10">
        <v>28281</v>
      </c>
      <c r="M37" s="10">
        <v>119650</v>
      </c>
      <c r="N37" s="10">
        <f t="shared" si="7"/>
        <v>-525</v>
      </c>
      <c r="O37" s="10">
        <v>2963</v>
      </c>
      <c r="P37" s="10">
        <v>3488</v>
      </c>
      <c r="Q37" s="10">
        <f t="shared" si="8"/>
        <v>75030</v>
      </c>
      <c r="R37" s="10">
        <v>75030</v>
      </c>
      <c r="S37" s="44"/>
    </row>
    <row r="38" spans="1:19" s="14" customFormat="1" ht="21" customHeight="1" x14ac:dyDescent="0.2">
      <c r="A38" s="62" t="s">
        <v>48</v>
      </c>
      <c r="B38" s="63">
        <f t="shared" si="1"/>
        <v>-243486</v>
      </c>
      <c r="C38" s="63">
        <f t="shared" si="2"/>
        <v>167557</v>
      </c>
      <c r="D38" s="63">
        <f t="shared" si="3"/>
        <v>411043</v>
      </c>
      <c r="E38" s="63">
        <f t="shared" si="4"/>
        <v>-131569</v>
      </c>
      <c r="F38" s="63">
        <v>51637</v>
      </c>
      <c r="G38" s="63">
        <v>183206</v>
      </c>
      <c r="H38" s="63">
        <f t="shared" si="5"/>
        <v>-91580</v>
      </c>
      <c r="I38" s="63">
        <v>11246</v>
      </c>
      <c r="J38" s="63">
        <v>102826</v>
      </c>
      <c r="K38" s="63">
        <f t="shared" si="6"/>
        <v>-94158</v>
      </c>
      <c r="L38" s="63">
        <v>26639</v>
      </c>
      <c r="M38" s="63">
        <v>120797</v>
      </c>
      <c r="N38" s="63">
        <f t="shared" si="7"/>
        <v>-1517</v>
      </c>
      <c r="O38" s="63">
        <v>2697</v>
      </c>
      <c r="P38" s="63">
        <v>4214</v>
      </c>
      <c r="Q38" s="63">
        <f t="shared" si="8"/>
        <v>75338</v>
      </c>
      <c r="R38" s="63">
        <v>75338</v>
      </c>
      <c r="S38" s="44"/>
    </row>
    <row r="39" spans="1:19" ht="21" customHeight="1" x14ac:dyDescent="0.2">
      <c r="A39" s="9" t="s">
        <v>49</v>
      </c>
      <c r="B39" s="10">
        <f t="shared" si="1"/>
        <v>-217764</v>
      </c>
      <c r="C39" s="10">
        <f t="shared" si="2"/>
        <v>166240</v>
      </c>
      <c r="D39" s="10">
        <f t="shared" si="3"/>
        <v>384004</v>
      </c>
      <c r="E39" s="10">
        <f t="shared" si="4"/>
        <v>-115783</v>
      </c>
      <c r="F39" s="10">
        <v>50697</v>
      </c>
      <c r="G39" s="10">
        <v>166480</v>
      </c>
      <c r="H39" s="10">
        <f t="shared" si="5"/>
        <v>-88544</v>
      </c>
      <c r="I39" s="10">
        <v>8800</v>
      </c>
      <c r="J39" s="10">
        <v>97344</v>
      </c>
      <c r="K39" s="10">
        <f t="shared" si="6"/>
        <v>-86033</v>
      </c>
      <c r="L39" s="10">
        <v>28051</v>
      </c>
      <c r="M39" s="10">
        <v>114084</v>
      </c>
      <c r="N39" s="10">
        <f t="shared" si="7"/>
        <v>-1498</v>
      </c>
      <c r="O39" s="10">
        <v>4598</v>
      </c>
      <c r="P39" s="10">
        <v>6096</v>
      </c>
      <c r="Q39" s="10">
        <f t="shared" si="8"/>
        <v>74094</v>
      </c>
      <c r="R39" s="10">
        <v>74094</v>
      </c>
      <c r="S39" s="15"/>
    </row>
    <row r="40" spans="1:19" s="14" customFormat="1" ht="21" customHeight="1" x14ac:dyDescent="0.2">
      <c r="A40" s="62" t="s">
        <v>50</v>
      </c>
      <c r="B40" s="64">
        <f t="shared" si="1"/>
        <v>-215866</v>
      </c>
      <c r="C40" s="64">
        <f t="shared" si="2"/>
        <v>169530</v>
      </c>
      <c r="D40" s="64">
        <f t="shared" si="3"/>
        <v>385396</v>
      </c>
      <c r="E40" s="64">
        <f t="shared" si="4"/>
        <v>-117038</v>
      </c>
      <c r="F40" s="64">
        <v>50599</v>
      </c>
      <c r="G40" s="64">
        <v>167637</v>
      </c>
      <c r="H40" s="64">
        <f t="shared" si="5"/>
        <v>-89047</v>
      </c>
      <c r="I40" s="64">
        <v>8399</v>
      </c>
      <c r="J40" s="64">
        <v>97446</v>
      </c>
      <c r="K40" s="64">
        <f t="shared" si="6"/>
        <v>-84410</v>
      </c>
      <c r="L40" s="64">
        <v>30349</v>
      </c>
      <c r="M40" s="64">
        <v>114759</v>
      </c>
      <c r="N40" s="64">
        <f t="shared" si="7"/>
        <v>-1093</v>
      </c>
      <c r="O40" s="64">
        <v>4461</v>
      </c>
      <c r="P40" s="64">
        <v>5554</v>
      </c>
      <c r="Q40" s="64">
        <f t="shared" si="8"/>
        <v>75722</v>
      </c>
      <c r="R40" s="64">
        <v>75722</v>
      </c>
      <c r="S40" s="44"/>
    </row>
    <row r="41" spans="1:19" s="14" customFormat="1" ht="21" customHeight="1" x14ac:dyDescent="0.2">
      <c r="A41" s="9" t="s">
        <v>51</v>
      </c>
      <c r="B41" s="10">
        <f t="shared" si="1"/>
        <v>-242726</v>
      </c>
      <c r="C41" s="10">
        <f t="shared" si="2"/>
        <v>169275</v>
      </c>
      <c r="D41" s="10">
        <f t="shared" si="3"/>
        <v>412001</v>
      </c>
      <c r="E41" s="10">
        <f t="shared" si="4"/>
        <v>-126730</v>
      </c>
      <c r="F41" s="10">
        <v>53070</v>
      </c>
      <c r="G41" s="10">
        <v>179800</v>
      </c>
      <c r="H41" s="10">
        <f t="shared" si="5"/>
        <v>-102323</v>
      </c>
      <c r="I41" s="10">
        <v>9399</v>
      </c>
      <c r="J41" s="10">
        <v>111722</v>
      </c>
      <c r="K41" s="10">
        <f t="shared" si="6"/>
        <v>-87965</v>
      </c>
      <c r="L41" s="10">
        <v>27913</v>
      </c>
      <c r="M41" s="10">
        <v>115878</v>
      </c>
      <c r="N41" s="10">
        <f t="shared" si="7"/>
        <v>-452</v>
      </c>
      <c r="O41" s="10">
        <v>4149</v>
      </c>
      <c r="P41" s="10">
        <v>4601</v>
      </c>
      <c r="Q41" s="10">
        <f t="shared" si="8"/>
        <v>74744</v>
      </c>
      <c r="R41" s="10">
        <v>74744</v>
      </c>
      <c r="S41" s="44"/>
    </row>
    <row r="42" spans="1:19" s="14" customFormat="1" ht="21" customHeight="1" x14ac:dyDescent="0.2">
      <c r="A42" s="62" t="s">
        <v>52</v>
      </c>
      <c r="B42" s="63">
        <f t="shared" si="1"/>
        <v>-236006</v>
      </c>
      <c r="C42" s="63">
        <f t="shared" si="2"/>
        <v>174191</v>
      </c>
      <c r="D42" s="63">
        <f t="shared" si="3"/>
        <v>410197</v>
      </c>
      <c r="E42" s="63">
        <f t="shared" si="4"/>
        <v>-124849</v>
      </c>
      <c r="F42" s="63">
        <v>52194</v>
      </c>
      <c r="G42" s="63">
        <v>177043</v>
      </c>
      <c r="H42" s="63">
        <f t="shared" si="5"/>
        <v>-104263</v>
      </c>
      <c r="I42" s="63">
        <v>8815</v>
      </c>
      <c r="J42" s="63">
        <v>113078</v>
      </c>
      <c r="K42" s="63">
        <f t="shared" si="6"/>
        <v>-86479</v>
      </c>
      <c r="L42" s="63">
        <v>28819</v>
      </c>
      <c r="M42" s="63">
        <v>115298</v>
      </c>
      <c r="N42" s="63">
        <f t="shared" si="7"/>
        <v>-1037</v>
      </c>
      <c r="O42" s="63">
        <v>3741</v>
      </c>
      <c r="P42" s="63">
        <v>4778</v>
      </c>
      <c r="Q42" s="63">
        <f t="shared" si="8"/>
        <v>80622</v>
      </c>
      <c r="R42" s="63">
        <v>80622</v>
      </c>
      <c r="S42" s="44"/>
    </row>
    <row r="43" spans="1:19" s="14" customFormat="1" ht="21" customHeight="1" x14ac:dyDescent="0.2">
      <c r="A43" s="9" t="s">
        <v>53</v>
      </c>
      <c r="B43" s="10">
        <f t="shared" si="1"/>
        <v>-248178</v>
      </c>
      <c r="C43" s="10">
        <f t="shared" si="2"/>
        <v>180113</v>
      </c>
      <c r="D43" s="10">
        <f t="shared" si="3"/>
        <v>428291</v>
      </c>
      <c r="E43" s="10">
        <f t="shared" si="4"/>
        <v>-130634</v>
      </c>
      <c r="F43" s="10">
        <v>54381</v>
      </c>
      <c r="G43" s="10">
        <v>185015</v>
      </c>
      <c r="H43" s="10">
        <f t="shared" si="5"/>
        <v>-112814</v>
      </c>
      <c r="I43" s="10">
        <v>9543</v>
      </c>
      <c r="J43" s="10">
        <v>122357</v>
      </c>
      <c r="K43" s="10">
        <f t="shared" si="6"/>
        <v>-85921</v>
      </c>
      <c r="L43" s="10">
        <v>30199</v>
      </c>
      <c r="M43" s="10">
        <v>116120</v>
      </c>
      <c r="N43" s="10">
        <f t="shared" si="7"/>
        <v>-518</v>
      </c>
      <c r="O43" s="10">
        <v>4281</v>
      </c>
      <c r="P43" s="10">
        <v>4799</v>
      </c>
      <c r="Q43" s="10">
        <f t="shared" si="8"/>
        <v>81709</v>
      </c>
      <c r="R43" s="10">
        <v>81709</v>
      </c>
      <c r="S43" s="44"/>
    </row>
    <row r="44" spans="1:19" s="14" customFormat="1" ht="21" customHeight="1" x14ac:dyDescent="0.2">
      <c r="A44" s="62" t="s">
        <v>54</v>
      </c>
      <c r="B44" s="64">
        <f t="shared" si="1"/>
        <v>-254548</v>
      </c>
      <c r="C44" s="64">
        <f t="shared" si="2"/>
        <v>185993</v>
      </c>
      <c r="D44" s="64">
        <f t="shared" si="3"/>
        <v>440541</v>
      </c>
      <c r="E44" s="64">
        <f t="shared" si="4"/>
        <v>-135939</v>
      </c>
      <c r="F44" s="64">
        <v>54657</v>
      </c>
      <c r="G44" s="64">
        <v>190596</v>
      </c>
      <c r="H44" s="64">
        <f t="shared" si="5"/>
        <v>-119805</v>
      </c>
      <c r="I44" s="64">
        <v>9974</v>
      </c>
      <c r="J44" s="64">
        <v>129779</v>
      </c>
      <c r="K44" s="64">
        <f t="shared" si="6"/>
        <v>-80607</v>
      </c>
      <c r="L44" s="64">
        <v>34174</v>
      </c>
      <c r="M44" s="64">
        <v>114781</v>
      </c>
      <c r="N44" s="64">
        <f t="shared" si="7"/>
        <v>-774</v>
      </c>
      <c r="O44" s="64">
        <v>4611</v>
      </c>
      <c r="P44" s="64">
        <v>5385</v>
      </c>
      <c r="Q44" s="64">
        <f t="shared" si="8"/>
        <v>82577</v>
      </c>
      <c r="R44" s="64">
        <v>82577</v>
      </c>
      <c r="S44" s="44"/>
    </row>
    <row r="45" spans="1:19" s="14" customFormat="1" ht="21" customHeight="1" x14ac:dyDescent="0.2">
      <c r="A45" s="9" t="s">
        <v>55</v>
      </c>
      <c r="B45" s="10">
        <f t="shared" si="1"/>
        <v>-248870</v>
      </c>
      <c r="C45" s="10">
        <f t="shared" si="2"/>
        <v>189061</v>
      </c>
      <c r="D45" s="10">
        <f t="shared" si="3"/>
        <v>437931</v>
      </c>
      <c r="E45" s="10">
        <f t="shared" si="4"/>
        <v>-133939</v>
      </c>
      <c r="F45" s="10">
        <v>54663</v>
      </c>
      <c r="G45" s="10">
        <v>188602</v>
      </c>
      <c r="H45" s="10">
        <f t="shared" si="5"/>
        <v>-117516</v>
      </c>
      <c r="I45" s="10">
        <v>11652</v>
      </c>
      <c r="J45" s="10">
        <v>129168</v>
      </c>
      <c r="K45" s="10">
        <f t="shared" si="6"/>
        <v>-81587</v>
      </c>
      <c r="L45" s="10">
        <v>33577</v>
      </c>
      <c r="M45" s="10">
        <v>115164</v>
      </c>
      <c r="N45" s="10">
        <f t="shared" si="7"/>
        <v>-764</v>
      </c>
      <c r="O45" s="10">
        <v>4233</v>
      </c>
      <c r="P45" s="10">
        <v>4997</v>
      </c>
      <c r="Q45" s="10">
        <f t="shared" si="8"/>
        <v>84936</v>
      </c>
      <c r="R45" s="10">
        <v>84936</v>
      </c>
      <c r="S45" s="44"/>
    </row>
    <row r="46" spans="1:19" s="14" customFormat="1" ht="21" customHeight="1" x14ac:dyDescent="0.2">
      <c r="A46" s="62" t="s">
        <v>56</v>
      </c>
      <c r="B46" s="63">
        <f t="shared" si="1"/>
        <v>-245757</v>
      </c>
      <c r="C46" s="63">
        <f t="shared" si="2"/>
        <v>178399</v>
      </c>
      <c r="D46" s="63">
        <f t="shared" si="3"/>
        <v>424156</v>
      </c>
      <c r="E46" s="63">
        <f t="shared" si="4"/>
        <v>-131087</v>
      </c>
      <c r="F46" s="63">
        <v>50916</v>
      </c>
      <c r="G46" s="63">
        <v>182003</v>
      </c>
      <c r="H46" s="63">
        <f t="shared" si="5"/>
        <v>-110749</v>
      </c>
      <c r="I46" s="63">
        <v>11264</v>
      </c>
      <c r="J46" s="63">
        <v>122013</v>
      </c>
      <c r="K46" s="63">
        <f t="shared" si="6"/>
        <v>-84600</v>
      </c>
      <c r="L46" s="63">
        <v>30460</v>
      </c>
      <c r="M46" s="63">
        <v>115060</v>
      </c>
      <c r="N46" s="63">
        <f t="shared" si="7"/>
        <v>-1251</v>
      </c>
      <c r="O46" s="63">
        <v>3829</v>
      </c>
      <c r="P46" s="63">
        <v>5080</v>
      </c>
      <c r="Q46" s="63">
        <f t="shared" si="8"/>
        <v>81930</v>
      </c>
      <c r="R46" s="63">
        <v>81930</v>
      </c>
      <c r="S46" s="44"/>
    </row>
    <row r="47" spans="1:19" s="14" customFormat="1" ht="21" customHeight="1" x14ac:dyDescent="0.2">
      <c r="A47" s="9" t="s">
        <v>57</v>
      </c>
      <c r="B47" s="10">
        <f t="shared" si="1"/>
        <v>-261103</v>
      </c>
      <c r="C47" s="10">
        <f t="shared" si="2"/>
        <v>179497</v>
      </c>
      <c r="D47" s="10">
        <f t="shared" si="3"/>
        <v>440600</v>
      </c>
      <c r="E47" s="10">
        <f t="shared" si="4"/>
        <v>-141391</v>
      </c>
      <c r="F47" s="10">
        <v>52365</v>
      </c>
      <c r="G47" s="10">
        <v>193756</v>
      </c>
      <c r="H47" s="10">
        <f t="shared" si="5"/>
        <v>-112033</v>
      </c>
      <c r="I47" s="10">
        <v>12250</v>
      </c>
      <c r="J47" s="10">
        <v>124283</v>
      </c>
      <c r="K47" s="10">
        <f t="shared" si="6"/>
        <v>-86124</v>
      </c>
      <c r="L47" s="10">
        <v>31918</v>
      </c>
      <c r="M47" s="10">
        <v>118042</v>
      </c>
      <c r="N47" s="10">
        <f t="shared" si="7"/>
        <v>-700</v>
      </c>
      <c r="O47" s="10">
        <v>3819</v>
      </c>
      <c r="P47" s="10">
        <v>4519</v>
      </c>
      <c r="Q47" s="10">
        <f t="shared" si="8"/>
        <v>79145</v>
      </c>
      <c r="R47" s="10">
        <v>79145</v>
      </c>
      <c r="S47" s="44"/>
    </row>
    <row r="48" spans="1:19" ht="21" customHeight="1" x14ac:dyDescent="0.2">
      <c r="A48" s="62" t="s">
        <v>58</v>
      </c>
      <c r="B48" s="64">
        <f t="shared" si="1"/>
        <v>-270404</v>
      </c>
      <c r="C48" s="64">
        <f t="shared" si="2"/>
        <v>178521</v>
      </c>
      <c r="D48" s="64">
        <f t="shared" si="3"/>
        <v>448925</v>
      </c>
      <c r="E48" s="64">
        <f t="shared" si="4"/>
        <v>-147914</v>
      </c>
      <c r="F48" s="64">
        <v>51885</v>
      </c>
      <c r="G48" s="64">
        <v>199799</v>
      </c>
      <c r="H48" s="64">
        <f t="shared" si="5"/>
        <v>-115794</v>
      </c>
      <c r="I48" s="64">
        <v>11935</v>
      </c>
      <c r="J48" s="64">
        <v>127729</v>
      </c>
      <c r="K48" s="64">
        <f t="shared" si="6"/>
        <v>-83501</v>
      </c>
      <c r="L48" s="64">
        <v>33469</v>
      </c>
      <c r="M48" s="64">
        <v>116970</v>
      </c>
      <c r="N48" s="64">
        <f t="shared" si="7"/>
        <v>-340</v>
      </c>
      <c r="O48" s="64">
        <v>4087</v>
      </c>
      <c r="P48" s="64">
        <v>4427</v>
      </c>
      <c r="Q48" s="64">
        <f t="shared" si="8"/>
        <v>77145</v>
      </c>
      <c r="R48" s="64">
        <v>77145</v>
      </c>
      <c r="S48" s="15"/>
    </row>
    <row r="49" spans="1:19" s="14" customFormat="1" ht="21" customHeight="1" x14ac:dyDescent="0.2">
      <c r="A49" s="9" t="s">
        <v>125</v>
      </c>
      <c r="B49" s="10">
        <f t="shared" si="1"/>
        <v>-273692</v>
      </c>
      <c r="C49" s="10">
        <f t="shared" si="2"/>
        <v>177116</v>
      </c>
      <c r="D49" s="10">
        <f t="shared" si="3"/>
        <v>450808</v>
      </c>
      <c r="E49" s="10">
        <f t="shared" si="4"/>
        <v>-149814</v>
      </c>
      <c r="F49" s="10">
        <v>52093</v>
      </c>
      <c r="G49" s="10">
        <v>201907</v>
      </c>
      <c r="H49" s="10">
        <f t="shared" si="5"/>
        <v>-115467</v>
      </c>
      <c r="I49" s="10">
        <v>13364</v>
      </c>
      <c r="J49" s="10">
        <v>128831</v>
      </c>
      <c r="K49" s="10">
        <f t="shared" si="6"/>
        <v>-82502</v>
      </c>
      <c r="L49" s="10">
        <v>33233</v>
      </c>
      <c r="M49" s="10">
        <v>115735</v>
      </c>
      <c r="N49" s="10">
        <f t="shared" si="7"/>
        <v>-725</v>
      </c>
      <c r="O49" s="10">
        <v>3610</v>
      </c>
      <c r="P49" s="10">
        <v>4335</v>
      </c>
      <c r="Q49" s="10">
        <f t="shared" si="8"/>
        <v>74816</v>
      </c>
      <c r="R49" s="10">
        <v>74816</v>
      </c>
      <c r="S49" s="44"/>
    </row>
    <row r="50" spans="1:19" s="14" customFormat="1" ht="21" customHeight="1" x14ac:dyDescent="0.2">
      <c r="A50" s="62" t="s">
        <v>126</v>
      </c>
      <c r="B50" s="63">
        <f t="shared" si="1"/>
        <v>-277017</v>
      </c>
      <c r="C50" s="63">
        <f t="shared" si="2"/>
        <v>182082</v>
      </c>
      <c r="D50" s="63">
        <f t="shared" si="3"/>
        <v>459099</v>
      </c>
      <c r="E50" s="63">
        <f t="shared" si="4"/>
        <v>-148843</v>
      </c>
      <c r="F50" s="63">
        <v>53313</v>
      </c>
      <c r="G50" s="63">
        <v>202156</v>
      </c>
      <c r="H50" s="63">
        <f t="shared" si="5"/>
        <v>-118080</v>
      </c>
      <c r="I50" s="63">
        <v>16961</v>
      </c>
      <c r="J50" s="63">
        <v>135041</v>
      </c>
      <c r="K50" s="63">
        <f t="shared" si="6"/>
        <v>-84019</v>
      </c>
      <c r="L50" s="63">
        <v>32925</v>
      </c>
      <c r="M50" s="63">
        <v>116944</v>
      </c>
      <c r="N50" s="63">
        <f t="shared" si="7"/>
        <v>-741</v>
      </c>
      <c r="O50" s="63">
        <v>4217</v>
      </c>
      <c r="P50" s="63">
        <v>4958</v>
      </c>
      <c r="Q50" s="63">
        <f t="shared" si="8"/>
        <v>74666</v>
      </c>
      <c r="R50" s="63">
        <v>74666</v>
      </c>
      <c r="S50" s="44"/>
    </row>
    <row r="51" spans="1:19" s="14" customFormat="1" ht="21" customHeight="1" x14ac:dyDescent="0.2">
      <c r="A51" s="9" t="s">
        <v>127</v>
      </c>
      <c r="B51" s="10">
        <f t="shared" si="1"/>
        <v>-282625</v>
      </c>
      <c r="C51" s="10">
        <f t="shared" si="2"/>
        <v>191677</v>
      </c>
      <c r="D51" s="10">
        <f t="shared" si="3"/>
        <v>474302</v>
      </c>
      <c r="E51" s="10">
        <f t="shared" si="4"/>
        <v>-153936</v>
      </c>
      <c r="F51" s="10">
        <v>54770</v>
      </c>
      <c r="G51" s="10">
        <v>208706</v>
      </c>
      <c r="H51" s="10">
        <f t="shared" si="5"/>
        <v>-121614</v>
      </c>
      <c r="I51" s="10">
        <v>18132</v>
      </c>
      <c r="J51" s="10">
        <v>139746</v>
      </c>
      <c r="K51" s="10">
        <f t="shared" si="6"/>
        <v>-86873</v>
      </c>
      <c r="L51" s="10">
        <v>33291</v>
      </c>
      <c r="M51" s="10">
        <v>120164</v>
      </c>
      <c r="N51" s="10">
        <f t="shared" si="7"/>
        <v>-530</v>
      </c>
      <c r="O51" s="10">
        <v>5156</v>
      </c>
      <c r="P51" s="10">
        <v>5686</v>
      </c>
      <c r="Q51" s="10">
        <f t="shared" si="8"/>
        <v>80328</v>
      </c>
      <c r="R51" s="10">
        <v>80328</v>
      </c>
      <c r="S51" s="44"/>
    </row>
    <row r="52" spans="1:19" ht="21" customHeight="1" x14ac:dyDescent="0.2">
      <c r="A52" s="62" t="s">
        <v>128</v>
      </c>
      <c r="B52" s="64">
        <f t="shared" si="1"/>
        <v>-274324</v>
      </c>
      <c r="C52" s="64">
        <f t="shared" si="2"/>
        <v>194904</v>
      </c>
      <c r="D52" s="64">
        <f t="shared" si="3"/>
        <v>469228</v>
      </c>
      <c r="E52" s="64">
        <f t="shared" si="4"/>
        <v>-153366</v>
      </c>
      <c r="F52" s="64">
        <v>54472</v>
      </c>
      <c r="G52" s="64">
        <v>207838</v>
      </c>
      <c r="H52" s="64">
        <f t="shared" si="5"/>
        <v>-117535</v>
      </c>
      <c r="I52" s="64">
        <v>16932</v>
      </c>
      <c r="J52" s="64">
        <v>134467</v>
      </c>
      <c r="K52" s="64">
        <f t="shared" si="6"/>
        <v>-85518</v>
      </c>
      <c r="L52" s="64">
        <v>34374</v>
      </c>
      <c r="M52" s="64">
        <v>119892</v>
      </c>
      <c r="N52" s="64">
        <f t="shared" si="7"/>
        <v>-550</v>
      </c>
      <c r="O52" s="64">
        <v>6481</v>
      </c>
      <c r="P52" s="64">
        <v>7031</v>
      </c>
      <c r="Q52" s="64">
        <f t="shared" si="8"/>
        <v>82645</v>
      </c>
      <c r="R52" s="64">
        <v>82645</v>
      </c>
      <c r="S52" s="15"/>
    </row>
    <row r="53" spans="1:19" s="14" customFormat="1" ht="21" customHeight="1" x14ac:dyDescent="0.2">
      <c r="A53" s="9" t="s">
        <v>132</v>
      </c>
      <c r="B53" s="10">
        <f t="shared" ref="B53:B88" si="9">+C53-D53</f>
        <v>-282542</v>
      </c>
      <c r="C53" s="10">
        <f t="shared" ref="C53:C88" si="10">+F53+I53+L53+O53+R53</f>
        <v>211208</v>
      </c>
      <c r="D53" s="10">
        <f t="shared" ref="D53:D88" si="11">+G53+J53+M53+P53</f>
        <v>493750</v>
      </c>
      <c r="E53" s="10">
        <f t="shared" ref="E53:E88" si="12">+F53-G53</f>
        <v>-156546</v>
      </c>
      <c r="F53" s="10">
        <v>57431</v>
      </c>
      <c r="G53" s="10">
        <v>213977</v>
      </c>
      <c r="H53" s="10">
        <f t="shared" ref="H53:H88" si="13">+I53-J53</f>
        <v>-126336</v>
      </c>
      <c r="I53" s="10">
        <v>20030</v>
      </c>
      <c r="J53" s="10">
        <v>146366</v>
      </c>
      <c r="K53" s="10">
        <f t="shared" ref="K53:K88" si="14">+L53-M53</f>
        <v>-88772</v>
      </c>
      <c r="L53" s="10">
        <v>35707</v>
      </c>
      <c r="M53" s="10">
        <v>124479</v>
      </c>
      <c r="N53" s="10">
        <f t="shared" ref="N53:N88" si="15">+O53-P53</f>
        <v>-1448</v>
      </c>
      <c r="O53" s="10">
        <v>7480</v>
      </c>
      <c r="P53" s="10">
        <v>8928</v>
      </c>
      <c r="Q53" s="10">
        <f t="shared" ref="Q53:Q88" si="16">+R53</f>
        <v>90560</v>
      </c>
      <c r="R53" s="10">
        <v>90560</v>
      </c>
      <c r="S53" s="44"/>
    </row>
    <row r="54" spans="1:19" s="14" customFormat="1" ht="21" customHeight="1" x14ac:dyDescent="0.2">
      <c r="A54" s="62" t="s">
        <v>133</v>
      </c>
      <c r="B54" s="63">
        <f t="shared" si="9"/>
        <v>-276080</v>
      </c>
      <c r="C54" s="63">
        <f t="shared" si="10"/>
        <v>210606</v>
      </c>
      <c r="D54" s="63">
        <f t="shared" si="11"/>
        <v>486686</v>
      </c>
      <c r="E54" s="63">
        <f t="shared" si="12"/>
        <v>-151715</v>
      </c>
      <c r="F54" s="63">
        <v>57202</v>
      </c>
      <c r="G54" s="63">
        <v>208917</v>
      </c>
      <c r="H54" s="63">
        <f t="shared" si="13"/>
        <v>-117678</v>
      </c>
      <c r="I54" s="63">
        <v>22125</v>
      </c>
      <c r="J54" s="63">
        <v>139803</v>
      </c>
      <c r="K54" s="63">
        <f t="shared" si="14"/>
        <v>-97532</v>
      </c>
      <c r="L54" s="63">
        <v>32555</v>
      </c>
      <c r="M54" s="63">
        <v>130087</v>
      </c>
      <c r="N54" s="63">
        <f t="shared" si="15"/>
        <v>-2551</v>
      </c>
      <c r="O54" s="63">
        <v>5328</v>
      </c>
      <c r="P54" s="63">
        <v>7879</v>
      </c>
      <c r="Q54" s="63">
        <f t="shared" si="16"/>
        <v>93396</v>
      </c>
      <c r="R54" s="63">
        <v>93396</v>
      </c>
      <c r="S54" s="44"/>
    </row>
    <row r="55" spans="1:19" s="14" customFormat="1" ht="21" customHeight="1" x14ac:dyDescent="0.2">
      <c r="A55" s="9" t="s">
        <v>134</v>
      </c>
      <c r="B55" s="10">
        <f t="shared" si="9"/>
        <v>-268221</v>
      </c>
      <c r="C55" s="10">
        <f t="shared" si="10"/>
        <v>211405</v>
      </c>
      <c r="D55" s="10">
        <f t="shared" si="11"/>
        <v>479626</v>
      </c>
      <c r="E55" s="10">
        <f t="shared" si="12"/>
        <v>-149972</v>
      </c>
      <c r="F55" s="10">
        <v>57644</v>
      </c>
      <c r="G55" s="10">
        <v>207616</v>
      </c>
      <c r="H55" s="10">
        <f t="shared" si="13"/>
        <v>-113613</v>
      </c>
      <c r="I55" s="10">
        <v>24365</v>
      </c>
      <c r="J55" s="10">
        <v>137978</v>
      </c>
      <c r="K55" s="10">
        <f t="shared" si="14"/>
        <v>-93261</v>
      </c>
      <c r="L55" s="10">
        <v>34053</v>
      </c>
      <c r="M55" s="10">
        <v>127314</v>
      </c>
      <c r="N55" s="10">
        <f t="shared" si="15"/>
        <v>-1756</v>
      </c>
      <c r="O55" s="10">
        <v>4962</v>
      </c>
      <c r="P55" s="10">
        <v>6718</v>
      </c>
      <c r="Q55" s="10">
        <f t="shared" si="16"/>
        <v>90381</v>
      </c>
      <c r="R55" s="10">
        <v>90381</v>
      </c>
      <c r="S55" s="44"/>
    </row>
    <row r="56" spans="1:19" ht="21" customHeight="1" x14ac:dyDescent="0.2">
      <c r="A56" s="62" t="s">
        <v>135</v>
      </c>
      <c r="B56" s="64">
        <f t="shared" si="9"/>
        <v>-255788</v>
      </c>
      <c r="C56" s="64">
        <f t="shared" si="10"/>
        <v>217622</v>
      </c>
      <c r="D56" s="64">
        <f t="shared" si="11"/>
        <v>473410</v>
      </c>
      <c r="E56" s="64">
        <f t="shared" si="12"/>
        <v>-147553</v>
      </c>
      <c r="F56" s="64">
        <v>57024</v>
      </c>
      <c r="G56" s="64">
        <v>204577</v>
      </c>
      <c r="H56" s="64">
        <f t="shared" si="13"/>
        <v>-109960</v>
      </c>
      <c r="I56" s="64">
        <v>30474</v>
      </c>
      <c r="J56" s="64">
        <v>140434</v>
      </c>
      <c r="K56" s="64">
        <f t="shared" si="14"/>
        <v>-83465</v>
      </c>
      <c r="L56" s="64">
        <v>38899</v>
      </c>
      <c r="M56" s="64">
        <v>122364</v>
      </c>
      <c r="N56" s="64">
        <f t="shared" si="15"/>
        <v>-1704</v>
      </c>
      <c r="O56" s="64">
        <v>4331</v>
      </c>
      <c r="P56" s="64">
        <v>6035</v>
      </c>
      <c r="Q56" s="64">
        <f t="shared" si="16"/>
        <v>86894</v>
      </c>
      <c r="R56" s="64">
        <v>86894</v>
      </c>
      <c r="S56" s="15"/>
    </row>
    <row r="57" spans="1:19" s="14" customFormat="1" ht="21" customHeight="1" x14ac:dyDescent="0.2">
      <c r="A57" s="9" t="s">
        <v>136</v>
      </c>
      <c r="B57" s="10">
        <f t="shared" si="9"/>
        <v>-261547</v>
      </c>
      <c r="C57" s="10">
        <f t="shared" si="10"/>
        <v>219180</v>
      </c>
      <c r="D57" s="10">
        <f t="shared" si="11"/>
        <v>480727</v>
      </c>
      <c r="E57" s="10">
        <f t="shared" si="12"/>
        <v>-154144</v>
      </c>
      <c r="F57" s="10">
        <v>58597</v>
      </c>
      <c r="G57" s="10">
        <v>212741</v>
      </c>
      <c r="H57" s="10">
        <f t="shared" si="13"/>
        <v>-105763</v>
      </c>
      <c r="I57" s="10">
        <v>29771</v>
      </c>
      <c r="J57" s="10">
        <v>135534</v>
      </c>
      <c r="K57" s="10">
        <f t="shared" si="14"/>
        <v>-88807</v>
      </c>
      <c r="L57" s="10">
        <v>38333</v>
      </c>
      <c r="M57" s="10">
        <v>127140</v>
      </c>
      <c r="N57" s="10">
        <f t="shared" si="15"/>
        <v>-1366</v>
      </c>
      <c r="O57" s="10">
        <v>3946</v>
      </c>
      <c r="P57" s="10">
        <v>5312</v>
      </c>
      <c r="Q57" s="10">
        <f t="shared" si="16"/>
        <v>88533</v>
      </c>
      <c r="R57" s="10">
        <v>88533</v>
      </c>
      <c r="S57" s="44"/>
    </row>
    <row r="58" spans="1:19" s="14" customFormat="1" ht="21" customHeight="1" x14ac:dyDescent="0.2">
      <c r="A58" s="62" t="s">
        <v>137</v>
      </c>
      <c r="B58" s="63">
        <f t="shared" si="9"/>
        <v>-249812</v>
      </c>
      <c r="C58" s="63">
        <f t="shared" si="10"/>
        <v>230965</v>
      </c>
      <c r="D58" s="63">
        <f t="shared" si="11"/>
        <v>480777</v>
      </c>
      <c r="E58" s="63">
        <f t="shared" si="12"/>
        <v>-151614</v>
      </c>
      <c r="F58" s="63">
        <v>55441</v>
      </c>
      <c r="G58" s="63">
        <v>207055</v>
      </c>
      <c r="H58" s="63">
        <f t="shared" si="13"/>
        <v>-105594</v>
      </c>
      <c r="I58" s="63">
        <v>31433</v>
      </c>
      <c r="J58" s="63">
        <v>137027</v>
      </c>
      <c r="K58" s="63">
        <f t="shared" si="14"/>
        <v>-89736</v>
      </c>
      <c r="L58" s="63">
        <v>41503</v>
      </c>
      <c r="M58" s="63">
        <v>131239</v>
      </c>
      <c r="N58" s="63">
        <f t="shared" si="15"/>
        <v>-2042</v>
      </c>
      <c r="O58" s="63">
        <v>3414</v>
      </c>
      <c r="P58" s="63">
        <v>5456</v>
      </c>
      <c r="Q58" s="63">
        <f t="shared" si="16"/>
        <v>99174</v>
      </c>
      <c r="R58" s="63">
        <v>99174</v>
      </c>
      <c r="S58" s="44"/>
    </row>
    <row r="59" spans="1:19" s="14" customFormat="1" ht="21" customHeight="1" x14ac:dyDescent="0.2">
      <c r="A59" s="9" t="s">
        <v>138</v>
      </c>
      <c r="B59" s="10">
        <f t="shared" si="9"/>
        <v>-260678</v>
      </c>
      <c r="C59" s="10">
        <f t="shared" si="10"/>
        <v>232536</v>
      </c>
      <c r="D59" s="10">
        <f t="shared" si="11"/>
        <v>493214</v>
      </c>
      <c r="E59" s="10">
        <f t="shared" si="12"/>
        <v>-158907</v>
      </c>
      <c r="F59" s="10">
        <v>56120</v>
      </c>
      <c r="G59" s="10">
        <v>215027</v>
      </c>
      <c r="H59" s="10">
        <f t="shared" si="13"/>
        <v>-108441</v>
      </c>
      <c r="I59" s="10">
        <v>32137</v>
      </c>
      <c r="J59" s="10">
        <v>140578</v>
      </c>
      <c r="K59" s="10">
        <f t="shared" si="14"/>
        <v>-92096</v>
      </c>
      <c r="L59" s="10">
        <v>41058</v>
      </c>
      <c r="M59" s="10">
        <v>133154</v>
      </c>
      <c r="N59" s="10">
        <f t="shared" si="15"/>
        <v>-1313</v>
      </c>
      <c r="O59" s="10">
        <v>3142</v>
      </c>
      <c r="P59" s="10">
        <v>4455</v>
      </c>
      <c r="Q59" s="10">
        <f t="shared" si="16"/>
        <v>100079</v>
      </c>
      <c r="R59" s="10">
        <v>100079</v>
      </c>
      <c r="S59" s="44"/>
    </row>
    <row r="60" spans="1:19" ht="21" customHeight="1" x14ac:dyDescent="0.2">
      <c r="A60" s="62" t="s">
        <v>139</v>
      </c>
      <c r="B60" s="64">
        <f t="shared" si="9"/>
        <v>-250038</v>
      </c>
      <c r="C60" s="64">
        <f t="shared" si="10"/>
        <v>242430</v>
      </c>
      <c r="D60" s="64">
        <f t="shared" si="11"/>
        <v>492468</v>
      </c>
      <c r="E60" s="64">
        <f t="shared" si="12"/>
        <v>-152728</v>
      </c>
      <c r="F60" s="64">
        <v>60544</v>
      </c>
      <c r="G60" s="64">
        <v>213272</v>
      </c>
      <c r="H60" s="64">
        <f t="shared" si="13"/>
        <v>-111060</v>
      </c>
      <c r="I60" s="64">
        <v>25778</v>
      </c>
      <c r="J60" s="64">
        <v>136838</v>
      </c>
      <c r="K60" s="64">
        <f t="shared" si="14"/>
        <v>-92930</v>
      </c>
      <c r="L60" s="64">
        <v>44768</v>
      </c>
      <c r="M60" s="64">
        <v>137698</v>
      </c>
      <c r="N60" s="64">
        <f t="shared" si="15"/>
        <v>-1384</v>
      </c>
      <c r="O60" s="64">
        <v>3276</v>
      </c>
      <c r="P60" s="64">
        <v>4660</v>
      </c>
      <c r="Q60" s="64">
        <f t="shared" si="16"/>
        <v>108064</v>
      </c>
      <c r="R60" s="64">
        <v>108064</v>
      </c>
      <c r="S60" s="15"/>
    </row>
    <row r="61" spans="1:19" s="14" customFormat="1" ht="21" customHeight="1" x14ac:dyDescent="0.2">
      <c r="A61" s="9" t="s">
        <v>140</v>
      </c>
      <c r="B61" s="10">
        <f t="shared" si="9"/>
        <v>-270531</v>
      </c>
      <c r="C61" s="10">
        <f t="shared" si="10"/>
        <v>245685</v>
      </c>
      <c r="D61" s="10">
        <f t="shared" si="11"/>
        <v>516216</v>
      </c>
      <c r="E61" s="10">
        <f t="shared" si="12"/>
        <v>-169326</v>
      </c>
      <c r="F61" s="10">
        <v>60802</v>
      </c>
      <c r="G61" s="10">
        <v>230128</v>
      </c>
      <c r="H61" s="10">
        <f t="shared" si="13"/>
        <v>-117068</v>
      </c>
      <c r="I61" s="10">
        <v>30077</v>
      </c>
      <c r="J61" s="10">
        <v>147145</v>
      </c>
      <c r="K61" s="10">
        <f t="shared" si="14"/>
        <v>-88720</v>
      </c>
      <c r="L61" s="10">
        <v>46437</v>
      </c>
      <c r="M61" s="10">
        <v>135157</v>
      </c>
      <c r="N61" s="10">
        <f t="shared" si="15"/>
        <v>-123</v>
      </c>
      <c r="O61" s="10">
        <v>3663</v>
      </c>
      <c r="P61" s="10">
        <v>3786</v>
      </c>
      <c r="Q61" s="10">
        <f t="shared" si="16"/>
        <v>104706</v>
      </c>
      <c r="R61" s="10">
        <v>104706</v>
      </c>
      <c r="S61" s="44"/>
    </row>
    <row r="62" spans="1:19" s="14" customFormat="1" ht="21" customHeight="1" x14ac:dyDescent="0.2">
      <c r="A62" s="62" t="s">
        <v>141</v>
      </c>
      <c r="B62" s="63">
        <f t="shared" si="9"/>
        <v>-278634</v>
      </c>
      <c r="C62" s="63">
        <f t="shared" si="10"/>
        <v>235030</v>
      </c>
      <c r="D62" s="63">
        <f t="shared" si="11"/>
        <v>513664</v>
      </c>
      <c r="E62" s="63">
        <f t="shared" si="12"/>
        <v>-167845</v>
      </c>
      <c r="F62" s="63">
        <v>60389</v>
      </c>
      <c r="G62" s="63">
        <v>228234</v>
      </c>
      <c r="H62" s="63">
        <f t="shared" si="13"/>
        <v>-121606</v>
      </c>
      <c r="I62" s="63">
        <v>28986</v>
      </c>
      <c r="J62" s="63">
        <v>150592</v>
      </c>
      <c r="K62" s="63">
        <f t="shared" si="14"/>
        <v>-86827</v>
      </c>
      <c r="L62" s="63">
        <v>44426</v>
      </c>
      <c r="M62" s="63">
        <v>131253</v>
      </c>
      <c r="N62" s="63">
        <f t="shared" si="15"/>
        <v>-325</v>
      </c>
      <c r="O62" s="63">
        <v>3260</v>
      </c>
      <c r="P62" s="63">
        <v>3585</v>
      </c>
      <c r="Q62" s="63">
        <f t="shared" si="16"/>
        <v>97969</v>
      </c>
      <c r="R62" s="63">
        <v>97969</v>
      </c>
      <c r="S62" s="44"/>
    </row>
    <row r="63" spans="1:19" s="14" customFormat="1" ht="21" customHeight="1" x14ac:dyDescent="0.2">
      <c r="A63" s="9" t="s">
        <v>142</v>
      </c>
      <c r="B63" s="10">
        <f t="shared" si="9"/>
        <v>-274853</v>
      </c>
      <c r="C63" s="10">
        <f t="shared" si="10"/>
        <v>232402</v>
      </c>
      <c r="D63" s="10">
        <f t="shared" si="11"/>
        <v>507255</v>
      </c>
      <c r="E63" s="10">
        <f t="shared" si="12"/>
        <v>-167422</v>
      </c>
      <c r="F63" s="10">
        <v>59756</v>
      </c>
      <c r="G63" s="10">
        <v>227178</v>
      </c>
      <c r="H63" s="10">
        <f t="shared" si="13"/>
        <v>-120602</v>
      </c>
      <c r="I63" s="10">
        <v>29690</v>
      </c>
      <c r="J63" s="10">
        <v>150292</v>
      </c>
      <c r="K63" s="10">
        <f t="shared" si="14"/>
        <v>-81313</v>
      </c>
      <c r="L63" s="10">
        <v>45322</v>
      </c>
      <c r="M63" s="10">
        <v>126635</v>
      </c>
      <c r="N63" s="10">
        <f t="shared" si="15"/>
        <v>116</v>
      </c>
      <c r="O63" s="10">
        <v>3266</v>
      </c>
      <c r="P63" s="10">
        <v>3150</v>
      </c>
      <c r="Q63" s="10">
        <f t="shared" si="16"/>
        <v>94368</v>
      </c>
      <c r="R63" s="10">
        <v>94368</v>
      </c>
      <c r="S63" s="44"/>
    </row>
    <row r="64" spans="1:19" ht="21" customHeight="1" x14ac:dyDescent="0.2">
      <c r="A64" s="62" t="s">
        <v>143</v>
      </c>
      <c r="B64" s="64">
        <f t="shared" si="9"/>
        <v>-286740</v>
      </c>
      <c r="C64" s="64">
        <f t="shared" si="10"/>
        <v>238511</v>
      </c>
      <c r="D64" s="64">
        <f t="shared" si="11"/>
        <v>525251</v>
      </c>
      <c r="E64" s="64">
        <f t="shared" si="12"/>
        <v>-175709</v>
      </c>
      <c r="F64" s="64">
        <v>61012</v>
      </c>
      <c r="G64" s="64">
        <v>236721</v>
      </c>
      <c r="H64" s="64">
        <f t="shared" si="13"/>
        <v>-128201</v>
      </c>
      <c r="I64" s="64">
        <v>29649</v>
      </c>
      <c r="J64" s="64">
        <v>157850</v>
      </c>
      <c r="K64" s="64">
        <f t="shared" si="14"/>
        <v>-78494</v>
      </c>
      <c r="L64" s="64">
        <v>49272</v>
      </c>
      <c r="M64" s="64">
        <v>127766</v>
      </c>
      <c r="N64" s="64">
        <f t="shared" si="15"/>
        <v>1114</v>
      </c>
      <c r="O64" s="64">
        <v>4028</v>
      </c>
      <c r="P64" s="64">
        <v>2914</v>
      </c>
      <c r="Q64" s="64">
        <f t="shared" si="16"/>
        <v>94550</v>
      </c>
      <c r="R64" s="64">
        <v>94550</v>
      </c>
      <c r="S64" s="15"/>
    </row>
    <row r="65" spans="1:19" s="14" customFormat="1" ht="21" customHeight="1" x14ac:dyDescent="0.2">
      <c r="A65" s="9" t="s">
        <v>144</v>
      </c>
      <c r="B65" s="10">
        <f t="shared" si="9"/>
        <v>-280481</v>
      </c>
      <c r="C65" s="10">
        <f t="shared" si="10"/>
        <v>243279</v>
      </c>
      <c r="D65" s="10">
        <f t="shared" si="11"/>
        <v>523760</v>
      </c>
      <c r="E65" s="10">
        <f t="shared" si="12"/>
        <v>-176990</v>
      </c>
      <c r="F65" s="10">
        <v>61475</v>
      </c>
      <c r="G65" s="10">
        <v>238465</v>
      </c>
      <c r="H65" s="10">
        <f t="shared" si="13"/>
        <v>-120638</v>
      </c>
      <c r="I65" s="10">
        <v>32678</v>
      </c>
      <c r="J65" s="10">
        <v>153316</v>
      </c>
      <c r="K65" s="10">
        <f t="shared" si="14"/>
        <v>-80957</v>
      </c>
      <c r="L65" s="10">
        <v>48289</v>
      </c>
      <c r="M65" s="10">
        <v>129246</v>
      </c>
      <c r="N65" s="10">
        <f t="shared" si="15"/>
        <v>1190</v>
      </c>
      <c r="O65" s="10">
        <v>3923</v>
      </c>
      <c r="P65" s="10">
        <v>2733</v>
      </c>
      <c r="Q65" s="10">
        <f t="shared" si="16"/>
        <v>96914</v>
      </c>
      <c r="R65" s="10">
        <v>96914</v>
      </c>
      <c r="S65" s="44"/>
    </row>
    <row r="66" spans="1:19" s="14" customFormat="1" ht="21" customHeight="1" x14ac:dyDescent="0.2">
      <c r="A66" s="62" t="s">
        <v>145</v>
      </c>
      <c r="B66" s="63">
        <f t="shared" si="9"/>
        <v>-263077</v>
      </c>
      <c r="C66" s="63">
        <f t="shared" si="10"/>
        <v>241598</v>
      </c>
      <c r="D66" s="63">
        <f t="shared" si="11"/>
        <v>504675</v>
      </c>
      <c r="E66" s="63">
        <f t="shared" si="12"/>
        <v>-169219</v>
      </c>
      <c r="F66" s="63">
        <v>59872</v>
      </c>
      <c r="G66" s="63">
        <v>229091</v>
      </c>
      <c r="H66" s="63">
        <f t="shared" si="13"/>
        <v>-114967</v>
      </c>
      <c r="I66" s="63">
        <v>32460</v>
      </c>
      <c r="J66" s="63">
        <v>147427</v>
      </c>
      <c r="K66" s="63">
        <f t="shared" si="14"/>
        <v>-73247</v>
      </c>
      <c r="L66" s="63">
        <v>51719</v>
      </c>
      <c r="M66" s="63">
        <v>124966</v>
      </c>
      <c r="N66" s="63">
        <f t="shared" si="15"/>
        <v>818</v>
      </c>
      <c r="O66" s="63">
        <v>4009</v>
      </c>
      <c r="P66" s="63">
        <v>3191</v>
      </c>
      <c r="Q66" s="63">
        <f t="shared" si="16"/>
        <v>93538</v>
      </c>
      <c r="R66" s="63">
        <v>93538</v>
      </c>
      <c r="S66" s="44"/>
    </row>
    <row r="67" spans="1:19" s="14" customFormat="1" ht="21" customHeight="1" x14ac:dyDescent="0.2">
      <c r="A67" s="9" t="s">
        <v>146</v>
      </c>
      <c r="B67" s="10">
        <f t="shared" si="9"/>
        <v>-276211</v>
      </c>
      <c r="C67" s="10">
        <f t="shared" si="10"/>
        <v>244149</v>
      </c>
      <c r="D67" s="10">
        <f t="shared" si="11"/>
        <v>520360</v>
      </c>
      <c r="E67" s="10">
        <f t="shared" si="12"/>
        <v>-182189</v>
      </c>
      <c r="F67" s="10">
        <v>57837</v>
      </c>
      <c r="G67" s="10">
        <v>240026</v>
      </c>
      <c r="H67" s="10">
        <f t="shared" si="13"/>
        <v>-116406</v>
      </c>
      <c r="I67" s="10">
        <v>33579</v>
      </c>
      <c r="J67" s="10">
        <v>149985</v>
      </c>
      <c r="K67" s="10">
        <f t="shared" si="14"/>
        <v>-76724</v>
      </c>
      <c r="L67" s="10">
        <v>50950</v>
      </c>
      <c r="M67" s="10">
        <v>127674</v>
      </c>
      <c r="N67" s="10">
        <f t="shared" si="15"/>
        <v>1977</v>
      </c>
      <c r="O67" s="10">
        <v>4652</v>
      </c>
      <c r="P67" s="10">
        <v>2675</v>
      </c>
      <c r="Q67" s="10">
        <f t="shared" si="16"/>
        <v>97131</v>
      </c>
      <c r="R67" s="10">
        <v>97131</v>
      </c>
      <c r="S67" s="44"/>
    </row>
    <row r="68" spans="1:19" ht="21" customHeight="1" x14ac:dyDescent="0.2">
      <c r="A68" s="62" t="s">
        <v>147</v>
      </c>
      <c r="B68" s="64">
        <f t="shared" si="9"/>
        <v>-270509</v>
      </c>
      <c r="C68" s="64">
        <f t="shared" si="10"/>
        <v>248799</v>
      </c>
      <c r="D68" s="64">
        <f t="shared" si="11"/>
        <v>519308</v>
      </c>
      <c r="E68" s="64">
        <f t="shared" si="12"/>
        <v>-181043</v>
      </c>
      <c r="F68" s="64">
        <v>58297</v>
      </c>
      <c r="G68" s="64">
        <v>239340</v>
      </c>
      <c r="H68" s="64">
        <f t="shared" si="13"/>
        <v>-118006</v>
      </c>
      <c r="I68" s="64">
        <v>31076</v>
      </c>
      <c r="J68" s="64">
        <v>149082</v>
      </c>
      <c r="K68" s="64">
        <f t="shared" si="14"/>
        <v>-75443</v>
      </c>
      <c r="L68" s="64">
        <v>52499</v>
      </c>
      <c r="M68" s="64">
        <v>127942</v>
      </c>
      <c r="N68" s="64">
        <f t="shared" si="15"/>
        <v>1715</v>
      </c>
      <c r="O68" s="64">
        <v>4659</v>
      </c>
      <c r="P68" s="64">
        <v>2944</v>
      </c>
      <c r="Q68" s="64">
        <f t="shared" si="16"/>
        <v>102268</v>
      </c>
      <c r="R68" s="64">
        <v>102268</v>
      </c>
      <c r="S68" s="15"/>
    </row>
    <row r="69" spans="1:19" s="14" customFormat="1" ht="21" customHeight="1" x14ac:dyDescent="0.2">
      <c r="A69" s="9" t="s">
        <v>149</v>
      </c>
      <c r="B69" s="10">
        <f t="shared" si="9"/>
        <v>-271773</v>
      </c>
      <c r="C69" s="10">
        <f t="shared" si="10"/>
        <v>250543</v>
      </c>
      <c r="D69" s="10">
        <f t="shared" si="11"/>
        <v>522316</v>
      </c>
      <c r="E69" s="10">
        <f t="shared" si="12"/>
        <v>-189836</v>
      </c>
      <c r="F69" s="10">
        <v>59760</v>
      </c>
      <c r="G69" s="10">
        <v>249596</v>
      </c>
      <c r="H69" s="10">
        <f t="shared" si="13"/>
        <v>-112233</v>
      </c>
      <c r="I69" s="10">
        <v>32416</v>
      </c>
      <c r="J69" s="10">
        <v>144649</v>
      </c>
      <c r="K69" s="10">
        <f t="shared" si="14"/>
        <v>-71361</v>
      </c>
      <c r="L69" s="10">
        <v>53501</v>
      </c>
      <c r="M69" s="10">
        <v>124862</v>
      </c>
      <c r="N69" s="10">
        <f t="shared" si="15"/>
        <v>919</v>
      </c>
      <c r="O69" s="10">
        <v>4128</v>
      </c>
      <c r="P69" s="10">
        <v>3209</v>
      </c>
      <c r="Q69" s="10">
        <f t="shared" si="16"/>
        <v>100738</v>
      </c>
      <c r="R69" s="10">
        <v>100738</v>
      </c>
      <c r="S69" s="44"/>
    </row>
    <row r="70" spans="1:19" s="14" customFormat="1" ht="21" customHeight="1" x14ac:dyDescent="0.2">
      <c r="A70" s="62" t="s">
        <v>150</v>
      </c>
      <c r="B70" s="63">
        <f t="shared" si="9"/>
        <v>-275530</v>
      </c>
      <c r="C70" s="63">
        <f t="shared" si="10"/>
        <v>252340</v>
      </c>
      <c r="D70" s="63">
        <f t="shared" si="11"/>
        <v>527870</v>
      </c>
      <c r="E70" s="63">
        <f t="shared" si="12"/>
        <v>-192617</v>
      </c>
      <c r="F70" s="63">
        <v>59706</v>
      </c>
      <c r="G70" s="63">
        <v>252323</v>
      </c>
      <c r="H70" s="63">
        <f t="shared" si="13"/>
        <v>-112933</v>
      </c>
      <c r="I70" s="63">
        <v>32541</v>
      </c>
      <c r="J70" s="63">
        <v>145474</v>
      </c>
      <c r="K70" s="63">
        <f t="shared" si="14"/>
        <v>-75003</v>
      </c>
      <c r="L70" s="63">
        <v>51788</v>
      </c>
      <c r="M70" s="63">
        <v>126791</v>
      </c>
      <c r="N70" s="63">
        <f t="shared" si="15"/>
        <v>1585</v>
      </c>
      <c r="O70" s="63">
        <v>4867</v>
      </c>
      <c r="P70" s="63">
        <v>3282</v>
      </c>
      <c r="Q70" s="63">
        <f t="shared" si="16"/>
        <v>103438</v>
      </c>
      <c r="R70" s="63">
        <v>103438</v>
      </c>
      <c r="S70" s="44"/>
    </row>
    <row r="71" spans="1:19" s="14" customFormat="1" ht="21" customHeight="1" x14ac:dyDescent="0.2">
      <c r="A71" s="9" t="s">
        <v>151</v>
      </c>
      <c r="B71" s="10">
        <f t="shared" si="9"/>
        <v>-261035</v>
      </c>
      <c r="C71" s="10">
        <f t="shared" si="10"/>
        <v>262416</v>
      </c>
      <c r="D71" s="10">
        <f t="shared" si="11"/>
        <v>523451</v>
      </c>
      <c r="E71" s="10">
        <f t="shared" si="12"/>
        <v>-187865</v>
      </c>
      <c r="F71" s="10">
        <v>60764</v>
      </c>
      <c r="G71" s="10">
        <v>248629</v>
      </c>
      <c r="H71" s="10">
        <f t="shared" si="13"/>
        <v>-107145</v>
      </c>
      <c r="I71" s="10">
        <v>32413</v>
      </c>
      <c r="J71" s="10">
        <v>139558</v>
      </c>
      <c r="K71" s="10">
        <f t="shared" si="14"/>
        <v>-76935</v>
      </c>
      <c r="L71" s="10">
        <v>53992</v>
      </c>
      <c r="M71" s="10">
        <v>130927</v>
      </c>
      <c r="N71" s="10">
        <f t="shared" si="15"/>
        <v>363</v>
      </c>
      <c r="O71" s="10">
        <v>4700</v>
      </c>
      <c r="P71" s="10">
        <v>4337</v>
      </c>
      <c r="Q71" s="10">
        <f t="shared" si="16"/>
        <v>110547</v>
      </c>
      <c r="R71" s="10">
        <v>110547</v>
      </c>
      <c r="S71" s="44"/>
    </row>
    <row r="72" spans="1:19" ht="21" customHeight="1" x14ac:dyDescent="0.2">
      <c r="A72" s="62" t="s">
        <v>152</v>
      </c>
      <c r="B72" s="64">
        <f t="shared" si="9"/>
        <v>-262099</v>
      </c>
      <c r="C72" s="64">
        <f t="shared" si="10"/>
        <v>268973</v>
      </c>
      <c r="D72" s="64">
        <f t="shared" si="11"/>
        <v>531072</v>
      </c>
      <c r="E72" s="64">
        <f t="shared" si="12"/>
        <v>-194430</v>
      </c>
      <c r="F72" s="64">
        <v>61251</v>
      </c>
      <c r="G72" s="64">
        <v>255681</v>
      </c>
      <c r="H72" s="64">
        <f t="shared" si="13"/>
        <v>-103879</v>
      </c>
      <c r="I72" s="64">
        <v>34006</v>
      </c>
      <c r="J72" s="64">
        <v>137885</v>
      </c>
      <c r="K72" s="64">
        <f t="shared" si="14"/>
        <v>-79515</v>
      </c>
      <c r="L72" s="64">
        <v>54587</v>
      </c>
      <c r="M72" s="64">
        <v>134102</v>
      </c>
      <c r="N72" s="64">
        <f t="shared" si="15"/>
        <v>1213</v>
      </c>
      <c r="O72" s="64">
        <v>4617</v>
      </c>
      <c r="P72" s="64">
        <v>3404</v>
      </c>
      <c r="Q72" s="64">
        <f t="shared" si="16"/>
        <v>114512</v>
      </c>
      <c r="R72" s="64">
        <v>114512</v>
      </c>
      <c r="S72" s="15"/>
    </row>
    <row r="73" spans="1:19" s="14" customFormat="1" ht="21" customHeight="1" x14ac:dyDescent="0.2">
      <c r="A73" s="9" t="s">
        <v>153</v>
      </c>
      <c r="B73" s="10">
        <f t="shared" si="9"/>
        <v>-233808</v>
      </c>
      <c r="C73" s="10">
        <f t="shared" si="10"/>
        <v>263896</v>
      </c>
      <c r="D73" s="10">
        <f t="shared" si="11"/>
        <v>497704</v>
      </c>
      <c r="E73" s="10">
        <f t="shared" si="12"/>
        <v>-181559</v>
      </c>
      <c r="F73" s="10">
        <v>58976</v>
      </c>
      <c r="G73" s="10">
        <v>240535</v>
      </c>
      <c r="H73" s="10">
        <f t="shared" si="13"/>
        <v>-96522</v>
      </c>
      <c r="I73" s="10">
        <v>28821</v>
      </c>
      <c r="J73" s="10">
        <v>125343</v>
      </c>
      <c r="K73" s="10">
        <f t="shared" si="14"/>
        <v>-64603</v>
      </c>
      <c r="L73" s="10">
        <v>59640</v>
      </c>
      <c r="M73" s="10">
        <v>124243</v>
      </c>
      <c r="N73" s="10">
        <f t="shared" si="15"/>
        <v>-1244</v>
      </c>
      <c r="O73" s="10">
        <v>6339</v>
      </c>
      <c r="P73" s="10">
        <v>7583</v>
      </c>
      <c r="Q73" s="10">
        <f t="shared" si="16"/>
        <v>110120</v>
      </c>
      <c r="R73" s="10">
        <v>110120</v>
      </c>
      <c r="S73" s="44"/>
    </row>
    <row r="74" spans="1:19" s="14" customFormat="1" ht="21" customHeight="1" x14ac:dyDescent="0.2">
      <c r="A74" s="62" t="s">
        <v>154</v>
      </c>
      <c r="B74" s="63">
        <f t="shared" si="9"/>
        <v>-232280</v>
      </c>
      <c r="C74" s="63">
        <f t="shared" si="10"/>
        <v>267440</v>
      </c>
      <c r="D74" s="63">
        <f t="shared" si="11"/>
        <v>499720</v>
      </c>
      <c r="E74" s="63">
        <f t="shared" si="12"/>
        <v>-187783</v>
      </c>
      <c r="F74" s="63">
        <v>57280</v>
      </c>
      <c r="G74" s="63">
        <v>245063</v>
      </c>
      <c r="H74" s="63">
        <f t="shared" si="13"/>
        <v>-88983</v>
      </c>
      <c r="I74" s="63">
        <v>32974</v>
      </c>
      <c r="J74" s="63">
        <v>121957</v>
      </c>
      <c r="K74" s="63">
        <f t="shared" si="14"/>
        <v>-71137</v>
      </c>
      <c r="L74" s="63">
        <v>56026</v>
      </c>
      <c r="M74" s="63">
        <v>127163</v>
      </c>
      <c r="N74" s="63">
        <f t="shared" si="15"/>
        <v>566</v>
      </c>
      <c r="O74" s="63">
        <v>6103</v>
      </c>
      <c r="P74" s="63">
        <v>5537</v>
      </c>
      <c r="Q74" s="63">
        <f t="shared" si="16"/>
        <v>115057</v>
      </c>
      <c r="R74" s="63">
        <v>115057</v>
      </c>
      <c r="S74" s="44"/>
    </row>
    <row r="75" spans="1:19" s="14" customFormat="1" ht="21" customHeight="1" x14ac:dyDescent="0.2">
      <c r="A75" s="9" t="s">
        <v>155</v>
      </c>
      <c r="B75" s="10">
        <f t="shared" si="9"/>
        <v>-227624</v>
      </c>
      <c r="C75" s="10">
        <f t="shared" si="10"/>
        <v>273596</v>
      </c>
      <c r="D75" s="10">
        <f t="shared" si="11"/>
        <v>501220</v>
      </c>
      <c r="E75" s="10">
        <f t="shared" si="12"/>
        <v>-187288</v>
      </c>
      <c r="F75" s="10">
        <v>59247</v>
      </c>
      <c r="G75" s="10">
        <v>246535</v>
      </c>
      <c r="H75" s="10">
        <f t="shared" si="13"/>
        <v>-87371</v>
      </c>
      <c r="I75" s="10">
        <v>33824</v>
      </c>
      <c r="J75" s="10">
        <v>121195</v>
      </c>
      <c r="K75" s="10">
        <f t="shared" si="14"/>
        <v>-72434</v>
      </c>
      <c r="L75" s="10">
        <v>55556</v>
      </c>
      <c r="M75" s="10">
        <v>127990</v>
      </c>
      <c r="N75" s="10">
        <f t="shared" si="15"/>
        <v>343</v>
      </c>
      <c r="O75" s="10">
        <v>5843</v>
      </c>
      <c r="P75" s="10">
        <v>5500</v>
      </c>
      <c r="Q75" s="10">
        <f t="shared" si="16"/>
        <v>119126</v>
      </c>
      <c r="R75" s="10">
        <v>119126</v>
      </c>
      <c r="S75" s="44"/>
    </row>
    <row r="76" spans="1:19" ht="21" customHeight="1" x14ac:dyDescent="0.2">
      <c r="A76" s="62" t="s">
        <v>156</v>
      </c>
      <c r="B76" s="64">
        <f t="shared" si="9"/>
        <v>-222328</v>
      </c>
      <c r="C76" s="64">
        <f t="shared" si="10"/>
        <v>287723</v>
      </c>
      <c r="D76" s="64">
        <f t="shared" si="11"/>
        <v>510051</v>
      </c>
      <c r="E76" s="64">
        <f t="shared" si="12"/>
        <v>-187119</v>
      </c>
      <c r="F76" s="64">
        <v>61918</v>
      </c>
      <c r="G76" s="64">
        <v>249037</v>
      </c>
      <c r="H76" s="64">
        <f t="shared" si="13"/>
        <v>-91732</v>
      </c>
      <c r="I76" s="64">
        <v>29647</v>
      </c>
      <c r="J76" s="64">
        <v>121379</v>
      </c>
      <c r="K76" s="64">
        <f t="shared" si="14"/>
        <v>-69644</v>
      </c>
      <c r="L76" s="64">
        <v>64021</v>
      </c>
      <c r="M76" s="64">
        <v>133665</v>
      </c>
      <c r="N76" s="64">
        <f t="shared" si="15"/>
        <v>545</v>
      </c>
      <c r="O76" s="64">
        <v>6515</v>
      </c>
      <c r="P76" s="64">
        <v>5970</v>
      </c>
      <c r="Q76" s="64">
        <f t="shared" si="16"/>
        <v>125622</v>
      </c>
      <c r="R76" s="64">
        <v>125622</v>
      </c>
      <c r="S76" s="15"/>
    </row>
    <row r="77" spans="1:19" s="14" customFormat="1" ht="21" customHeight="1" x14ac:dyDescent="0.2">
      <c r="A77" s="9" t="s">
        <v>158</v>
      </c>
      <c r="B77" s="10">
        <f t="shared" si="9"/>
        <v>-215184</v>
      </c>
      <c r="C77" s="10">
        <f t="shared" si="10"/>
        <v>303347</v>
      </c>
      <c r="D77" s="10">
        <f t="shared" si="11"/>
        <v>518531</v>
      </c>
      <c r="E77" s="10">
        <f t="shared" si="12"/>
        <v>-192930</v>
      </c>
      <c r="F77" s="10">
        <v>64775</v>
      </c>
      <c r="G77" s="10">
        <v>257705</v>
      </c>
      <c r="H77" s="10">
        <f t="shared" si="13"/>
        <v>-85083</v>
      </c>
      <c r="I77" s="10">
        <v>32689</v>
      </c>
      <c r="J77" s="10">
        <v>117772</v>
      </c>
      <c r="K77" s="10">
        <f t="shared" si="14"/>
        <v>-73035</v>
      </c>
      <c r="L77" s="10">
        <v>64376</v>
      </c>
      <c r="M77" s="10">
        <v>137411</v>
      </c>
      <c r="N77" s="10">
        <f t="shared" si="15"/>
        <v>1047</v>
      </c>
      <c r="O77" s="10">
        <v>6690</v>
      </c>
      <c r="P77" s="10">
        <v>5643</v>
      </c>
      <c r="Q77" s="10">
        <f t="shared" si="16"/>
        <v>134817</v>
      </c>
      <c r="R77" s="10">
        <v>134817</v>
      </c>
      <c r="S77" s="44"/>
    </row>
    <row r="78" spans="1:19" s="14" customFormat="1" ht="21" customHeight="1" x14ac:dyDescent="0.2">
      <c r="A78" s="62" t="s">
        <v>159</v>
      </c>
      <c r="B78" s="63">
        <f t="shared" si="9"/>
        <v>-225107</v>
      </c>
      <c r="C78" s="63">
        <f t="shared" si="10"/>
        <v>309627</v>
      </c>
      <c r="D78" s="63">
        <f t="shared" si="11"/>
        <v>534734</v>
      </c>
      <c r="E78" s="63">
        <f t="shared" si="12"/>
        <v>-204088</v>
      </c>
      <c r="F78" s="63">
        <v>67277</v>
      </c>
      <c r="G78" s="63">
        <v>271365</v>
      </c>
      <c r="H78" s="63">
        <f t="shared" si="13"/>
        <v>-84149</v>
      </c>
      <c r="I78" s="63">
        <v>34968</v>
      </c>
      <c r="J78" s="63">
        <v>119117</v>
      </c>
      <c r="K78" s="63">
        <f t="shared" si="14"/>
        <v>-73986</v>
      </c>
      <c r="L78" s="63">
        <v>65148</v>
      </c>
      <c r="M78" s="63">
        <v>139134</v>
      </c>
      <c r="N78" s="63">
        <f t="shared" si="15"/>
        <v>3006</v>
      </c>
      <c r="O78" s="63">
        <v>8124</v>
      </c>
      <c r="P78" s="63">
        <v>5118</v>
      </c>
      <c r="Q78" s="63">
        <f t="shared" si="16"/>
        <v>134110</v>
      </c>
      <c r="R78" s="63">
        <v>134110</v>
      </c>
      <c r="S78" s="44"/>
    </row>
    <row r="79" spans="1:19" s="14" customFormat="1" ht="21" customHeight="1" x14ac:dyDescent="0.2">
      <c r="A79" s="9" t="s">
        <v>160</v>
      </c>
      <c r="B79" s="10">
        <f t="shared" si="9"/>
        <v>-222841</v>
      </c>
      <c r="C79" s="10">
        <f t="shared" si="10"/>
        <v>327995</v>
      </c>
      <c r="D79" s="10">
        <f t="shared" si="11"/>
        <v>550836</v>
      </c>
      <c r="E79" s="10">
        <f t="shared" si="12"/>
        <v>-211007</v>
      </c>
      <c r="F79" s="10">
        <v>68079</v>
      </c>
      <c r="G79" s="10">
        <v>279086</v>
      </c>
      <c r="H79" s="10">
        <f t="shared" si="13"/>
        <v>-84545</v>
      </c>
      <c r="I79" s="10">
        <v>35231</v>
      </c>
      <c r="J79" s="10">
        <v>119776</v>
      </c>
      <c r="K79" s="10">
        <f t="shared" si="14"/>
        <v>-73946</v>
      </c>
      <c r="L79" s="10">
        <v>70411</v>
      </c>
      <c r="M79" s="10">
        <v>144357</v>
      </c>
      <c r="N79" s="10">
        <f t="shared" si="15"/>
        <v>2724</v>
      </c>
      <c r="O79" s="10">
        <v>10341</v>
      </c>
      <c r="P79" s="10">
        <v>7617</v>
      </c>
      <c r="Q79" s="10">
        <f t="shared" si="16"/>
        <v>143933</v>
      </c>
      <c r="R79" s="10">
        <v>143933</v>
      </c>
      <c r="S79" s="44"/>
    </row>
    <row r="80" spans="1:19" ht="21" customHeight="1" x14ac:dyDescent="0.2">
      <c r="A80" s="62" t="s">
        <v>161</v>
      </c>
      <c r="B80" s="64">
        <f t="shared" si="9"/>
        <v>-227466</v>
      </c>
      <c r="C80" s="64">
        <f t="shared" si="10"/>
        <v>336862</v>
      </c>
      <c r="D80" s="64">
        <f t="shared" si="11"/>
        <v>564328</v>
      </c>
      <c r="E80" s="64">
        <f t="shared" si="12"/>
        <v>-216193</v>
      </c>
      <c r="F80" s="64">
        <v>70302</v>
      </c>
      <c r="G80" s="64">
        <v>286495</v>
      </c>
      <c r="H80" s="64">
        <f t="shared" si="13"/>
        <v>-81283</v>
      </c>
      <c r="I80" s="64">
        <v>35133</v>
      </c>
      <c r="J80" s="64">
        <v>116416</v>
      </c>
      <c r="K80" s="64">
        <f t="shared" si="14"/>
        <v>-77479</v>
      </c>
      <c r="L80" s="64">
        <v>73059</v>
      </c>
      <c r="M80" s="64">
        <v>150538</v>
      </c>
      <c r="N80" s="64">
        <f t="shared" si="15"/>
        <v>914</v>
      </c>
      <c r="O80" s="64">
        <v>11793</v>
      </c>
      <c r="P80" s="64">
        <v>10879</v>
      </c>
      <c r="Q80" s="64">
        <f t="shared" si="16"/>
        <v>146575</v>
      </c>
      <c r="R80" s="64">
        <v>146575</v>
      </c>
      <c r="S80" s="15"/>
    </row>
    <row r="81" spans="1:19" s="14" customFormat="1" ht="21" customHeight="1" x14ac:dyDescent="0.2">
      <c r="A81" s="9" t="s">
        <v>162</v>
      </c>
      <c r="B81" s="10">
        <f t="shared" si="9"/>
        <v>-225609</v>
      </c>
      <c r="C81" s="10">
        <f t="shared" si="10"/>
        <v>346191</v>
      </c>
      <c r="D81" s="10">
        <f t="shared" si="11"/>
        <v>571800</v>
      </c>
      <c r="E81" s="10">
        <f t="shared" si="12"/>
        <v>-218656</v>
      </c>
      <c r="F81" s="10">
        <v>72830</v>
      </c>
      <c r="G81" s="10">
        <v>291486</v>
      </c>
      <c r="H81" s="10">
        <f t="shared" si="13"/>
        <v>-74542</v>
      </c>
      <c r="I81" s="10">
        <v>32549</v>
      </c>
      <c r="J81" s="10">
        <v>107091</v>
      </c>
      <c r="K81" s="10">
        <f t="shared" si="14"/>
        <v>-72556</v>
      </c>
      <c r="L81" s="10">
        <v>83970</v>
      </c>
      <c r="M81" s="10">
        <v>156526</v>
      </c>
      <c r="N81" s="10">
        <f t="shared" si="15"/>
        <v>-1882</v>
      </c>
      <c r="O81" s="10">
        <v>14815</v>
      </c>
      <c r="P81" s="10">
        <v>16697</v>
      </c>
      <c r="Q81" s="10">
        <f t="shared" si="16"/>
        <v>142027</v>
      </c>
      <c r="R81" s="10">
        <v>142027</v>
      </c>
      <c r="S81" s="44"/>
    </row>
    <row r="82" spans="1:19" s="14" customFormat="1" ht="21" customHeight="1" x14ac:dyDescent="0.2">
      <c r="A82" s="62" t="s">
        <v>163</v>
      </c>
      <c r="B82" s="63">
        <f t="shared" si="9"/>
        <v>-217545</v>
      </c>
      <c r="C82" s="63">
        <f t="shared" si="10"/>
        <v>358636</v>
      </c>
      <c r="D82" s="63">
        <f t="shared" si="11"/>
        <v>576181</v>
      </c>
      <c r="E82" s="63">
        <f t="shared" si="12"/>
        <v>-217282</v>
      </c>
      <c r="F82" s="63">
        <v>72968</v>
      </c>
      <c r="G82" s="63">
        <v>290250</v>
      </c>
      <c r="H82" s="63">
        <f t="shared" si="13"/>
        <v>-73459</v>
      </c>
      <c r="I82" s="63">
        <v>29694</v>
      </c>
      <c r="J82" s="63">
        <v>103153</v>
      </c>
      <c r="K82" s="63">
        <f t="shared" si="14"/>
        <v>-72594</v>
      </c>
      <c r="L82" s="63">
        <v>89884</v>
      </c>
      <c r="M82" s="63">
        <v>162478</v>
      </c>
      <c r="N82" s="63">
        <f t="shared" si="15"/>
        <v>-1922</v>
      </c>
      <c r="O82" s="63">
        <v>18378</v>
      </c>
      <c r="P82" s="63">
        <v>20300</v>
      </c>
      <c r="Q82" s="63">
        <f t="shared" si="16"/>
        <v>147712</v>
      </c>
      <c r="R82" s="63">
        <v>147712</v>
      </c>
      <c r="S82" s="44"/>
    </row>
    <row r="83" spans="1:19" s="14" customFormat="1" ht="21" customHeight="1" x14ac:dyDescent="0.2">
      <c r="A83" s="9" t="s">
        <v>164</v>
      </c>
      <c r="B83" s="10">
        <f t="shared" si="9"/>
        <v>-203204</v>
      </c>
      <c r="C83" s="10">
        <f t="shared" si="10"/>
        <v>370857</v>
      </c>
      <c r="D83" s="10">
        <f t="shared" si="11"/>
        <v>574061</v>
      </c>
      <c r="E83" s="10">
        <f t="shared" si="12"/>
        <v>-212640</v>
      </c>
      <c r="F83" s="10">
        <v>73486</v>
      </c>
      <c r="G83" s="10">
        <v>286126</v>
      </c>
      <c r="H83" s="10">
        <f t="shared" si="13"/>
        <v>-68275</v>
      </c>
      <c r="I83" s="10">
        <v>29122</v>
      </c>
      <c r="J83" s="10">
        <v>97397</v>
      </c>
      <c r="K83" s="10">
        <f t="shared" si="14"/>
        <v>-69047</v>
      </c>
      <c r="L83" s="10">
        <v>96239</v>
      </c>
      <c r="M83" s="10">
        <v>165286</v>
      </c>
      <c r="N83" s="10">
        <f t="shared" si="15"/>
        <v>-7438</v>
      </c>
      <c r="O83" s="10">
        <v>17814</v>
      </c>
      <c r="P83" s="10">
        <v>25252</v>
      </c>
      <c r="Q83" s="10">
        <f t="shared" si="16"/>
        <v>154196</v>
      </c>
      <c r="R83" s="10">
        <v>154196</v>
      </c>
      <c r="S83" s="44"/>
    </row>
    <row r="84" spans="1:19" ht="21" customHeight="1" x14ac:dyDescent="0.2">
      <c r="A84" s="11" t="s">
        <v>165</v>
      </c>
      <c r="B84" s="64">
        <f t="shared" si="9"/>
        <v>-218366</v>
      </c>
      <c r="C84" s="64">
        <f t="shared" si="10"/>
        <v>369958</v>
      </c>
      <c r="D84" s="64">
        <f t="shared" si="11"/>
        <v>588324</v>
      </c>
      <c r="E84" s="64">
        <f t="shared" si="12"/>
        <v>-223849</v>
      </c>
      <c r="F84" s="64">
        <v>76971</v>
      </c>
      <c r="G84" s="64">
        <v>300820</v>
      </c>
      <c r="H84" s="64">
        <f t="shared" si="13"/>
        <v>-74201</v>
      </c>
      <c r="I84" s="64">
        <v>33867</v>
      </c>
      <c r="J84" s="64">
        <v>108068</v>
      </c>
      <c r="K84" s="64">
        <f t="shared" si="14"/>
        <v>-74068</v>
      </c>
      <c r="L84" s="64">
        <v>91059</v>
      </c>
      <c r="M84" s="64">
        <v>165127</v>
      </c>
      <c r="N84" s="64">
        <f t="shared" si="15"/>
        <v>-2702</v>
      </c>
      <c r="O84" s="64">
        <v>11607</v>
      </c>
      <c r="P84" s="64">
        <v>14309</v>
      </c>
      <c r="Q84" s="64">
        <f t="shared" si="16"/>
        <v>156454</v>
      </c>
      <c r="R84" s="64">
        <v>156454</v>
      </c>
      <c r="S84" s="15"/>
    </row>
    <row r="85" spans="1:19" s="14" customFormat="1" ht="21" customHeight="1" x14ac:dyDescent="0.2">
      <c r="A85" s="9" t="s">
        <v>166</v>
      </c>
      <c r="B85" s="10">
        <f t="shared" si="9"/>
        <v>-219729</v>
      </c>
      <c r="C85" s="10">
        <f t="shared" si="10"/>
        <v>383029</v>
      </c>
      <c r="D85" s="10">
        <f t="shared" si="11"/>
        <v>602758</v>
      </c>
      <c r="E85" s="10">
        <f t="shared" si="12"/>
        <v>-238093</v>
      </c>
      <c r="F85" s="10">
        <v>79126</v>
      </c>
      <c r="G85" s="10">
        <v>317219</v>
      </c>
      <c r="H85" s="10">
        <f t="shared" si="13"/>
        <v>-67675</v>
      </c>
      <c r="I85" s="10">
        <v>39881</v>
      </c>
      <c r="J85" s="10">
        <v>107556</v>
      </c>
      <c r="K85" s="10">
        <f t="shared" si="14"/>
        <v>-69411</v>
      </c>
      <c r="L85" s="10">
        <v>97872</v>
      </c>
      <c r="M85" s="10">
        <v>167283</v>
      </c>
      <c r="N85" s="10">
        <f t="shared" si="15"/>
        <v>-988</v>
      </c>
      <c r="O85" s="10">
        <v>9712</v>
      </c>
      <c r="P85" s="10">
        <v>10700</v>
      </c>
      <c r="Q85" s="10">
        <f t="shared" si="16"/>
        <v>156438</v>
      </c>
      <c r="R85" s="10">
        <v>156438</v>
      </c>
      <c r="S85" s="44"/>
    </row>
    <row r="86" spans="1:19" s="14" customFormat="1" ht="21" customHeight="1" x14ac:dyDescent="0.2">
      <c r="A86" s="62" t="s">
        <v>167</v>
      </c>
      <c r="B86" s="63">
        <f t="shared" si="9"/>
        <v>-239332</v>
      </c>
      <c r="C86" s="63">
        <f t="shared" si="10"/>
        <v>405060</v>
      </c>
      <c r="D86" s="63">
        <f t="shared" si="11"/>
        <v>644392</v>
      </c>
      <c r="E86" s="63">
        <f t="shared" si="12"/>
        <v>-254717</v>
      </c>
      <c r="F86" s="63">
        <v>84113</v>
      </c>
      <c r="G86" s="63">
        <v>338830</v>
      </c>
      <c r="H86" s="63">
        <f t="shared" si="13"/>
        <v>-77483</v>
      </c>
      <c r="I86" s="63">
        <v>44483</v>
      </c>
      <c r="J86" s="63">
        <v>121966</v>
      </c>
      <c r="K86" s="63">
        <f t="shared" si="14"/>
        <v>-74482</v>
      </c>
      <c r="L86" s="63">
        <v>99065</v>
      </c>
      <c r="M86" s="63">
        <v>173547</v>
      </c>
      <c r="N86" s="63">
        <f t="shared" si="15"/>
        <v>548</v>
      </c>
      <c r="O86" s="63">
        <v>10597</v>
      </c>
      <c r="P86" s="63">
        <v>10049</v>
      </c>
      <c r="Q86" s="63">
        <f t="shared" si="16"/>
        <v>166802</v>
      </c>
      <c r="R86" s="63">
        <v>166802</v>
      </c>
      <c r="S86" s="44"/>
    </row>
    <row r="87" spans="1:19" s="14" customFormat="1" ht="21" customHeight="1" x14ac:dyDescent="0.2">
      <c r="A87" s="9" t="s">
        <v>168</v>
      </c>
      <c r="B87" s="10">
        <f t="shared" si="9"/>
        <v>-217165</v>
      </c>
      <c r="C87" s="10">
        <f t="shared" si="10"/>
        <v>418189</v>
      </c>
      <c r="D87" s="10">
        <f t="shared" si="11"/>
        <v>635354</v>
      </c>
      <c r="E87" s="10">
        <f t="shared" si="12"/>
        <v>-250541</v>
      </c>
      <c r="F87" s="10">
        <v>85134</v>
      </c>
      <c r="G87" s="10">
        <v>335675</v>
      </c>
      <c r="H87" s="10">
        <f t="shared" si="13"/>
        <v>-68327</v>
      </c>
      <c r="I87" s="10">
        <v>48397</v>
      </c>
      <c r="J87" s="10">
        <v>116724</v>
      </c>
      <c r="K87" s="10">
        <f t="shared" si="14"/>
        <v>-69341</v>
      </c>
      <c r="L87" s="10">
        <v>104322</v>
      </c>
      <c r="M87" s="10">
        <v>173663</v>
      </c>
      <c r="N87" s="10">
        <f t="shared" si="15"/>
        <v>1348</v>
      </c>
      <c r="O87" s="10">
        <v>10640</v>
      </c>
      <c r="P87" s="10">
        <v>9292</v>
      </c>
      <c r="Q87" s="10">
        <f t="shared" si="16"/>
        <v>169696</v>
      </c>
      <c r="R87" s="10">
        <v>169696</v>
      </c>
      <c r="S87" s="44"/>
    </row>
    <row r="88" spans="1:19" ht="21" customHeight="1" x14ac:dyDescent="0.2">
      <c r="A88" s="11" t="s">
        <v>169</v>
      </c>
      <c r="B88" s="64">
        <f t="shared" si="9"/>
        <v>-245889</v>
      </c>
      <c r="C88" s="64">
        <f t="shared" si="10"/>
        <v>437830</v>
      </c>
      <c r="D88" s="64">
        <f t="shared" si="11"/>
        <v>683719</v>
      </c>
      <c r="E88" s="64">
        <f t="shared" si="12"/>
        <v>-269086</v>
      </c>
      <c r="F88" s="64">
        <v>90376</v>
      </c>
      <c r="G88" s="64">
        <v>359462</v>
      </c>
      <c r="H88" s="64">
        <f t="shared" si="13"/>
        <v>-80614</v>
      </c>
      <c r="I88" s="64">
        <v>52132</v>
      </c>
      <c r="J88" s="64">
        <v>132746</v>
      </c>
      <c r="K88" s="64">
        <f t="shared" si="14"/>
        <v>-74961</v>
      </c>
      <c r="L88" s="64">
        <v>107512</v>
      </c>
      <c r="M88" s="64">
        <v>182473</v>
      </c>
      <c r="N88" s="64">
        <f t="shared" si="15"/>
        <v>3370</v>
      </c>
      <c r="O88" s="64">
        <v>12408</v>
      </c>
      <c r="P88" s="64">
        <v>9038</v>
      </c>
      <c r="Q88" s="64">
        <f t="shared" si="16"/>
        <v>175402</v>
      </c>
      <c r="R88" s="64">
        <v>175402</v>
      </c>
      <c r="S88" s="15"/>
    </row>
  </sheetData>
  <mergeCells count="10">
    <mergeCell ref="Q6:R6"/>
    <mergeCell ref="B5:P5"/>
    <mergeCell ref="A6:A7"/>
    <mergeCell ref="B6:B7"/>
    <mergeCell ref="C6:C7"/>
    <mergeCell ref="D6:D7"/>
    <mergeCell ref="E6:G6"/>
    <mergeCell ref="H6:J6"/>
    <mergeCell ref="K6:M6"/>
    <mergeCell ref="N6:P6"/>
  </mergeCells>
  <conditionalFormatting sqref="S9">
    <cfRule type="cellIs" dxfId="0" priority="1" operator="notEqual">
      <formula>0</formula>
    </cfRule>
  </conditionalFormatting>
  <pageMargins left="0.19685039370078741" right="0.23622047244094491" top="0.27559055118110237" bottom="0.19685039370078741" header="0.27559055118110237" footer="0.15748031496062992"/>
  <pageSetup paperSize="9" scale="62" fitToHeight="4" orientation="landscape" r:id="rId1"/>
  <headerFooter alignWithMargins="0"/>
  <rowBreaks count="2" manualBreakCount="2">
    <brk id="40" max="17" man="1"/>
    <brk id="76"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AK89"/>
  <sheetViews>
    <sheetView showGridLines="0" view="pageBreakPreview" zoomScale="80" zoomScaleNormal="75" zoomScaleSheetLayoutView="80" workbookViewId="0">
      <pane ySplit="9" topLeftCell="A70" activePane="bottomLeft" state="frozen"/>
      <selection sqref="A1:XFD1048576"/>
      <selection pane="bottomLeft" activeCell="A86" sqref="A86:A89"/>
    </sheetView>
  </sheetViews>
  <sheetFormatPr defaultColWidth="9.140625" defaultRowHeight="12.75" x14ac:dyDescent="0.2"/>
  <cols>
    <col min="1" max="1" width="14" style="3" customWidth="1"/>
    <col min="2" max="8" width="15.5703125" style="3" customWidth="1"/>
    <col min="9" max="16" width="16" style="3" customWidth="1"/>
    <col min="17" max="16384" width="9.140625" style="3"/>
  </cols>
  <sheetData>
    <row r="1" spans="1:37" s="2" customFormat="1" ht="18" x14ac:dyDescent="0.2">
      <c r="A1" s="1" t="s">
        <v>129</v>
      </c>
    </row>
    <row r="3" spans="1:37" ht="15.75" x14ac:dyDescent="0.25">
      <c r="A3" s="5" t="s">
        <v>74</v>
      </c>
    </row>
    <row r="5" spans="1:37" s="16" customFormat="1" ht="24.75" customHeight="1" x14ac:dyDescent="0.25">
      <c r="A5" s="197" t="s">
        <v>11</v>
      </c>
      <c r="B5" s="179" t="s">
        <v>67</v>
      </c>
      <c r="C5" s="179"/>
      <c r="D5" s="179"/>
      <c r="E5" s="179"/>
      <c r="F5" s="179"/>
      <c r="G5" s="179"/>
      <c r="H5" s="179"/>
      <c r="I5" s="179"/>
      <c r="J5" s="179"/>
      <c r="K5" s="179"/>
      <c r="L5" s="179"/>
      <c r="M5" s="179"/>
      <c r="N5" s="179"/>
      <c r="O5" s="179"/>
      <c r="P5" s="180"/>
    </row>
    <row r="6" spans="1:37" s="16" customFormat="1" ht="29.25" customHeight="1" x14ac:dyDescent="0.25">
      <c r="A6" s="198"/>
      <c r="B6" s="114" t="s">
        <v>75</v>
      </c>
      <c r="C6" s="114"/>
      <c r="D6" s="114"/>
      <c r="E6" s="114"/>
      <c r="F6" s="114"/>
      <c r="G6" s="114"/>
      <c r="H6" s="114"/>
      <c r="I6" s="114"/>
      <c r="J6" s="114"/>
      <c r="K6" s="114"/>
      <c r="L6" s="114"/>
      <c r="M6" s="115"/>
      <c r="N6" s="134" t="s">
        <v>106</v>
      </c>
      <c r="O6" s="135"/>
      <c r="P6" s="136"/>
    </row>
    <row r="7" spans="1:37" s="22" customFormat="1" ht="24" customHeight="1" x14ac:dyDescent="0.25">
      <c r="A7" s="198"/>
      <c r="B7" s="188" t="s">
        <v>12</v>
      </c>
      <c r="C7" s="190" t="s">
        <v>13</v>
      </c>
      <c r="D7" s="200"/>
      <c r="E7" s="200"/>
      <c r="F7" s="200"/>
      <c r="G7" s="200"/>
      <c r="H7" s="191"/>
      <c r="I7" s="190" t="s">
        <v>14</v>
      </c>
      <c r="J7" s="200"/>
      <c r="K7" s="200"/>
      <c r="L7" s="200"/>
      <c r="M7" s="191"/>
      <c r="N7" s="188" t="s">
        <v>12</v>
      </c>
      <c r="O7" s="201" t="s">
        <v>13</v>
      </c>
      <c r="P7" s="201" t="s">
        <v>14</v>
      </c>
      <c r="Q7" s="16"/>
      <c r="R7" s="16"/>
      <c r="S7" s="16"/>
      <c r="T7" s="16"/>
      <c r="U7" s="16"/>
      <c r="V7" s="16"/>
      <c r="W7" s="16"/>
      <c r="X7" s="16"/>
      <c r="Y7" s="16"/>
      <c r="Z7" s="16"/>
      <c r="AA7" s="16"/>
      <c r="AB7" s="16"/>
      <c r="AC7" s="16"/>
      <c r="AD7" s="16"/>
      <c r="AE7" s="16"/>
      <c r="AF7" s="16"/>
      <c r="AG7" s="16"/>
      <c r="AH7" s="16"/>
      <c r="AI7" s="16"/>
      <c r="AJ7" s="16"/>
      <c r="AK7" s="16"/>
    </row>
    <row r="8" spans="1:37" s="22" customFormat="1" ht="71.25" customHeight="1" x14ac:dyDescent="0.25">
      <c r="A8" s="199"/>
      <c r="B8" s="189"/>
      <c r="C8" s="49" t="s">
        <v>65</v>
      </c>
      <c r="D8" s="23" t="s">
        <v>93</v>
      </c>
      <c r="E8" s="23" t="s">
        <v>76</v>
      </c>
      <c r="F8" s="23" t="s">
        <v>77</v>
      </c>
      <c r="G8" s="23" t="s">
        <v>2</v>
      </c>
      <c r="H8" s="23" t="s">
        <v>3</v>
      </c>
      <c r="I8" s="49" t="s">
        <v>65</v>
      </c>
      <c r="J8" s="23" t="s">
        <v>76</v>
      </c>
      <c r="K8" s="23" t="s">
        <v>78</v>
      </c>
      <c r="L8" s="23" t="s">
        <v>79</v>
      </c>
      <c r="M8" s="23" t="s">
        <v>7</v>
      </c>
      <c r="N8" s="189"/>
      <c r="O8" s="202"/>
      <c r="P8" s="202"/>
      <c r="Q8" s="16"/>
      <c r="R8" s="16"/>
      <c r="S8" s="16"/>
      <c r="T8" s="16"/>
      <c r="U8" s="16"/>
      <c r="V8" s="16"/>
      <c r="W8" s="16"/>
      <c r="X8" s="16"/>
      <c r="Y8" s="16"/>
      <c r="Z8" s="16"/>
      <c r="AA8" s="16"/>
      <c r="AB8" s="16"/>
      <c r="AC8" s="16"/>
      <c r="AD8" s="16"/>
      <c r="AE8" s="16"/>
      <c r="AF8" s="16"/>
      <c r="AG8" s="16"/>
      <c r="AH8" s="16"/>
      <c r="AI8" s="16"/>
      <c r="AJ8" s="16"/>
      <c r="AK8" s="16"/>
    </row>
    <row r="9" spans="1:37" s="8" customFormat="1" ht="21" customHeight="1" x14ac:dyDescent="0.2">
      <c r="A9" s="61"/>
      <c r="B9" s="61">
        <v>20</v>
      </c>
      <c r="C9" s="61">
        <f t="shared" ref="C9:P9" si="0">B9+1</f>
        <v>21</v>
      </c>
      <c r="D9" s="61">
        <f t="shared" si="0"/>
        <v>22</v>
      </c>
      <c r="E9" s="61">
        <f t="shared" si="0"/>
        <v>23</v>
      </c>
      <c r="F9" s="61">
        <f t="shared" si="0"/>
        <v>24</v>
      </c>
      <c r="G9" s="61">
        <f t="shared" si="0"/>
        <v>25</v>
      </c>
      <c r="H9" s="61">
        <f t="shared" si="0"/>
        <v>26</v>
      </c>
      <c r="I9" s="61">
        <f t="shared" si="0"/>
        <v>27</v>
      </c>
      <c r="J9" s="61">
        <f t="shared" si="0"/>
        <v>28</v>
      </c>
      <c r="K9" s="61">
        <f t="shared" si="0"/>
        <v>29</v>
      </c>
      <c r="L9" s="61">
        <f t="shared" si="0"/>
        <v>30</v>
      </c>
      <c r="M9" s="61">
        <f t="shared" si="0"/>
        <v>31</v>
      </c>
      <c r="N9" s="61">
        <f t="shared" si="0"/>
        <v>32</v>
      </c>
      <c r="O9" s="61">
        <f t="shared" si="0"/>
        <v>33</v>
      </c>
      <c r="P9" s="61">
        <f t="shared" si="0"/>
        <v>34</v>
      </c>
      <c r="Q9" s="3"/>
      <c r="R9" s="3"/>
      <c r="S9" s="3"/>
      <c r="T9" s="3"/>
      <c r="U9" s="3"/>
      <c r="V9" s="3"/>
      <c r="W9" s="3"/>
      <c r="X9" s="3"/>
      <c r="Y9" s="3"/>
      <c r="Z9" s="3"/>
      <c r="AA9" s="3"/>
      <c r="AB9" s="3"/>
      <c r="AC9" s="3"/>
      <c r="AD9" s="3"/>
      <c r="AE9" s="3"/>
      <c r="AF9" s="3"/>
      <c r="AG9" s="3"/>
      <c r="AH9" s="3"/>
      <c r="AI9" s="3"/>
      <c r="AJ9" s="3"/>
      <c r="AK9" s="3"/>
    </row>
    <row r="10" spans="1:37" ht="21" customHeight="1" x14ac:dyDescent="0.2">
      <c r="A10" s="9" t="s">
        <v>19</v>
      </c>
      <c r="B10" s="10">
        <f>+C10-I10</f>
        <v>-15949</v>
      </c>
      <c r="C10" s="10">
        <f>+D10+E10+F10+G10+H10</f>
        <v>1316</v>
      </c>
      <c r="D10" s="10">
        <v>137</v>
      </c>
      <c r="E10" s="10">
        <v>0</v>
      </c>
      <c r="F10" s="10">
        <v>148</v>
      </c>
      <c r="G10" s="10">
        <v>6</v>
      </c>
      <c r="H10" s="10">
        <v>1025</v>
      </c>
      <c r="I10" s="10">
        <f>+J10+K10+L10+M10</f>
        <v>17265</v>
      </c>
      <c r="J10" s="10">
        <v>0</v>
      </c>
      <c r="K10" s="10">
        <v>17265</v>
      </c>
      <c r="L10" s="10">
        <v>0</v>
      </c>
      <c r="M10" s="10">
        <v>0</v>
      </c>
      <c r="N10" s="10">
        <f>+O10-P10</f>
        <v>0</v>
      </c>
      <c r="O10" s="10">
        <v>0</v>
      </c>
      <c r="P10" s="10">
        <v>0</v>
      </c>
    </row>
    <row r="11" spans="1:37" ht="21" customHeight="1" x14ac:dyDescent="0.2">
      <c r="A11" s="62" t="s">
        <v>20</v>
      </c>
      <c r="B11" s="63">
        <f t="shared" ref="B11:B53" si="1">+C11-I11</f>
        <v>-15896</v>
      </c>
      <c r="C11" s="63">
        <f t="shared" ref="C11:C53" si="2">+D11+E11+F11+G11+H11</f>
        <v>1340</v>
      </c>
      <c r="D11" s="63">
        <v>144</v>
      </c>
      <c r="E11" s="63">
        <v>0</v>
      </c>
      <c r="F11" s="63">
        <v>150</v>
      </c>
      <c r="G11" s="63">
        <v>6</v>
      </c>
      <c r="H11" s="63">
        <v>1040</v>
      </c>
      <c r="I11" s="63">
        <f t="shared" ref="I11:I53" si="3">+J11+K11+L11+M11</f>
        <v>17236</v>
      </c>
      <c r="J11" s="63">
        <v>0</v>
      </c>
      <c r="K11" s="63">
        <v>17236</v>
      </c>
      <c r="L11" s="63">
        <v>0</v>
      </c>
      <c r="M11" s="63">
        <v>0</v>
      </c>
      <c r="N11" s="63">
        <f t="shared" ref="N11:N53" si="4">+O11-P11</f>
        <v>0</v>
      </c>
      <c r="O11" s="63">
        <v>0</v>
      </c>
      <c r="P11" s="63">
        <v>0</v>
      </c>
    </row>
    <row r="12" spans="1:37" ht="21" customHeight="1" x14ac:dyDescent="0.2">
      <c r="A12" s="9" t="s">
        <v>21</v>
      </c>
      <c r="B12" s="10">
        <f t="shared" si="1"/>
        <v>-15032</v>
      </c>
      <c r="C12" s="10">
        <f t="shared" si="2"/>
        <v>1406</v>
      </c>
      <c r="D12" s="10">
        <v>222</v>
      </c>
      <c r="E12" s="10">
        <v>0</v>
      </c>
      <c r="F12" s="10">
        <v>158</v>
      </c>
      <c r="G12" s="10">
        <v>6</v>
      </c>
      <c r="H12" s="10">
        <v>1020</v>
      </c>
      <c r="I12" s="10">
        <f t="shared" si="3"/>
        <v>16438</v>
      </c>
      <c r="J12" s="10">
        <v>0</v>
      </c>
      <c r="K12" s="10">
        <v>16438</v>
      </c>
      <c r="L12" s="10">
        <v>0</v>
      </c>
      <c r="M12" s="10">
        <v>0</v>
      </c>
      <c r="N12" s="10">
        <f t="shared" si="4"/>
        <v>0</v>
      </c>
      <c r="O12" s="10">
        <v>0</v>
      </c>
      <c r="P12" s="10">
        <v>0</v>
      </c>
    </row>
    <row r="13" spans="1:37" ht="21" customHeight="1" x14ac:dyDescent="0.2">
      <c r="A13" s="62" t="s">
        <v>22</v>
      </c>
      <c r="B13" s="64">
        <f t="shared" si="1"/>
        <v>-14406</v>
      </c>
      <c r="C13" s="64">
        <f t="shared" si="2"/>
        <v>1315</v>
      </c>
      <c r="D13" s="64">
        <v>234</v>
      </c>
      <c r="E13" s="64">
        <v>0</v>
      </c>
      <c r="F13" s="64">
        <v>165</v>
      </c>
      <c r="G13" s="64">
        <v>6</v>
      </c>
      <c r="H13" s="64">
        <v>910</v>
      </c>
      <c r="I13" s="64">
        <f t="shared" si="3"/>
        <v>15721</v>
      </c>
      <c r="J13" s="64">
        <v>0</v>
      </c>
      <c r="K13" s="64">
        <v>15721</v>
      </c>
      <c r="L13" s="64">
        <v>0</v>
      </c>
      <c r="M13" s="64">
        <v>0</v>
      </c>
      <c r="N13" s="64">
        <f t="shared" si="4"/>
        <v>0</v>
      </c>
      <c r="O13" s="64">
        <v>0</v>
      </c>
      <c r="P13" s="64">
        <v>0</v>
      </c>
    </row>
    <row r="14" spans="1:37" ht="21" customHeight="1" x14ac:dyDescent="0.2">
      <c r="A14" s="9" t="s">
        <v>23</v>
      </c>
      <c r="B14" s="10">
        <f t="shared" si="1"/>
        <v>-11123</v>
      </c>
      <c r="C14" s="10">
        <f t="shared" si="2"/>
        <v>1381</v>
      </c>
      <c r="D14" s="10">
        <v>234</v>
      </c>
      <c r="E14" s="10">
        <v>0</v>
      </c>
      <c r="F14" s="10">
        <v>179</v>
      </c>
      <c r="G14" s="10">
        <v>6</v>
      </c>
      <c r="H14" s="10">
        <v>962</v>
      </c>
      <c r="I14" s="10">
        <f t="shared" si="3"/>
        <v>12504</v>
      </c>
      <c r="J14" s="10">
        <v>0</v>
      </c>
      <c r="K14" s="10">
        <v>12504</v>
      </c>
      <c r="L14" s="10">
        <v>0</v>
      </c>
      <c r="M14" s="10">
        <v>0</v>
      </c>
      <c r="N14" s="10">
        <f t="shared" si="4"/>
        <v>0</v>
      </c>
      <c r="O14" s="10">
        <v>0</v>
      </c>
      <c r="P14" s="10">
        <v>0</v>
      </c>
    </row>
    <row r="15" spans="1:37" ht="21" customHeight="1" x14ac:dyDescent="0.2">
      <c r="A15" s="62" t="s">
        <v>24</v>
      </c>
      <c r="B15" s="63">
        <f t="shared" si="1"/>
        <v>-10338</v>
      </c>
      <c r="C15" s="63">
        <f t="shared" si="2"/>
        <v>1483</v>
      </c>
      <c r="D15" s="63">
        <v>240</v>
      </c>
      <c r="E15" s="63">
        <v>0</v>
      </c>
      <c r="F15" s="63">
        <v>203</v>
      </c>
      <c r="G15" s="63">
        <v>6</v>
      </c>
      <c r="H15" s="63">
        <v>1034</v>
      </c>
      <c r="I15" s="63">
        <f t="shared" si="3"/>
        <v>11821</v>
      </c>
      <c r="J15" s="63">
        <v>0</v>
      </c>
      <c r="K15" s="63">
        <v>11821</v>
      </c>
      <c r="L15" s="63">
        <v>0</v>
      </c>
      <c r="M15" s="63">
        <v>0</v>
      </c>
      <c r="N15" s="63">
        <f t="shared" si="4"/>
        <v>0</v>
      </c>
      <c r="O15" s="63">
        <v>0</v>
      </c>
      <c r="P15" s="63">
        <v>0</v>
      </c>
    </row>
    <row r="16" spans="1:37" s="8" customFormat="1" ht="21" customHeight="1" x14ac:dyDescent="0.2">
      <c r="A16" s="9" t="s">
        <v>25</v>
      </c>
      <c r="B16" s="10">
        <f t="shared" si="1"/>
        <v>-9318</v>
      </c>
      <c r="C16" s="10">
        <f t="shared" si="2"/>
        <v>1585</v>
      </c>
      <c r="D16" s="10">
        <v>320</v>
      </c>
      <c r="E16" s="10">
        <v>0</v>
      </c>
      <c r="F16" s="10">
        <v>215</v>
      </c>
      <c r="G16" s="10">
        <v>6</v>
      </c>
      <c r="H16" s="10">
        <v>1044</v>
      </c>
      <c r="I16" s="10">
        <f t="shared" si="3"/>
        <v>10903</v>
      </c>
      <c r="J16" s="10">
        <v>0</v>
      </c>
      <c r="K16" s="10">
        <v>10903</v>
      </c>
      <c r="L16" s="10">
        <v>0</v>
      </c>
      <c r="M16" s="10">
        <v>0</v>
      </c>
      <c r="N16" s="10">
        <f t="shared" si="4"/>
        <v>0</v>
      </c>
      <c r="O16" s="10">
        <v>0</v>
      </c>
      <c r="P16" s="10">
        <v>0</v>
      </c>
      <c r="Q16" s="3"/>
      <c r="R16" s="3"/>
      <c r="S16" s="3"/>
      <c r="T16" s="3"/>
      <c r="U16" s="3"/>
      <c r="V16" s="3"/>
      <c r="W16" s="3"/>
      <c r="X16" s="3"/>
      <c r="Y16" s="3"/>
      <c r="Z16" s="3"/>
      <c r="AA16" s="3"/>
      <c r="AB16" s="3"/>
      <c r="AC16" s="3"/>
      <c r="AD16" s="3"/>
      <c r="AE16" s="3"/>
      <c r="AF16" s="3"/>
      <c r="AG16" s="3"/>
      <c r="AH16" s="3"/>
      <c r="AI16" s="3"/>
      <c r="AJ16" s="3"/>
      <c r="AK16" s="3"/>
    </row>
    <row r="17" spans="1:37" ht="21" customHeight="1" x14ac:dyDescent="0.2">
      <c r="A17" s="62" t="s">
        <v>26</v>
      </c>
      <c r="B17" s="64">
        <f t="shared" si="1"/>
        <v>-9541</v>
      </c>
      <c r="C17" s="64">
        <f t="shared" si="2"/>
        <v>1618</v>
      </c>
      <c r="D17" s="64">
        <v>325</v>
      </c>
      <c r="E17" s="64">
        <v>0</v>
      </c>
      <c r="F17" s="64">
        <v>221</v>
      </c>
      <c r="G17" s="64">
        <v>6</v>
      </c>
      <c r="H17" s="64">
        <v>1066</v>
      </c>
      <c r="I17" s="64">
        <f t="shared" si="3"/>
        <v>11159</v>
      </c>
      <c r="J17" s="64">
        <v>0</v>
      </c>
      <c r="K17" s="64">
        <v>11159</v>
      </c>
      <c r="L17" s="64">
        <v>0</v>
      </c>
      <c r="M17" s="64">
        <v>0</v>
      </c>
      <c r="N17" s="64">
        <f t="shared" si="4"/>
        <v>0</v>
      </c>
      <c r="O17" s="64">
        <v>0</v>
      </c>
      <c r="P17" s="64">
        <v>0</v>
      </c>
    </row>
    <row r="18" spans="1:37" ht="21" customHeight="1" x14ac:dyDescent="0.2">
      <c r="A18" s="9" t="s">
        <v>27</v>
      </c>
      <c r="B18" s="10">
        <f t="shared" si="1"/>
        <v>-8754</v>
      </c>
      <c r="C18" s="10">
        <f t="shared" si="2"/>
        <v>1585</v>
      </c>
      <c r="D18" s="10">
        <v>321</v>
      </c>
      <c r="E18" s="10">
        <v>0</v>
      </c>
      <c r="F18" s="10">
        <v>207</v>
      </c>
      <c r="G18" s="10">
        <v>6</v>
      </c>
      <c r="H18" s="10">
        <v>1051</v>
      </c>
      <c r="I18" s="10">
        <f t="shared" si="3"/>
        <v>10339</v>
      </c>
      <c r="J18" s="10">
        <v>0</v>
      </c>
      <c r="K18" s="10">
        <v>10339</v>
      </c>
      <c r="L18" s="10">
        <v>0</v>
      </c>
      <c r="M18" s="10">
        <v>0</v>
      </c>
      <c r="N18" s="10">
        <f t="shared" si="4"/>
        <v>0</v>
      </c>
      <c r="O18" s="10">
        <v>0</v>
      </c>
      <c r="P18" s="10">
        <v>0</v>
      </c>
    </row>
    <row r="19" spans="1:37" ht="21" customHeight="1" x14ac:dyDescent="0.2">
      <c r="A19" s="62" t="s">
        <v>28</v>
      </c>
      <c r="B19" s="63">
        <f t="shared" si="1"/>
        <v>-8971</v>
      </c>
      <c r="C19" s="63">
        <f t="shared" si="2"/>
        <v>1525</v>
      </c>
      <c r="D19" s="63">
        <v>318</v>
      </c>
      <c r="E19" s="63">
        <v>0</v>
      </c>
      <c r="F19" s="63">
        <v>197</v>
      </c>
      <c r="G19" s="63">
        <v>6</v>
      </c>
      <c r="H19" s="63">
        <v>1004</v>
      </c>
      <c r="I19" s="63">
        <f t="shared" si="3"/>
        <v>10496</v>
      </c>
      <c r="J19" s="63">
        <v>0</v>
      </c>
      <c r="K19" s="63">
        <v>10496</v>
      </c>
      <c r="L19" s="63">
        <v>0</v>
      </c>
      <c r="M19" s="63">
        <v>0</v>
      </c>
      <c r="N19" s="63">
        <f t="shared" si="4"/>
        <v>0</v>
      </c>
      <c r="O19" s="63">
        <v>0</v>
      </c>
      <c r="P19" s="63">
        <v>0</v>
      </c>
    </row>
    <row r="20" spans="1:37" ht="21" customHeight="1" x14ac:dyDescent="0.2">
      <c r="A20" s="9" t="s">
        <v>29</v>
      </c>
      <c r="B20" s="10">
        <f t="shared" si="1"/>
        <v>-8924</v>
      </c>
      <c r="C20" s="10">
        <f t="shared" si="2"/>
        <v>1548</v>
      </c>
      <c r="D20" s="10">
        <v>322</v>
      </c>
      <c r="E20" s="10">
        <v>0</v>
      </c>
      <c r="F20" s="10">
        <v>209</v>
      </c>
      <c r="G20" s="10">
        <v>6</v>
      </c>
      <c r="H20" s="10">
        <v>1011</v>
      </c>
      <c r="I20" s="10">
        <f t="shared" si="3"/>
        <v>10472</v>
      </c>
      <c r="J20" s="10">
        <v>0</v>
      </c>
      <c r="K20" s="10">
        <v>10472</v>
      </c>
      <c r="L20" s="10">
        <v>0</v>
      </c>
      <c r="M20" s="10">
        <v>0</v>
      </c>
      <c r="N20" s="10">
        <f t="shared" si="4"/>
        <v>0</v>
      </c>
      <c r="O20" s="10">
        <v>0</v>
      </c>
      <c r="P20" s="10">
        <v>0</v>
      </c>
    </row>
    <row r="21" spans="1:37" ht="21" customHeight="1" x14ac:dyDescent="0.2">
      <c r="A21" s="62" t="s">
        <v>30</v>
      </c>
      <c r="B21" s="64">
        <f t="shared" si="1"/>
        <v>-8463</v>
      </c>
      <c r="C21" s="64">
        <f t="shared" si="2"/>
        <v>1512</v>
      </c>
      <c r="D21" s="64">
        <v>411</v>
      </c>
      <c r="E21" s="64">
        <v>0</v>
      </c>
      <c r="F21" s="64">
        <v>183</v>
      </c>
      <c r="G21" s="64">
        <v>9</v>
      </c>
      <c r="H21" s="64">
        <v>909</v>
      </c>
      <c r="I21" s="64">
        <f t="shared" si="3"/>
        <v>9975</v>
      </c>
      <c r="J21" s="64">
        <v>0</v>
      </c>
      <c r="K21" s="64">
        <v>9975</v>
      </c>
      <c r="L21" s="64">
        <v>0</v>
      </c>
      <c r="M21" s="64">
        <v>0</v>
      </c>
      <c r="N21" s="64">
        <f t="shared" si="4"/>
        <v>0</v>
      </c>
      <c r="O21" s="64">
        <v>0</v>
      </c>
      <c r="P21" s="64">
        <v>0</v>
      </c>
    </row>
    <row r="22" spans="1:37" s="8" customFormat="1" ht="21" customHeight="1" x14ac:dyDescent="0.2">
      <c r="A22" s="9" t="s">
        <v>31</v>
      </c>
      <c r="B22" s="10">
        <f t="shared" si="1"/>
        <v>-8259</v>
      </c>
      <c r="C22" s="10">
        <f t="shared" si="2"/>
        <v>1509</v>
      </c>
      <c r="D22" s="10">
        <v>408</v>
      </c>
      <c r="E22" s="10">
        <v>0</v>
      </c>
      <c r="F22" s="10">
        <v>188</v>
      </c>
      <c r="G22" s="10">
        <v>8</v>
      </c>
      <c r="H22" s="10">
        <v>905</v>
      </c>
      <c r="I22" s="10">
        <f t="shared" si="3"/>
        <v>9768</v>
      </c>
      <c r="J22" s="10">
        <v>0</v>
      </c>
      <c r="K22" s="10">
        <v>9768</v>
      </c>
      <c r="L22" s="10">
        <v>0</v>
      </c>
      <c r="M22" s="10">
        <v>0</v>
      </c>
      <c r="N22" s="10">
        <f t="shared" si="4"/>
        <v>0</v>
      </c>
      <c r="O22" s="10">
        <v>0</v>
      </c>
      <c r="P22" s="10">
        <v>0</v>
      </c>
      <c r="Q22" s="3"/>
      <c r="R22" s="3"/>
      <c r="S22" s="3"/>
      <c r="T22" s="3"/>
      <c r="U22" s="3"/>
      <c r="V22" s="3"/>
      <c r="W22" s="3"/>
      <c r="X22" s="3"/>
      <c r="Y22" s="3"/>
      <c r="Z22" s="3"/>
      <c r="AA22" s="3"/>
      <c r="AB22" s="3"/>
      <c r="AC22" s="3"/>
      <c r="AD22" s="3"/>
      <c r="AE22" s="3"/>
      <c r="AF22" s="3"/>
      <c r="AG22" s="3"/>
      <c r="AH22" s="3"/>
      <c r="AI22" s="3"/>
      <c r="AJ22" s="3"/>
      <c r="AK22" s="3"/>
    </row>
    <row r="23" spans="1:37" ht="21" customHeight="1" x14ac:dyDescent="0.2">
      <c r="A23" s="62" t="s">
        <v>32</v>
      </c>
      <c r="B23" s="63">
        <f t="shared" si="1"/>
        <v>-7737</v>
      </c>
      <c r="C23" s="63">
        <f t="shared" si="2"/>
        <v>1571</v>
      </c>
      <c r="D23" s="63">
        <v>497</v>
      </c>
      <c r="E23" s="63">
        <v>0</v>
      </c>
      <c r="F23" s="63">
        <v>189</v>
      </c>
      <c r="G23" s="63">
        <v>8</v>
      </c>
      <c r="H23" s="63">
        <v>877</v>
      </c>
      <c r="I23" s="63">
        <f t="shared" si="3"/>
        <v>9308</v>
      </c>
      <c r="J23" s="63">
        <v>0</v>
      </c>
      <c r="K23" s="63">
        <v>9308</v>
      </c>
      <c r="L23" s="63">
        <v>0</v>
      </c>
      <c r="M23" s="63">
        <v>0</v>
      </c>
      <c r="N23" s="63">
        <f t="shared" si="4"/>
        <v>0</v>
      </c>
      <c r="O23" s="63">
        <v>0</v>
      </c>
      <c r="P23" s="63">
        <v>0</v>
      </c>
    </row>
    <row r="24" spans="1:37" ht="21" customHeight="1" x14ac:dyDescent="0.2">
      <c r="A24" s="9" t="s">
        <v>33</v>
      </c>
      <c r="B24" s="10">
        <f t="shared" si="1"/>
        <v>-7813</v>
      </c>
      <c r="C24" s="10">
        <f t="shared" si="2"/>
        <v>1560</v>
      </c>
      <c r="D24" s="10">
        <v>495</v>
      </c>
      <c r="E24" s="10">
        <v>0</v>
      </c>
      <c r="F24" s="10">
        <v>220</v>
      </c>
      <c r="G24" s="10">
        <v>8</v>
      </c>
      <c r="H24" s="10">
        <v>837</v>
      </c>
      <c r="I24" s="10">
        <f t="shared" si="3"/>
        <v>9373</v>
      </c>
      <c r="J24" s="10">
        <v>0</v>
      </c>
      <c r="K24" s="10">
        <v>9373</v>
      </c>
      <c r="L24" s="10">
        <v>0</v>
      </c>
      <c r="M24" s="10">
        <v>0</v>
      </c>
      <c r="N24" s="10">
        <f t="shared" si="4"/>
        <v>0</v>
      </c>
      <c r="O24" s="10">
        <v>0</v>
      </c>
      <c r="P24" s="10">
        <v>0</v>
      </c>
    </row>
    <row r="25" spans="1:37" ht="21" customHeight="1" x14ac:dyDescent="0.2">
      <c r="A25" s="62" t="s">
        <v>34</v>
      </c>
      <c r="B25" s="64">
        <f t="shared" si="1"/>
        <v>-7239</v>
      </c>
      <c r="C25" s="64">
        <f t="shared" si="2"/>
        <v>1654</v>
      </c>
      <c r="D25" s="64">
        <v>599</v>
      </c>
      <c r="E25" s="64">
        <v>0</v>
      </c>
      <c r="F25" s="64">
        <v>236</v>
      </c>
      <c r="G25" s="64">
        <v>8</v>
      </c>
      <c r="H25" s="64">
        <v>811</v>
      </c>
      <c r="I25" s="64">
        <f t="shared" si="3"/>
        <v>8893</v>
      </c>
      <c r="J25" s="64">
        <v>0</v>
      </c>
      <c r="K25" s="64">
        <v>8893</v>
      </c>
      <c r="L25" s="64">
        <v>0</v>
      </c>
      <c r="M25" s="64">
        <v>0</v>
      </c>
      <c r="N25" s="64">
        <f t="shared" si="4"/>
        <v>0</v>
      </c>
      <c r="O25" s="64">
        <v>0</v>
      </c>
      <c r="P25" s="64">
        <v>0</v>
      </c>
    </row>
    <row r="26" spans="1:37" ht="21" customHeight="1" x14ac:dyDescent="0.2">
      <c r="A26" s="9" t="s">
        <v>35</v>
      </c>
      <c r="B26" s="10">
        <f t="shared" si="1"/>
        <v>-6792</v>
      </c>
      <c r="C26" s="10">
        <f t="shared" si="2"/>
        <v>1667</v>
      </c>
      <c r="D26" s="10">
        <v>682</v>
      </c>
      <c r="E26" s="10">
        <v>0</v>
      </c>
      <c r="F26" s="10">
        <v>219</v>
      </c>
      <c r="G26" s="10">
        <v>8</v>
      </c>
      <c r="H26" s="10">
        <v>758</v>
      </c>
      <c r="I26" s="10">
        <f t="shared" si="3"/>
        <v>8459</v>
      </c>
      <c r="J26" s="10">
        <v>0</v>
      </c>
      <c r="K26" s="10">
        <v>8459</v>
      </c>
      <c r="L26" s="10">
        <v>0</v>
      </c>
      <c r="M26" s="10">
        <v>0</v>
      </c>
      <c r="N26" s="10">
        <f t="shared" si="4"/>
        <v>0</v>
      </c>
      <c r="O26" s="10">
        <v>0</v>
      </c>
      <c r="P26" s="10">
        <v>0</v>
      </c>
    </row>
    <row r="27" spans="1:37" ht="21" customHeight="1" x14ac:dyDescent="0.2">
      <c r="A27" s="62" t="s">
        <v>36</v>
      </c>
      <c r="B27" s="63">
        <f t="shared" si="1"/>
        <v>-6732</v>
      </c>
      <c r="C27" s="63">
        <f t="shared" si="2"/>
        <v>1700</v>
      </c>
      <c r="D27" s="63">
        <v>715</v>
      </c>
      <c r="E27" s="63">
        <v>0</v>
      </c>
      <c r="F27" s="63">
        <v>216</v>
      </c>
      <c r="G27" s="63">
        <v>8</v>
      </c>
      <c r="H27" s="63">
        <v>761</v>
      </c>
      <c r="I27" s="63">
        <f t="shared" si="3"/>
        <v>8432</v>
      </c>
      <c r="J27" s="63">
        <v>0</v>
      </c>
      <c r="K27" s="63">
        <v>8432</v>
      </c>
      <c r="L27" s="63">
        <v>0</v>
      </c>
      <c r="M27" s="63">
        <v>0</v>
      </c>
      <c r="N27" s="63">
        <f t="shared" si="4"/>
        <v>0</v>
      </c>
      <c r="O27" s="63">
        <v>0</v>
      </c>
      <c r="P27" s="63">
        <v>0</v>
      </c>
    </row>
    <row r="28" spans="1:37" ht="21" customHeight="1" x14ac:dyDescent="0.2">
      <c r="A28" s="9" t="s">
        <v>37</v>
      </c>
      <c r="B28" s="10">
        <f t="shared" si="1"/>
        <v>-6039</v>
      </c>
      <c r="C28" s="10">
        <f t="shared" si="2"/>
        <v>1715</v>
      </c>
      <c r="D28" s="10">
        <v>779</v>
      </c>
      <c r="E28" s="10">
        <v>0</v>
      </c>
      <c r="F28" s="10">
        <v>248</v>
      </c>
      <c r="G28" s="10">
        <v>8</v>
      </c>
      <c r="H28" s="10">
        <v>680</v>
      </c>
      <c r="I28" s="10">
        <f t="shared" si="3"/>
        <v>7754</v>
      </c>
      <c r="J28" s="10">
        <v>0</v>
      </c>
      <c r="K28" s="10">
        <v>7754</v>
      </c>
      <c r="L28" s="10">
        <v>0</v>
      </c>
      <c r="M28" s="10">
        <v>0</v>
      </c>
      <c r="N28" s="10">
        <f t="shared" si="4"/>
        <v>0</v>
      </c>
      <c r="O28" s="10">
        <v>0</v>
      </c>
      <c r="P28" s="10">
        <v>0</v>
      </c>
    </row>
    <row r="29" spans="1:37" ht="21" customHeight="1" x14ac:dyDescent="0.2">
      <c r="A29" s="62" t="s">
        <v>38</v>
      </c>
      <c r="B29" s="64">
        <f t="shared" si="1"/>
        <v>-6229</v>
      </c>
      <c r="C29" s="64">
        <f t="shared" si="2"/>
        <v>1609</v>
      </c>
      <c r="D29" s="64">
        <v>653</v>
      </c>
      <c r="E29" s="64">
        <v>0</v>
      </c>
      <c r="F29" s="64">
        <v>250</v>
      </c>
      <c r="G29" s="64">
        <v>7</v>
      </c>
      <c r="H29" s="64">
        <v>699</v>
      </c>
      <c r="I29" s="64">
        <f t="shared" si="3"/>
        <v>7838</v>
      </c>
      <c r="J29" s="64">
        <v>0</v>
      </c>
      <c r="K29" s="64">
        <v>7838</v>
      </c>
      <c r="L29" s="64">
        <v>0</v>
      </c>
      <c r="M29" s="64">
        <v>0</v>
      </c>
      <c r="N29" s="64">
        <f t="shared" si="4"/>
        <v>0</v>
      </c>
      <c r="O29" s="64">
        <v>0</v>
      </c>
      <c r="P29" s="64">
        <v>0</v>
      </c>
    </row>
    <row r="30" spans="1:37" ht="21" customHeight="1" x14ac:dyDescent="0.2">
      <c r="A30" s="9" t="s">
        <v>39</v>
      </c>
      <c r="B30" s="10">
        <f t="shared" si="1"/>
        <v>-6347</v>
      </c>
      <c r="C30" s="10">
        <f t="shared" si="2"/>
        <v>1679</v>
      </c>
      <c r="D30" s="10">
        <v>662</v>
      </c>
      <c r="E30" s="10">
        <v>0</v>
      </c>
      <c r="F30" s="10">
        <v>265</v>
      </c>
      <c r="G30" s="10">
        <v>6</v>
      </c>
      <c r="H30" s="10">
        <v>746</v>
      </c>
      <c r="I30" s="10">
        <f t="shared" si="3"/>
        <v>8026</v>
      </c>
      <c r="J30" s="10">
        <v>0</v>
      </c>
      <c r="K30" s="10">
        <v>8026</v>
      </c>
      <c r="L30" s="10">
        <v>0</v>
      </c>
      <c r="M30" s="10">
        <v>0</v>
      </c>
      <c r="N30" s="10">
        <f t="shared" si="4"/>
        <v>0</v>
      </c>
      <c r="O30" s="10">
        <v>0</v>
      </c>
      <c r="P30" s="10">
        <v>0</v>
      </c>
    </row>
    <row r="31" spans="1:37" ht="21" customHeight="1" x14ac:dyDescent="0.2">
      <c r="A31" s="62" t="s">
        <v>40</v>
      </c>
      <c r="B31" s="63">
        <f t="shared" si="1"/>
        <v>-6362</v>
      </c>
      <c r="C31" s="63">
        <f t="shared" si="2"/>
        <v>1654</v>
      </c>
      <c r="D31" s="63">
        <v>692</v>
      </c>
      <c r="E31" s="63">
        <v>0</v>
      </c>
      <c r="F31" s="63">
        <v>247</v>
      </c>
      <c r="G31" s="63">
        <v>6</v>
      </c>
      <c r="H31" s="63">
        <v>709</v>
      </c>
      <c r="I31" s="63">
        <f t="shared" si="3"/>
        <v>8016</v>
      </c>
      <c r="J31" s="63">
        <v>0</v>
      </c>
      <c r="K31" s="63">
        <v>8016</v>
      </c>
      <c r="L31" s="63">
        <v>0</v>
      </c>
      <c r="M31" s="63">
        <v>0</v>
      </c>
      <c r="N31" s="63">
        <f t="shared" si="4"/>
        <v>0</v>
      </c>
      <c r="O31" s="63">
        <v>0</v>
      </c>
      <c r="P31" s="63">
        <v>0</v>
      </c>
    </row>
    <row r="32" spans="1:37" ht="21" customHeight="1" x14ac:dyDescent="0.2">
      <c r="A32" s="9" t="s">
        <v>41</v>
      </c>
      <c r="B32" s="10">
        <f t="shared" si="1"/>
        <v>-7945</v>
      </c>
      <c r="C32" s="10">
        <f t="shared" si="2"/>
        <v>1678</v>
      </c>
      <c r="D32" s="10">
        <v>728</v>
      </c>
      <c r="E32" s="10">
        <v>0</v>
      </c>
      <c r="F32" s="10">
        <v>256</v>
      </c>
      <c r="G32" s="10">
        <v>7</v>
      </c>
      <c r="H32" s="10">
        <v>687</v>
      </c>
      <c r="I32" s="10">
        <f t="shared" si="3"/>
        <v>9623</v>
      </c>
      <c r="J32" s="10">
        <v>0</v>
      </c>
      <c r="K32" s="10">
        <v>9623</v>
      </c>
      <c r="L32" s="10">
        <v>0</v>
      </c>
      <c r="M32" s="10">
        <v>0</v>
      </c>
      <c r="N32" s="10">
        <f t="shared" si="4"/>
        <v>0</v>
      </c>
      <c r="O32" s="10">
        <v>0</v>
      </c>
      <c r="P32" s="10">
        <v>0</v>
      </c>
    </row>
    <row r="33" spans="1:16" ht="21" customHeight="1" x14ac:dyDescent="0.2">
      <c r="A33" s="62" t="s">
        <v>42</v>
      </c>
      <c r="B33" s="64">
        <f t="shared" si="1"/>
        <v>-8075</v>
      </c>
      <c r="C33" s="64">
        <f t="shared" si="2"/>
        <v>1729</v>
      </c>
      <c r="D33" s="64">
        <v>746</v>
      </c>
      <c r="E33" s="64">
        <v>0</v>
      </c>
      <c r="F33" s="64">
        <v>274</v>
      </c>
      <c r="G33" s="64">
        <v>7</v>
      </c>
      <c r="H33" s="64">
        <v>702</v>
      </c>
      <c r="I33" s="64">
        <f t="shared" si="3"/>
        <v>9804</v>
      </c>
      <c r="J33" s="64">
        <v>0</v>
      </c>
      <c r="K33" s="64">
        <v>9804</v>
      </c>
      <c r="L33" s="64">
        <v>0</v>
      </c>
      <c r="M33" s="64">
        <v>0</v>
      </c>
      <c r="N33" s="64">
        <f t="shared" si="4"/>
        <v>0</v>
      </c>
      <c r="O33" s="64">
        <v>0</v>
      </c>
      <c r="P33" s="64">
        <v>0</v>
      </c>
    </row>
    <row r="34" spans="1:16" ht="21" customHeight="1" x14ac:dyDescent="0.2">
      <c r="A34" s="9" t="s">
        <v>43</v>
      </c>
      <c r="B34" s="10">
        <f t="shared" si="1"/>
        <v>-5241</v>
      </c>
      <c r="C34" s="10">
        <f t="shared" si="2"/>
        <v>4785</v>
      </c>
      <c r="D34" s="10">
        <v>419</v>
      </c>
      <c r="E34" s="10">
        <v>0</v>
      </c>
      <c r="F34" s="10">
        <v>323</v>
      </c>
      <c r="G34" s="10">
        <v>0</v>
      </c>
      <c r="H34" s="10">
        <v>4043</v>
      </c>
      <c r="I34" s="10">
        <f t="shared" si="3"/>
        <v>10026</v>
      </c>
      <c r="J34" s="10">
        <v>1</v>
      </c>
      <c r="K34" s="10">
        <v>9983</v>
      </c>
      <c r="L34" s="10">
        <v>0</v>
      </c>
      <c r="M34" s="10">
        <v>42</v>
      </c>
      <c r="N34" s="10">
        <f t="shared" si="4"/>
        <v>-83</v>
      </c>
      <c r="O34" s="10">
        <v>12</v>
      </c>
      <c r="P34" s="10">
        <v>95</v>
      </c>
    </row>
    <row r="35" spans="1:16" ht="21" customHeight="1" x14ac:dyDescent="0.2">
      <c r="A35" s="62" t="s">
        <v>44</v>
      </c>
      <c r="B35" s="63">
        <f t="shared" si="1"/>
        <v>-5327</v>
      </c>
      <c r="C35" s="63">
        <f t="shared" si="2"/>
        <v>4631</v>
      </c>
      <c r="D35" s="63">
        <v>400</v>
      </c>
      <c r="E35" s="63">
        <v>0</v>
      </c>
      <c r="F35" s="63">
        <v>416</v>
      </c>
      <c r="G35" s="63">
        <v>0</v>
      </c>
      <c r="H35" s="63">
        <v>3815</v>
      </c>
      <c r="I35" s="63">
        <f t="shared" si="3"/>
        <v>9958</v>
      </c>
      <c r="J35" s="63">
        <v>0</v>
      </c>
      <c r="K35" s="63">
        <v>9918</v>
      </c>
      <c r="L35" s="63">
        <v>0</v>
      </c>
      <c r="M35" s="63">
        <v>40</v>
      </c>
      <c r="N35" s="63">
        <f t="shared" si="4"/>
        <v>-10</v>
      </c>
      <c r="O35" s="63">
        <v>31</v>
      </c>
      <c r="P35" s="63">
        <v>41</v>
      </c>
    </row>
    <row r="36" spans="1:16" ht="21" customHeight="1" x14ac:dyDescent="0.2">
      <c r="A36" s="9" t="s">
        <v>45</v>
      </c>
      <c r="B36" s="10">
        <f t="shared" si="1"/>
        <v>-5949</v>
      </c>
      <c r="C36" s="10">
        <f t="shared" si="2"/>
        <v>5058</v>
      </c>
      <c r="D36" s="10">
        <v>410</v>
      </c>
      <c r="E36" s="10">
        <v>0</v>
      </c>
      <c r="F36" s="10">
        <v>381</v>
      </c>
      <c r="G36" s="10">
        <v>0</v>
      </c>
      <c r="H36" s="10">
        <v>4267</v>
      </c>
      <c r="I36" s="10">
        <f t="shared" si="3"/>
        <v>11007</v>
      </c>
      <c r="J36" s="10">
        <v>1</v>
      </c>
      <c r="K36" s="10">
        <v>10965</v>
      </c>
      <c r="L36" s="10">
        <v>0</v>
      </c>
      <c r="M36" s="10">
        <v>41</v>
      </c>
      <c r="N36" s="10">
        <f t="shared" si="4"/>
        <v>-57</v>
      </c>
      <c r="O36" s="10">
        <v>16</v>
      </c>
      <c r="P36" s="10">
        <v>73</v>
      </c>
    </row>
    <row r="37" spans="1:16" ht="21" customHeight="1" x14ac:dyDescent="0.2">
      <c r="A37" s="62" t="s">
        <v>46</v>
      </c>
      <c r="B37" s="64">
        <f t="shared" si="1"/>
        <v>-5146</v>
      </c>
      <c r="C37" s="64">
        <f t="shared" si="2"/>
        <v>6987</v>
      </c>
      <c r="D37" s="64">
        <v>425</v>
      </c>
      <c r="E37" s="64">
        <v>1</v>
      </c>
      <c r="F37" s="64">
        <v>376</v>
      </c>
      <c r="G37" s="64">
        <v>0</v>
      </c>
      <c r="H37" s="64">
        <v>6185</v>
      </c>
      <c r="I37" s="64">
        <f t="shared" si="3"/>
        <v>12133</v>
      </c>
      <c r="J37" s="64">
        <v>1</v>
      </c>
      <c r="K37" s="64">
        <v>12091</v>
      </c>
      <c r="L37" s="64">
        <v>0</v>
      </c>
      <c r="M37" s="64">
        <v>41</v>
      </c>
      <c r="N37" s="64">
        <f t="shared" si="4"/>
        <v>11</v>
      </c>
      <c r="O37" s="64">
        <v>98</v>
      </c>
      <c r="P37" s="64">
        <v>87</v>
      </c>
    </row>
    <row r="38" spans="1:16" ht="21" customHeight="1" x14ac:dyDescent="0.2">
      <c r="A38" s="9" t="s">
        <v>47</v>
      </c>
      <c r="B38" s="10">
        <f t="shared" si="1"/>
        <v>-6859</v>
      </c>
      <c r="C38" s="10">
        <f t="shared" si="2"/>
        <v>6106</v>
      </c>
      <c r="D38" s="10">
        <v>448</v>
      </c>
      <c r="E38" s="10">
        <v>29</v>
      </c>
      <c r="F38" s="10">
        <v>368</v>
      </c>
      <c r="G38" s="10">
        <v>0</v>
      </c>
      <c r="H38" s="10">
        <v>5261</v>
      </c>
      <c r="I38" s="10">
        <f t="shared" si="3"/>
        <v>12965</v>
      </c>
      <c r="J38" s="10">
        <v>3</v>
      </c>
      <c r="K38" s="10">
        <v>12950</v>
      </c>
      <c r="L38" s="10">
        <v>0</v>
      </c>
      <c r="M38" s="10">
        <v>12</v>
      </c>
      <c r="N38" s="10">
        <f t="shared" si="4"/>
        <v>-69</v>
      </c>
      <c r="O38" s="10">
        <v>25</v>
      </c>
      <c r="P38" s="10">
        <v>94</v>
      </c>
    </row>
    <row r="39" spans="1:16" ht="21" customHeight="1" x14ac:dyDescent="0.2">
      <c r="A39" s="62" t="s">
        <v>48</v>
      </c>
      <c r="B39" s="63">
        <f t="shared" si="1"/>
        <v>-7786</v>
      </c>
      <c r="C39" s="63">
        <f t="shared" si="2"/>
        <v>4999</v>
      </c>
      <c r="D39" s="63">
        <v>450</v>
      </c>
      <c r="E39" s="63">
        <v>27</v>
      </c>
      <c r="F39" s="63">
        <v>351</v>
      </c>
      <c r="G39" s="63">
        <v>0</v>
      </c>
      <c r="H39" s="63">
        <v>4171</v>
      </c>
      <c r="I39" s="63">
        <f t="shared" si="3"/>
        <v>12785</v>
      </c>
      <c r="J39" s="63">
        <v>9</v>
      </c>
      <c r="K39" s="63">
        <v>12764</v>
      </c>
      <c r="L39" s="63">
        <v>0</v>
      </c>
      <c r="M39" s="63">
        <v>12</v>
      </c>
      <c r="N39" s="63">
        <f t="shared" si="4"/>
        <v>-101</v>
      </c>
      <c r="O39" s="63">
        <v>11</v>
      </c>
      <c r="P39" s="63">
        <v>112</v>
      </c>
    </row>
    <row r="40" spans="1:16" ht="21" customHeight="1" x14ac:dyDescent="0.2">
      <c r="A40" s="9" t="s">
        <v>49</v>
      </c>
      <c r="B40" s="10">
        <f t="shared" si="1"/>
        <v>-8284</v>
      </c>
      <c r="C40" s="10">
        <f t="shared" si="2"/>
        <v>5140</v>
      </c>
      <c r="D40" s="10">
        <v>423</v>
      </c>
      <c r="E40" s="10">
        <v>31</v>
      </c>
      <c r="F40" s="10">
        <v>368</v>
      </c>
      <c r="G40" s="10">
        <v>0</v>
      </c>
      <c r="H40" s="10">
        <v>4318</v>
      </c>
      <c r="I40" s="10">
        <f t="shared" si="3"/>
        <v>13424</v>
      </c>
      <c r="J40" s="10">
        <v>3</v>
      </c>
      <c r="K40" s="10">
        <v>13410</v>
      </c>
      <c r="L40" s="10">
        <v>0</v>
      </c>
      <c r="M40" s="10">
        <v>11</v>
      </c>
      <c r="N40" s="10">
        <f t="shared" si="4"/>
        <v>-53</v>
      </c>
      <c r="O40" s="10">
        <v>22</v>
      </c>
      <c r="P40" s="10">
        <v>75</v>
      </c>
    </row>
    <row r="41" spans="1:16" ht="21" customHeight="1" x14ac:dyDescent="0.2">
      <c r="A41" s="62" t="s">
        <v>50</v>
      </c>
      <c r="B41" s="64">
        <f t="shared" si="1"/>
        <v>-6783</v>
      </c>
      <c r="C41" s="64">
        <f t="shared" si="2"/>
        <v>7186</v>
      </c>
      <c r="D41" s="64">
        <v>429</v>
      </c>
      <c r="E41" s="64">
        <v>41</v>
      </c>
      <c r="F41" s="64">
        <v>372</v>
      </c>
      <c r="G41" s="64">
        <v>0</v>
      </c>
      <c r="H41" s="64">
        <v>6344</v>
      </c>
      <c r="I41" s="64">
        <f t="shared" si="3"/>
        <v>13969</v>
      </c>
      <c r="J41" s="64">
        <v>4</v>
      </c>
      <c r="K41" s="64">
        <v>13946</v>
      </c>
      <c r="L41" s="64">
        <v>0</v>
      </c>
      <c r="M41" s="64">
        <v>19</v>
      </c>
      <c r="N41" s="64">
        <f t="shared" si="4"/>
        <v>281</v>
      </c>
      <c r="O41" s="64">
        <v>383</v>
      </c>
      <c r="P41" s="64">
        <v>102</v>
      </c>
    </row>
    <row r="42" spans="1:16" ht="21" customHeight="1" x14ac:dyDescent="0.2">
      <c r="A42" s="9" t="s">
        <v>51</v>
      </c>
      <c r="B42" s="10">
        <f t="shared" si="1"/>
        <v>-8111</v>
      </c>
      <c r="C42" s="10">
        <f t="shared" si="2"/>
        <v>6175</v>
      </c>
      <c r="D42" s="10">
        <v>445</v>
      </c>
      <c r="E42" s="10">
        <v>42</v>
      </c>
      <c r="F42" s="10">
        <v>367</v>
      </c>
      <c r="G42" s="10">
        <v>0</v>
      </c>
      <c r="H42" s="10">
        <v>5321</v>
      </c>
      <c r="I42" s="10">
        <f t="shared" si="3"/>
        <v>14286</v>
      </c>
      <c r="J42" s="10">
        <v>1</v>
      </c>
      <c r="K42" s="10">
        <v>14266</v>
      </c>
      <c r="L42" s="10">
        <v>0</v>
      </c>
      <c r="M42" s="10">
        <v>19</v>
      </c>
      <c r="N42" s="10">
        <f t="shared" si="4"/>
        <v>190</v>
      </c>
      <c r="O42" s="10">
        <v>302</v>
      </c>
      <c r="P42" s="10">
        <v>112</v>
      </c>
    </row>
    <row r="43" spans="1:16" ht="21" customHeight="1" x14ac:dyDescent="0.2">
      <c r="A43" s="62" t="s">
        <v>52</v>
      </c>
      <c r="B43" s="63">
        <f t="shared" si="1"/>
        <v>-9339</v>
      </c>
      <c r="C43" s="63">
        <f t="shared" si="2"/>
        <v>5031</v>
      </c>
      <c r="D43" s="63">
        <v>439</v>
      </c>
      <c r="E43" s="63">
        <v>38</v>
      </c>
      <c r="F43" s="63">
        <v>372</v>
      </c>
      <c r="G43" s="63">
        <v>0</v>
      </c>
      <c r="H43" s="63">
        <v>4182</v>
      </c>
      <c r="I43" s="63">
        <f t="shared" si="3"/>
        <v>14370</v>
      </c>
      <c r="J43" s="63">
        <v>0</v>
      </c>
      <c r="K43" s="63">
        <v>14351</v>
      </c>
      <c r="L43" s="63">
        <v>0</v>
      </c>
      <c r="M43" s="63">
        <v>19</v>
      </c>
      <c r="N43" s="63">
        <f t="shared" si="4"/>
        <v>126</v>
      </c>
      <c r="O43" s="63">
        <v>199</v>
      </c>
      <c r="P43" s="63">
        <v>73</v>
      </c>
    </row>
    <row r="44" spans="1:16" ht="21" customHeight="1" x14ac:dyDescent="0.2">
      <c r="A44" s="9" t="s">
        <v>53</v>
      </c>
      <c r="B44" s="10">
        <f t="shared" si="1"/>
        <v>-10393</v>
      </c>
      <c r="C44" s="10">
        <f t="shared" si="2"/>
        <v>4873</v>
      </c>
      <c r="D44" s="10">
        <v>448</v>
      </c>
      <c r="E44" s="10">
        <v>46</v>
      </c>
      <c r="F44" s="10">
        <v>382</v>
      </c>
      <c r="G44" s="10">
        <v>0</v>
      </c>
      <c r="H44" s="10">
        <v>3997</v>
      </c>
      <c r="I44" s="10">
        <f t="shared" si="3"/>
        <v>15266</v>
      </c>
      <c r="J44" s="10">
        <v>1</v>
      </c>
      <c r="K44" s="10">
        <v>15246</v>
      </c>
      <c r="L44" s="10">
        <v>0</v>
      </c>
      <c r="M44" s="10">
        <v>19</v>
      </c>
      <c r="N44" s="10">
        <f t="shared" si="4"/>
        <v>108</v>
      </c>
      <c r="O44" s="10">
        <v>139</v>
      </c>
      <c r="P44" s="10">
        <v>31</v>
      </c>
    </row>
    <row r="45" spans="1:16" ht="21" customHeight="1" x14ac:dyDescent="0.2">
      <c r="A45" s="62" t="s">
        <v>54</v>
      </c>
      <c r="B45" s="64">
        <f t="shared" si="1"/>
        <v>-6992</v>
      </c>
      <c r="C45" s="64">
        <f t="shared" si="2"/>
        <v>8578</v>
      </c>
      <c r="D45" s="64">
        <v>657</v>
      </c>
      <c r="E45" s="64">
        <v>53</v>
      </c>
      <c r="F45" s="64">
        <v>383</v>
      </c>
      <c r="G45" s="64">
        <v>0</v>
      </c>
      <c r="H45" s="64">
        <v>7485</v>
      </c>
      <c r="I45" s="64">
        <f t="shared" si="3"/>
        <v>15570</v>
      </c>
      <c r="J45" s="64">
        <v>1</v>
      </c>
      <c r="K45" s="64">
        <v>15344</v>
      </c>
      <c r="L45" s="64">
        <v>0</v>
      </c>
      <c r="M45" s="64">
        <v>225</v>
      </c>
      <c r="N45" s="64">
        <f t="shared" si="4"/>
        <v>59</v>
      </c>
      <c r="O45" s="64">
        <v>124</v>
      </c>
      <c r="P45" s="64">
        <v>65</v>
      </c>
    </row>
    <row r="46" spans="1:16" ht="21" customHeight="1" x14ac:dyDescent="0.2">
      <c r="A46" s="9" t="s">
        <v>55</v>
      </c>
      <c r="B46" s="10">
        <f t="shared" si="1"/>
        <v>-7201</v>
      </c>
      <c r="C46" s="10">
        <f t="shared" si="2"/>
        <v>8773</v>
      </c>
      <c r="D46" s="10">
        <v>651</v>
      </c>
      <c r="E46" s="10">
        <v>42</v>
      </c>
      <c r="F46" s="10">
        <v>413</v>
      </c>
      <c r="G46" s="10">
        <v>0</v>
      </c>
      <c r="H46" s="10">
        <v>7667</v>
      </c>
      <c r="I46" s="10">
        <f t="shared" si="3"/>
        <v>15974</v>
      </c>
      <c r="J46" s="10">
        <v>2</v>
      </c>
      <c r="K46" s="10">
        <v>15851</v>
      </c>
      <c r="L46" s="10">
        <v>0</v>
      </c>
      <c r="M46" s="10">
        <v>121</v>
      </c>
      <c r="N46" s="10">
        <f t="shared" si="4"/>
        <v>54</v>
      </c>
      <c r="O46" s="10">
        <v>105</v>
      </c>
      <c r="P46" s="10">
        <v>51</v>
      </c>
    </row>
    <row r="47" spans="1:16" ht="21" customHeight="1" x14ac:dyDescent="0.2">
      <c r="A47" s="62" t="s">
        <v>56</v>
      </c>
      <c r="B47" s="63">
        <f t="shared" si="1"/>
        <v>-10321</v>
      </c>
      <c r="C47" s="63">
        <f t="shared" si="2"/>
        <v>5318</v>
      </c>
      <c r="D47" s="63">
        <v>638</v>
      </c>
      <c r="E47" s="63">
        <v>39</v>
      </c>
      <c r="F47" s="63">
        <v>427</v>
      </c>
      <c r="G47" s="63">
        <v>0</v>
      </c>
      <c r="H47" s="63">
        <v>4214</v>
      </c>
      <c r="I47" s="63">
        <f t="shared" si="3"/>
        <v>15639</v>
      </c>
      <c r="J47" s="63">
        <v>1</v>
      </c>
      <c r="K47" s="63">
        <v>15518</v>
      </c>
      <c r="L47" s="63">
        <v>0</v>
      </c>
      <c r="M47" s="63">
        <v>120</v>
      </c>
      <c r="N47" s="63">
        <f t="shared" si="4"/>
        <v>-30</v>
      </c>
      <c r="O47" s="63">
        <v>31</v>
      </c>
      <c r="P47" s="63">
        <v>61</v>
      </c>
    </row>
    <row r="48" spans="1:16" ht="21" customHeight="1" x14ac:dyDescent="0.2">
      <c r="A48" s="9" t="s">
        <v>57</v>
      </c>
      <c r="B48" s="10">
        <f t="shared" si="1"/>
        <v>-12384</v>
      </c>
      <c r="C48" s="10">
        <f t="shared" si="2"/>
        <v>5148</v>
      </c>
      <c r="D48" s="10">
        <v>647</v>
      </c>
      <c r="E48" s="10">
        <v>47</v>
      </c>
      <c r="F48" s="10">
        <v>411</v>
      </c>
      <c r="G48" s="10">
        <v>0</v>
      </c>
      <c r="H48" s="10">
        <v>4043</v>
      </c>
      <c r="I48" s="10">
        <f t="shared" si="3"/>
        <v>17532</v>
      </c>
      <c r="J48" s="10">
        <v>2</v>
      </c>
      <c r="K48" s="10">
        <v>17410</v>
      </c>
      <c r="L48" s="10">
        <v>0</v>
      </c>
      <c r="M48" s="10">
        <v>120</v>
      </c>
      <c r="N48" s="10">
        <f t="shared" si="4"/>
        <v>-50</v>
      </c>
      <c r="O48" s="10">
        <v>5</v>
      </c>
      <c r="P48" s="10">
        <v>55</v>
      </c>
    </row>
    <row r="49" spans="1:16" ht="21" customHeight="1" x14ac:dyDescent="0.2">
      <c r="A49" s="62" t="s">
        <v>58</v>
      </c>
      <c r="B49" s="64">
        <f t="shared" si="1"/>
        <v>-9646</v>
      </c>
      <c r="C49" s="64">
        <f t="shared" si="2"/>
        <v>8043</v>
      </c>
      <c r="D49" s="64">
        <v>654</v>
      </c>
      <c r="E49" s="64">
        <v>58</v>
      </c>
      <c r="F49" s="64">
        <v>390</v>
      </c>
      <c r="G49" s="64">
        <v>0</v>
      </c>
      <c r="H49" s="64">
        <v>6941</v>
      </c>
      <c r="I49" s="64">
        <f t="shared" si="3"/>
        <v>17689</v>
      </c>
      <c r="J49" s="64">
        <v>2</v>
      </c>
      <c r="K49" s="64">
        <v>17568</v>
      </c>
      <c r="L49" s="64">
        <v>0</v>
      </c>
      <c r="M49" s="64">
        <v>119</v>
      </c>
      <c r="N49" s="64">
        <f t="shared" si="4"/>
        <v>-67</v>
      </c>
      <c r="O49" s="64">
        <v>1</v>
      </c>
      <c r="P49" s="64">
        <v>68</v>
      </c>
    </row>
    <row r="50" spans="1:16" s="35" customFormat="1" ht="21" customHeight="1" x14ac:dyDescent="0.2">
      <c r="A50" s="9" t="s">
        <v>125</v>
      </c>
      <c r="B50" s="33">
        <f t="shared" si="1"/>
        <v>-10548</v>
      </c>
      <c r="C50" s="33">
        <f t="shared" si="2"/>
        <v>7300</v>
      </c>
      <c r="D50" s="10">
        <v>652</v>
      </c>
      <c r="E50" s="10">
        <v>49</v>
      </c>
      <c r="F50" s="10">
        <v>390</v>
      </c>
      <c r="G50" s="10">
        <v>0</v>
      </c>
      <c r="H50" s="10">
        <v>6209</v>
      </c>
      <c r="I50" s="33">
        <f t="shared" si="3"/>
        <v>17848</v>
      </c>
      <c r="J50" s="10">
        <v>2</v>
      </c>
      <c r="K50" s="10">
        <v>17779</v>
      </c>
      <c r="L50" s="10">
        <v>0</v>
      </c>
      <c r="M50" s="10">
        <v>67</v>
      </c>
      <c r="N50" s="33">
        <f t="shared" si="4"/>
        <v>-63</v>
      </c>
      <c r="O50" s="10">
        <v>2</v>
      </c>
      <c r="P50" s="10">
        <v>65</v>
      </c>
    </row>
    <row r="51" spans="1:16" s="35" customFormat="1" ht="21" customHeight="1" x14ac:dyDescent="0.2">
      <c r="A51" s="62" t="s">
        <v>126</v>
      </c>
      <c r="B51" s="73">
        <f t="shared" si="1"/>
        <v>-13922</v>
      </c>
      <c r="C51" s="73">
        <f t="shared" si="2"/>
        <v>3780</v>
      </c>
      <c r="D51" s="63">
        <v>653</v>
      </c>
      <c r="E51" s="63">
        <v>45</v>
      </c>
      <c r="F51" s="63">
        <v>389</v>
      </c>
      <c r="G51" s="63">
        <v>0</v>
      </c>
      <c r="H51" s="63">
        <v>2693</v>
      </c>
      <c r="I51" s="73">
        <f t="shared" si="3"/>
        <v>17702</v>
      </c>
      <c r="J51" s="63">
        <v>3</v>
      </c>
      <c r="K51" s="63">
        <v>17633</v>
      </c>
      <c r="L51" s="63">
        <v>0</v>
      </c>
      <c r="M51" s="63">
        <v>66</v>
      </c>
      <c r="N51" s="73">
        <f t="shared" si="4"/>
        <v>-58</v>
      </c>
      <c r="O51" s="63">
        <v>2</v>
      </c>
      <c r="P51" s="63">
        <v>60</v>
      </c>
    </row>
    <row r="52" spans="1:16" s="35" customFormat="1" ht="21" customHeight="1" x14ac:dyDescent="0.2">
      <c r="A52" s="9" t="s">
        <v>127</v>
      </c>
      <c r="B52" s="33">
        <f t="shared" si="1"/>
        <v>-13986</v>
      </c>
      <c r="C52" s="33">
        <f t="shared" si="2"/>
        <v>4345</v>
      </c>
      <c r="D52" s="10">
        <v>651</v>
      </c>
      <c r="E52" s="10">
        <v>54</v>
      </c>
      <c r="F52" s="10">
        <v>415</v>
      </c>
      <c r="G52" s="10">
        <v>0</v>
      </c>
      <c r="H52" s="10">
        <v>3225</v>
      </c>
      <c r="I52" s="33">
        <f t="shared" si="3"/>
        <v>18331</v>
      </c>
      <c r="J52" s="10">
        <v>3</v>
      </c>
      <c r="K52" s="10">
        <v>18262</v>
      </c>
      <c r="L52" s="10">
        <v>0</v>
      </c>
      <c r="M52" s="10">
        <v>66</v>
      </c>
      <c r="N52" s="33">
        <f t="shared" si="4"/>
        <v>1</v>
      </c>
      <c r="O52" s="10">
        <v>21</v>
      </c>
      <c r="P52" s="10">
        <v>20</v>
      </c>
    </row>
    <row r="53" spans="1:16" s="35" customFormat="1" ht="21" customHeight="1" x14ac:dyDescent="0.2">
      <c r="A53" s="62" t="s">
        <v>128</v>
      </c>
      <c r="B53" s="74">
        <f t="shared" si="1"/>
        <v>-12431</v>
      </c>
      <c r="C53" s="74">
        <f t="shared" si="2"/>
        <v>7145</v>
      </c>
      <c r="D53" s="64">
        <v>644</v>
      </c>
      <c r="E53" s="64">
        <v>76</v>
      </c>
      <c r="F53" s="64">
        <v>419</v>
      </c>
      <c r="G53" s="64">
        <v>0</v>
      </c>
      <c r="H53" s="64">
        <v>6006</v>
      </c>
      <c r="I53" s="74">
        <f t="shared" si="3"/>
        <v>19576</v>
      </c>
      <c r="J53" s="64">
        <v>5</v>
      </c>
      <c r="K53" s="64">
        <v>19497</v>
      </c>
      <c r="L53" s="64">
        <v>0</v>
      </c>
      <c r="M53" s="64">
        <v>74</v>
      </c>
      <c r="N53" s="74">
        <f t="shared" si="4"/>
        <v>240</v>
      </c>
      <c r="O53" s="64">
        <v>259</v>
      </c>
      <c r="P53" s="64">
        <v>19</v>
      </c>
    </row>
    <row r="54" spans="1:16" s="35" customFormat="1" ht="21" customHeight="1" x14ac:dyDescent="0.2">
      <c r="A54" s="9" t="s">
        <v>132</v>
      </c>
      <c r="B54" s="33">
        <f t="shared" ref="B54:B89" si="5">+C54-I54</f>
        <v>-15046</v>
      </c>
      <c r="C54" s="33">
        <f t="shared" ref="C54:C89" si="6">+D54+E54+F54+G54+H54</f>
        <v>4470</v>
      </c>
      <c r="D54" s="10">
        <v>704</v>
      </c>
      <c r="E54" s="10">
        <v>80</v>
      </c>
      <c r="F54" s="10">
        <v>468</v>
      </c>
      <c r="G54" s="10">
        <v>0</v>
      </c>
      <c r="H54" s="10">
        <v>3218</v>
      </c>
      <c r="I54" s="33">
        <f t="shared" ref="I54:I89" si="7">+J54+K54+L54+M54</f>
        <v>19516</v>
      </c>
      <c r="J54" s="10">
        <v>4</v>
      </c>
      <c r="K54" s="10">
        <v>19464</v>
      </c>
      <c r="L54" s="10">
        <v>0</v>
      </c>
      <c r="M54" s="10">
        <v>48</v>
      </c>
      <c r="N54" s="33">
        <f t="shared" ref="N54:N89" si="8">+O54-P54</f>
        <v>348</v>
      </c>
      <c r="O54" s="10">
        <v>367</v>
      </c>
      <c r="P54" s="10">
        <v>19</v>
      </c>
    </row>
    <row r="55" spans="1:16" s="35" customFormat="1" ht="21" customHeight="1" x14ac:dyDescent="0.2">
      <c r="A55" s="62" t="s">
        <v>133</v>
      </c>
      <c r="B55" s="73">
        <f t="shared" si="5"/>
        <v>-16057</v>
      </c>
      <c r="C55" s="73">
        <f t="shared" si="6"/>
        <v>3310</v>
      </c>
      <c r="D55" s="63">
        <v>690</v>
      </c>
      <c r="E55" s="63">
        <v>78</v>
      </c>
      <c r="F55" s="63">
        <v>398</v>
      </c>
      <c r="G55" s="63">
        <v>0</v>
      </c>
      <c r="H55" s="63">
        <v>2144</v>
      </c>
      <c r="I55" s="73">
        <f t="shared" si="7"/>
        <v>19367</v>
      </c>
      <c r="J55" s="63">
        <v>5</v>
      </c>
      <c r="K55" s="63">
        <v>19318</v>
      </c>
      <c r="L55" s="63">
        <v>0</v>
      </c>
      <c r="M55" s="63">
        <v>44</v>
      </c>
      <c r="N55" s="73">
        <f t="shared" si="8"/>
        <v>198</v>
      </c>
      <c r="O55" s="63">
        <v>217</v>
      </c>
      <c r="P55" s="63">
        <v>19</v>
      </c>
    </row>
    <row r="56" spans="1:16" s="35" customFormat="1" ht="21" customHeight="1" x14ac:dyDescent="0.2">
      <c r="A56" s="9" t="s">
        <v>134</v>
      </c>
      <c r="B56" s="33">
        <f t="shared" si="5"/>
        <v>-15904</v>
      </c>
      <c r="C56" s="33">
        <f t="shared" si="6"/>
        <v>4288</v>
      </c>
      <c r="D56" s="10">
        <v>685</v>
      </c>
      <c r="E56" s="10">
        <v>96</v>
      </c>
      <c r="F56" s="10">
        <v>402</v>
      </c>
      <c r="G56" s="10">
        <v>0</v>
      </c>
      <c r="H56" s="10">
        <v>3105</v>
      </c>
      <c r="I56" s="33">
        <f t="shared" si="7"/>
        <v>20192</v>
      </c>
      <c r="J56" s="10">
        <v>11</v>
      </c>
      <c r="K56" s="10">
        <v>20137</v>
      </c>
      <c r="L56" s="10">
        <v>0</v>
      </c>
      <c r="M56" s="10">
        <v>44</v>
      </c>
      <c r="N56" s="33">
        <f t="shared" si="8"/>
        <v>27</v>
      </c>
      <c r="O56" s="10">
        <v>27</v>
      </c>
      <c r="P56" s="10">
        <v>0</v>
      </c>
    </row>
    <row r="57" spans="1:16" s="35" customFormat="1" ht="21" customHeight="1" x14ac:dyDescent="0.2">
      <c r="A57" s="62" t="s">
        <v>135</v>
      </c>
      <c r="B57" s="74">
        <f t="shared" si="5"/>
        <v>-11157</v>
      </c>
      <c r="C57" s="74">
        <f t="shared" si="6"/>
        <v>10144</v>
      </c>
      <c r="D57" s="64">
        <v>683</v>
      </c>
      <c r="E57" s="64">
        <v>103</v>
      </c>
      <c r="F57" s="64">
        <v>400</v>
      </c>
      <c r="G57" s="64">
        <v>0</v>
      </c>
      <c r="H57" s="64">
        <v>8958</v>
      </c>
      <c r="I57" s="74">
        <f t="shared" si="7"/>
        <v>21301</v>
      </c>
      <c r="J57" s="64">
        <v>8</v>
      </c>
      <c r="K57" s="64">
        <v>21249</v>
      </c>
      <c r="L57" s="64">
        <v>0</v>
      </c>
      <c r="M57" s="64">
        <v>44</v>
      </c>
      <c r="N57" s="74">
        <f t="shared" si="8"/>
        <v>7</v>
      </c>
      <c r="O57" s="64">
        <v>9</v>
      </c>
      <c r="P57" s="64">
        <v>2</v>
      </c>
    </row>
    <row r="58" spans="1:16" s="35" customFormat="1" ht="21" customHeight="1" x14ac:dyDescent="0.2">
      <c r="A58" s="9" t="s">
        <v>136</v>
      </c>
      <c r="B58" s="33">
        <f t="shared" si="5"/>
        <v>-11959</v>
      </c>
      <c r="C58" s="33">
        <f t="shared" si="6"/>
        <v>8689</v>
      </c>
      <c r="D58" s="10">
        <v>682</v>
      </c>
      <c r="E58" s="10">
        <v>85</v>
      </c>
      <c r="F58" s="10">
        <v>404</v>
      </c>
      <c r="G58" s="10">
        <v>0</v>
      </c>
      <c r="H58" s="10">
        <v>7518</v>
      </c>
      <c r="I58" s="33">
        <f t="shared" si="7"/>
        <v>20648</v>
      </c>
      <c r="J58" s="10">
        <v>7</v>
      </c>
      <c r="K58" s="10">
        <v>20622</v>
      </c>
      <c r="L58" s="10">
        <v>0</v>
      </c>
      <c r="M58" s="10">
        <v>19</v>
      </c>
      <c r="N58" s="33">
        <f t="shared" si="8"/>
        <v>8</v>
      </c>
      <c r="O58" s="10">
        <v>8</v>
      </c>
      <c r="P58" s="10">
        <v>0</v>
      </c>
    </row>
    <row r="59" spans="1:16" s="35" customFormat="1" ht="21" customHeight="1" x14ac:dyDescent="0.2">
      <c r="A59" s="62" t="s">
        <v>137</v>
      </c>
      <c r="B59" s="73">
        <f t="shared" si="5"/>
        <v>-10810</v>
      </c>
      <c r="C59" s="73">
        <f t="shared" si="6"/>
        <v>9644</v>
      </c>
      <c r="D59" s="63">
        <v>813</v>
      </c>
      <c r="E59" s="63">
        <v>87</v>
      </c>
      <c r="F59" s="63">
        <v>408</v>
      </c>
      <c r="G59" s="63">
        <v>0</v>
      </c>
      <c r="H59" s="63">
        <v>8336</v>
      </c>
      <c r="I59" s="73">
        <f t="shared" si="7"/>
        <v>20454</v>
      </c>
      <c r="J59" s="63">
        <v>5</v>
      </c>
      <c r="K59" s="63">
        <v>20312</v>
      </c>
      <c r="L59" s="63">
        <v>0</v>
      </c>
      <c r="M59" s="63">
        <v>137</v>
      </c>
      <c r="N59" s="73">
        <f t="shared" si="8"/>
        <v>12</v>
      </c>
      <c r="O59" s="63">
        <v>12</v>
      </c>
      <c r="P59" s="63">
        <v>0</v>
      </c>
    </row>
    <row r="60" spans="1:16" s="35" customFormat="1" ht="21" customHeight="1" x14ac:dyDescent="0.2">
      <c r="A60" s="9" t="s">
        <v>138</v>
      </c>
      <c r="B60" s="33">
        <f t="shared" si="5"/>
        <v>-10990</v>
      </c>
      <c r="C60" s="33">
        <f t="shared" si="6"/>
        <v>9418</v>
      </c>
      <c r="D60" s="10">
        <v>826</v>
      </c>
      <c r="E60" s="10">
        <v>108</v>
      </c>
      <c r="F60" s="10">
        <v>406</v>
      </c>
      <c r="G60" s="10">
        <v>0</v>
      </c>
      <c r="H60" s="10">
        <v>8078</v>
      </c>
      <c r="I60" s="33">
        <f t="shared" si="7"/>
        <v>20408</v>
      </c>
      <c r="J60" s="10">
        <v>9</v>
      </c>
      <c r="K60" s="10">
        <v>20263</v>
      </c>
      <c r="L60" s="10">
        <v>0</v>
      </c>
      <c r="M60" s="10">
        <v>136</v>
      </c>
      <c r="N60" s="33">
        <f t="shared" si="8"/>
        <v>31</v>
      </c>
      <c r="O60" s="10">
        <v>31</v>
      </c>
      <c r="P60" s="10">
        <v>0</v>
      </c>
    </row>
    <row r="61" spans="1:16" s="35" customFormat="1" ht="21" customHeight="1" x14ac:dyDescent="0.2">
      <c r="A61" s="62" t="s">
        <v>139</v>
      </c>
      <c r="B61" s="74">
        <f t="shared" si="5"/>
        <v>-8888</v>
      </c>
      <c r="C61" s="74">
        <f t="shared" si="6"/>
        <v>12270</v>
      </c>
      <c r="D61" s="64">
        <v>843</v>
      </c>
      <c r="E61" s="64">
        <v>115</v>
      </c>
      <c r="F61" s="64">
        <v>442</v>
      </c>
      <c r="G61" s="64">
        <v>0</v>
      </c>
      <c r="H61" s="64">
        <v>10870</v>
      </c>
      <c r="I61" s="74">
        <f t="shared" si="7"/>
        <v>21158</v>
      </c>
      <c r="J61" s="64">
        <v>9</v>
      </c>
      <c r="K61" s="64">
        <v>21038</v>
      </c>
      <c r="L61" s="64">
        <v>0</v>
      </c>
      <c r="M61" s="64">
        <v>111</v>
      </c>
      <c r="N61" s="74">
        <f t="shared" si="8"/>
        <v>125</v>
      </c>
      <c r="O61" s="64">
        <v>125</v>
      </c>
      <c r="P61" s="64">
        <v>0</v>
      </c>
    </row>
    <row r="62" spans="1:16" s="35" customFormat="1" ht="21" customHeight="1" x14ac:dyDescent="0.2">
      <c r="A62" s="9" t="s">
        <v>140</v>
      </c>
      <c r="B62" s="33">
        <f t="shared" si="5"/>
        <v>-9970</v>
      </c>
      <c r="C62" s="33">
        <f t="shared" si="6"/>
        <v>11143</v>
      </c>
      <c r="D62" s="10">
        <v>793</v>
      </c>
      <c r="E62" s="10">
        <v>116</v>
      </c>
      <c r="F62" s="10">
        <v>441</v>
      </c>
      <c r="G62" s="10">
        <v>0</v>
      </c>
      <c r="H62" s="10">
        <v>9793</v>
      </c>
      <c r="I62" s="33">
        <f t="shared" si="7"/>
        <v>21113</v>
      </c>
      <c r="J62" s="10">
        <v>5</v>
      </c>
      <c r="K62" s="10">
        <v>20998</v>
      </c>
      <c r="L62" s="10">
        <v>0</v>
      </c>
      <c r="M62" s="10">
        <v>110</v>
      </c>
      <c r="N62" s="33">
        <f t="shared" si="8"/>
        <v>119</v>
      </c>
      <c r="O62" s="10">
        <v>119</v>
      </c>
      <c r="P62" s="10">
        <v>0</v>
      </c>
    </row>
    <row r="63" spans="1:16" s="35" customFormat="1" ht="21" customHeight="1" x14ac:dyDescent="0.2">
      <c r="A63" s="62" t="s">
        <v>141</v>
      </c>
      <c r="B63" s="73">
        <f t="shared" si="5"/>
        <v>-10273</v>
      </c>
      <c r="C63" s="73">
        <f t="shared" si="6"/>
        <v>10647</v>
      </c>
      <c r="D63" s="63">
        <v>786</v>
      </c>
      <c r="E63" s="63">
        <v>117</v>
      </c>
      <c r="F63" s="63">
        <v>406</v>
      </c>
      <c r="G63" s="63">
        <v>0</v>
      </c>
      <c r="H63" s="63">
        <v>9338</v>
      </c>
      <c r="I63" s="73">
        <f t="shared" si="7"/>
        <v>20920</v>
      </c>
      <c r="J63" s="63">
        <v>2</v>
      </c>
      <c r="K63" s="63">
        <v>20816</v>
      </c>
      <c r="L63" s="63">
        <v>0</v>
      </c>
      <c r="M63" s="63">
        <v>102</v>
      </c>
      <c r="N63" s="73">
        <f t="shared" si="8"/>
        <v>72</v>
      </c>
      <c r="O63" s="63">
        <v>72</v>
      </c>
      <c r="P63" s="63">
        <v>0</v>
      </c>
    </row>
    <row r="64" spans="1:16" s="35" customFormat="1" ht="21" customHeight="1" x14ac:dyDescent="0.2">
      <c r="A64" s="9" t="s">
        <v>142</v>
      </c>
      <c r="B64" s="33">
        <f t="shared" si="5"/>
        <v>-10152</v>
      </c>
      <c r="C64" s="33">
        <f t="shared" si="6"/>
        <v>10557</v>
      </c>
      <c r="D64" s="10">
        <v>772</v>
      </c>
      <c r="E64" s="10">
        <v>125</v>
      </c>
      <c r="F64" s="10">
        <v>398</v>
      </c>
      <c r="G64" s="10">
        <v>0</v>
      </c>
      <c r="H64" s="10">
        <v>9262</v>
      </c>
      <c r="I64" s="33">
        <f t="shared" si="7"/>
        <v>20709</v>
      </c>
      <c r="J64" s="10">
        <v>11</v>
      </c>
      <c r="K64" s="10">
        <v>20599</v>
      </c>
      <c r="L64" s="10">
        <v>0</v>
      </c>
      <c r="M64" s="10">
        <v>99</v>
      </c>
      <c r="N64" s="33">
        <f t="shared" si="8"/>
        <v>62</v>
      </c>
      <c r="O64" s="10">
        <v>62</v>
      </c>
      <c r="P64" s="10">
        <v>0</v>
      </c>
    </row>
    <row r="65" spans="1:16" s="35" customFormat="1" ht="21" customHeight="1" x14ac:dyDescent="0.2">
      <c r="A65" s="62" t="s">
        <v>143</v>
      </c>
      <c r="B65" s="74">
        <f t="shared" si="5"/>
        <v>-8431</v>
      </c>
      <c r="C65" s="74">
        <f t="shared" si="6"/>
        <v>12246</v>
      </c>
      <c r="D65" s="64">
        <v>791</v>
      </c>
      <c r="E65" s="64">
        <v>135</v>
      </c>
      <c r="F65" s="64">
        <v>379</v>
      </c>
      <c r="G65" s="64">
        <v>0</v>
      </c>
      <c r="H65" s="64">
        <v>10941</v>
      </c>
      <c r="I65" s="74">
        <f t="shared" si="7"/>
        <v>20677</v>
      </c>
      <c r="J65" s="64">
        <v>20</v>
      </c>
      <c r="K65" s="64">
        <v>20569</v>
      </c>
      <c r="L65" s="64">
        <v>0</v>
      </c>
      <c r="M65" s="64">
        <v>88</v>
      </c>
      <c r="N65" s="74">
        <f t="shared" si="8"/>
        <v>287</v>
      </c>
      <c r="O65" s="64">
        <v>287</v>
      </c>
      <c r="P65" s="64">
        <v>0</v>
      </c>
    </row>
    <row r="66" spans="1:16" s="35" customFormat="1" ht="21" customHeight="1" x14ac:dyDescent="0.2">
      <c r="A66" s="9" t="s">
        <v>144</v>
      </c>
      <c r="B66" s="33">
        <f t="shared" si="5"/>
        <v>-10928</v>
      </c>
      <c r="C66" s="33">
        <f t="shared" si="6"/>
        <v>10763</v>
      </c>
      <c r="D66" s="10">
        <v>784</v>
      </c>
      <c r="E66" s="10">
        <v>121</v>
      </c>
      <c r="F66" s="10">
        <v>384</v>
      </c>
      <c r="G66" s="10">
        <v>0</v>
      </c>
      <c r="H66" s="10">
        <v>9474</v>
      </c>
      <c r="I66" s="33">
        <f t="shared" si="7"/>
        <v>21691</v>
      </c>
      <c r="J66" s="10">
        <v>8</v>
      </c>
      <c r="K66" s="10">
        <v>21598</v>
      </c>
      <c r="L66" s="10">
        <v>0</v>
      </c>
      <c r="M66" s="10">
        <v>85</v>
      </c>
      <c r="N66" s="33">
        <f t="shared" si="8"/>
        <v>258</v>
      </c>
      <c r="O66" s="10">
        <v>258</v>
      </c>
      <c r="P66" s="10">
        <v>0</v>
      </c>
    </row>
    <row r="67" spans="1:16" s="35" customFormat="1" ht="21" customHeight="1" x14ac:dyDescent="0.2">
      <c r="A67" s="62" t="s">
        <v>145</v>
      </c>
      <c r="B67" s="73">
        <f t="shared" si="5"/>
        <v>-10089</v>
      </c>
      <c r="C67" s="73">
        <f t="shared" si="6"/>
        <v>11100</v>
      </c>
      <c r="D67" s="63">
        <v>765</v>
      </c>
      <c r="E67" s="63">
        <v>116</v>
      </c>
      <c r="F67" s="63">
        <v>412</v>
      </c>
      <c r="G67" s="63">
        <v>0</v>
      </c>
      <c r="H67" s="63">
        <v>9807</v>
      </c>
      <c r="I67" s="73">
        <f t="shared" si="7"/>
        <v>21189</v>
      </c>
      <c r="J67" s="63">
        <v>7</v>
      </c>
      <c r="K67" s="63">
        <v>21096</v>
      </c>
      <c r="L67" s="63">
        <v>0</v>
      </c>
      <c r="M67" s="63">
        <v>86</v>
      </c>
      <c r="N67" s="73">
        <f t="shared" si="8"/>
        <v>546</v>
      </c>
      <c r="O67" s="63">
        <v>546</v>
      </c>
      <c r="P67" s="63">
        <v>0</v>
      </c>
    </row>
    <row r="68" spans="1:16" s="35" customFormat="1" ht="21" customHeight="1" x14ac:dyDescent="0.2">
      <c r="A68" s="9" t="s">
        <v>146</v>
      </c>
      <c r="B68" s="33">
        <f t="shared" si="5"/>
        <v>-9609</v>
      </c>
      <c r="C68" s="33">
        <f t="shared" si="6"/>
        <v>10681</v>
      </c>
      <c r="D68" s="10">
        <v>778</v>
      </c>
      <c r="E68" s="10">
        <v>133</v>
      </c>
      <c r="F68" s="10">
        <v>450</v>
      </c>
      <c r="G68" s="10">
        <v>0</v>
      </c>
      <c r="H68" s="10">
        <v>9320</v>
      </c>
      <c r="I68" s="33">
        <f t="shared" si="7"/>
        <v>20290</v>
      </c>
      <c r="J68" s="10">
        <v>9</v>
      </c>
      <c r="K68" s="10">
        <v>20195</v>
      </c>
      <c r="L68" s="10">
        <v>0</v>
      </c>
      <c r="M68" s="10">
        <v>86</v>
      </c>
      <c r="N68" s="33">
        <f t="shared" si="8"/>
        <v>981</v>
      </c>
      <c r="O68" s="10">
        <v>981</v>
      </c>
      <c r="P68" s="10">
        <v>0</v>
      </c>
    </row>
    <row r="69" spans="1:16" s="35" customFormat="1" ht="21" customHeight="1" x14ac:dyDescent="0.2">
      <c r="A69" s="62" t="s">
        <v>147</v>
      </c>
      <c r="B69" s="74">
        <f t="shared" si="5"/>
        <v>-6749</v>
      </c>
      <c r="C69" s="74">
        <f t="shared" si="6"/>
        <v>13136</v>
      </c>
      <c r="D69" s="64">
        <v>775</v>
      </c>
      <c r="E69" s="64">
        <v>1140</v>
      </c>
      <c r="F69" s="64">
        <v>445</v>
      </c>
      <c r="G69" s="64">
        <v>0</v>
      </c>
      <c r="H69" s="64">
        <v>10776</v>
      </c>
      <c r="I69" s="74">
        <f t="shared" si="7"/>
        <v>19885</v>
      </c>
      <c r="J69" s="64">
        <v>10</v>
      </c>
      <c r="K69" s="64">
        <v>19818</v>
      </c>
      <c r="L69" s="64">
        <v>0</v>
      </c>
      <c r="M69" s="64">
        <v>57</v>
      </c>
      <c r="N69" s="74">
        <f t="shared" si="8"/>
        <v>544</v>
      </c>
      <c r="O69" s="64">
        <v>544</v>
      </c>
      <c r="P69" s="64">
        <v>0</v>
      </c>
    </row>
    <row r="70" spans="1:16" s="35" customFormat="1" ht="21" customHeight="1" x14ac:dyDescent="0.2">
      <c r="A70" s="9" t="s">
        <v>149</v>
      </c>
      <c r="B70" s="33">
        <f t="shared" si="5"/>
        <v>-7832</v>
      </c>
      <c r="C70" s="33">
        <f t="shared" si="6"/>
        <v>12114</v>
      </c>
      <c r="D70" s="10">
        <v>1353</v>
      </c>
      <c r="E70" s="10">
        <v>1228</v>
      </c>
      <c r="F70" s="10">
        <v>452</v>
      </c>
      <c r="G70" s="10">
        <v>0</v>
      </c>
      <c r="H70" s="10">
        <v>9081</v>
      </c>
      <c r="I70" s="33">
        <f t="shared" si="7"/>
        <v>19946</v>
      </c>
      <c r="J70" s="10">
        <v>10</v>
      </c>
      <c r="K70" s="10">
        <v>19879</v>
      </c>
      <c r="L70" s="10">
        <v>0</v>
      </c>
      <c r="M70" s="10">
        <v>57</v>
      </c>
      <c r="N70" s="33">
        <f t="shared" si="8"/>
        <v>548</v>
      </c>
      <c r="O70" s="10">
        <v>548</v>
      </c>
      <c r="P70" s="10">
        <v>0</v>
      </c>
    </row>
    <row r="71" spans="1:16" s="35" customFormat="1" ht="21" customHeight="1" x14ac:dyDescent="0.2">
      <c r="A71" s="62" t="s">
        <v>150</v>
      </c>
      <c r="B71" s="73">
        <f t="shared" si="5"/>
        <v>-8374</v>
      </c>
      <c r="C71" s="73">
        <f t="shared" si="6"/>
        <v>11381</v>
      </c>
      <c r="D71" s="63">
        <v>1396</v>
      </c>
      <c r="E71" s="63">
        <v>1253</v>
      </c>
      <c r="F71" s="63">
        <v>438</v>
      </c>
      <c r="G71" s="63">
        <v>0</v>
      </c>
      <c r="H71" s="63">
        <v>8294</v>
      </c>
      <c r="I71" s="73">
        <f t="shared" si="7"/>
        <v>19755</v>
      </c>
      <c r="J71" s="63">
        <v>5</v>
      </c>
      <c r="K71" s="63">
        <v>19649</v>
      </c>
      <c r="L71" s="63">
        <v>0</v>
      </c>
      <c r="M71" s="63">
        <v>101</v>
      </c>
      <c r="N71" s="73">
        <f t="shared" si="8"/>
        <v>689</v>
      </c>
      <c r="O71" s="63">
        <v>689</v>
      </c>
      <c r="P71" s="63">
        <v>0</v>
      </c>
    </row>
    <row r="72" spans="1:16" s="35" customFormat="1" ht="21" customHeight="1" x14ac:dyDescent="0.2">
      <c r="A72" s="9" t="s">
        <v>151</v>
      </c>
      <c r="B72" s="33">
        <f t="shared" si="5"/>
        <v>-7953</v>
      </c>
      <c r="C72" s="33">
        <f t="shared" si="6"/>
        <v>11185</v>
      </c>
      <c r="D72" s="10">
        <v>1409</v>
      </c>
      <c r="E72" s="10">
        <v>1310</v>
      </c>
      <c r="F72" s="10">
        <v>460</v>
      </c>
      <c r="G72" s="10">
        <v>0</v>
      </c>
      <c r="H72" s="10">
        <v>8006</v>
      </c>
      <c r="I72" s="33">
        <f t="shared" si="7"/>
        <v>19138</v>
      </c>
      <c r="J72" s="10">
        <v>13</v>
      </c>
      <c r="K72" s="10">
        <v>19021</v>
      </c>
      <c r="L72" s="10">
        <v>0</v>
      </c>
      <c r="M72" s="10">
        <v>104</v>
      </c>
      <c r="N72" s="33">
        <f t="shared" si="8"/>
        <v>508</v>
      </c>
      <c r="O72" s="10">
        <v>508</v>
      </c>
      <c r="P72" s="10">
        <v>0</v>
      </c>
    </row>
    <row r="73" spans="1:16" s="35" customFormat="1" ht="21" customHeight="1" x14ac:dyDescent="0.2">
      <c r="A73" s="62" t="s">
        <v>152</v>
      </c>
      <c r="B73" s="74">
        <f t="shared" si="5"/>
        <v>-4922</v>
      </c>
      <c r="C73" s="74">
        <f t="shared" si="6"/>
        <v>14246</v>
      </c>
      <c r="D73" s="64">
        <v>1401</v>
      </c>
      <c r="E73" s="64">
        <v>1904</v>
      </c>
      <c r="F73" s="64">
        <v>452</v>
      </c>
      <c r="G73" s="64">
        <v>0</v>
      </c>
      <c r="H73" s="64">
        <v>10489</v>
      </c>
      <c r="I73" s="74">
        <f t="shared" si="7"/>
        <v>19168</v>
      </c>
      <c r="J73" s="64">
        <v>17</v>
      </c>
      <c r="K73" s="64">
        <v>19092</v>
      </c>
      <c r="L73" s="64">
        <v>0</v>
      </c>
      <c r="M73" s="64">
        <v>59</v>
      </c>
      <c r="N73" s="74">
        <f t="shared" si="8"/>
        <v>289</v>
      </c>
      <c r="O73" s="64">
        <v>289</v>
      </c>
      <c r="P73" s="64">
        <v>0</v>
      </c>
    </row>
    <row r="74" spans="1:16" s="35" customFormat="1" ht="21" customHeight="1" x14ac:dyDescent="0.2">
      <c r="A74" s="9" t="s">
        <v>153</v>
      </c>
      <c r="B74" s="33">
        <f t="shared" si="5"/>
        <v>-6568</v>
      </c>
      <c r="C74" s="33">
        <f t="shared" si="6"/>
        <v>13783</v>
      </c>
      <c r="D74" s="10">
        <v>3054</v>
      </c>
      <c r="E74" s="10">
        <v>2234</v>
      </c>
      <c r="F74" s="10">
        <v>460</v>
      </c>
      <c r="G74" s="10">
        <v>0</v>
      </c>
      <c r="H74" s="10">
        <v>8035</v>
      </c>
      <c r="I74" s="33">
        <f t="shared" si="7"/>
        <v>20351</v>
      </c>
      <c r="J74" s="10">
        <v>57</v>
      </c>
      <c r="K74" s="10">
        <v>18673</v>
      </c>
      <c r="L74" s="10">
        <v>0</v>
      </c>
      <c r="M74" s="10">
        <v>1621</v>
      </c>
      <c r="N74" s="33">
        <f t="shared" si="8"/>
        <v>276</v>
      </c>
      <c r="O74" s="10">
        <v>276</v>
      </c>
      <c r="P74" s="10">
        <v>0</v>
      </c>
    </row>
    <row r="75" spans="1:16" s="35" customFormat="1" ht="21" customHeight="1" x14ac:dyDescent="0.2">
      <c r="A75" s="62" t="s">
        <v>154</v>
      </c>
      <c r="B75" s="73">
        <f t="shared" si="5"/>
        <v>-10672</v>
      </c>
      <c r="C75" s="73">
        <f t="shared" si="6"/>
        <v>12622</v>
      </c>
      <c r="D75" s="63">
        <v>3126</v>
      </c>
      <c r="E75" s="63">
        <v>2359</v>
      </c>
      <c r="F75" s="63">
        <v>453</v>
      </c>
      <c r="G75" s="63">
        <v>0</v>
      </c>
      <c r="H75" s="63">
        <v>6684</v>
      </c>
      <c r="I75" s="73">
        <f t="shared" si="7"/>
        <v>23294</v>
      </c>
      <c r="J75" s="63">
        <v>32</v>
      </c>
      <c r="K75" s="63">
        <v>21609</v>
      </c>
      <c r="L75" s="63">
        <v>0</v>
      </c>
      <c r="M75" s="63">
        <v>1653</v>
      </c>
      <c r="N75" s="73">
        <f t="shared" si="8"/>
        <v>184</v>
      </c>
      <c r="O75" s="63">
        <v>184</v>
      </c>
      <c r="P75" s="63">
        <v>0</v>
      </c>
    </row>
    <row r="76" spans="1:16" s="35" customFormat="1" ht="21" customHeight="1" x14ac:dyDescent="0.2">
      <c r="A76" s="9" t="s">
        <v>155</v>
      </c>
      <c r="B76" s="33">
        <f t="shared" si="5"/>
        <v>-9790</v>
      </c>
      <c r="C76" s="33">
        <f t="shared" si="6"/>
        <v>13513</v>
      </c>
      <c r="D76" s="10">
        <v>3107</v>
      </c>
      <c r="E76" s="10">
        <v>2361</v>
      </c>
      <c r="F76" s="10">
        <v>440</v>
      </c>
      <c r="G76" s="10">
        <v>0</v>
      </c>
      <c r="H76" s="10">
        <v>7605</v>
      </c>
      <c r="I76" s="33">
        <f t="shared" si="7"/>
        <v>23303</v>
      </c>
      <c r="J76" s="10">
        <v>68</v>
      </c>
      <c r="K76" s="10">
        <v>21586</v>
      </c>
      <c r="L76" s="10">
        <v>0</v>
      </c>
      <c r="M76" s="10">
        <v>1649</v>
      </c>
      <c r="N76" s="33">
        <f t="shared" si="8"/>
        <v>136</v>
      </c>
      <c r="O76" s="10">
        <v>136</v>
      </c>
      <c r="P76" s="10">
        <v>0</v>
      </c>
    </row>
    <row r="77" spans="1:16" s="35" customFormat="1" ht="21" customHeight="1" x14ac:dyDescent="0.2">
      <c r="A77" s="62" t="s">
        <v>156</v>
      </c>
      <c r="B77" s="74">
        <f t="shared" si="5"/>
        <v>-7860</v>
      </c>
      <c r="C77" s="74">
        <f t="shared" si="6"/>
        <v>15984</v>
      </c>
      <c r="D77" s="64">
        <v>3087</v>
      </c>
      <c r="E77" s="64">
        <v>3032</v>
      </c>
      <c r="F77" s="64">
        <v>424</v>
      </c>
      <c r="G77" s="64">
        <v>0</v>
      </c>
      <c r="H77" s="64">
        <v>9441</v>
      </c>
      <c r="I77" s="74">
        <f t="shared" si="7"/>
        <v>23844</v>
      </c>
      <c r="J77" s="64">
        <v>45</v>
      </c>
      <c r="K77" s="64">
        <v>22303</v>
      </c>
      <c r="L77" s="64">
        <v>0</v>
      </c>
      <c r="M77" s="64">
        <v>1496</v>
      </c>
      <c r="N77" s="74">
        <f t="shared" si="8"/>
        <v>392</v>
      </c>
      <c r="O77" s="64">
        <v>392</v>
      </c>
      <c r="P77" s="64">
        <v>0</v>
      </c>
    </row>
    <row r="78" spans="1:16" s="35" customFormat="1" ht="21" customHeight="1" x14ac:dyDescent="0.2">
      <c r="A78" s="9" t="s">
        <v>158</v>
      </c>
      <c r="B78" s="33">
        <f t="shared" si="5"/>
        <v>-15389</v>
      </c>
      <c r="C78" s="33">
        <f t="shared" si="6"/>
        <v>14036</v>
      </c>
      <c r="D78" s="10">
        <v>3105</v>
      </c>
      <c r="E78" s="10">
        <v>3325</v>
      </c>
      <c r="F78" s="10">
        <v>436</v>
      </c>
      <c r="G78" s="10">
        <v>0</v>
      </c>
      <c r="H78" s="10">
        <v>7170</v>
      </c>
      <c r="I78" s="33">
        <f t="shared" si="7"/>
        <v>29425</v>
      </c>
      <c r="J78" s="10">
        <v>63</v>
      </c>
      <c r="K78" s="10">
        <v>27865</v>
      </c>
      <c r="L78" s="10">
        <v>0</v>
      </c>
      <c r="M78" s="10">
        <v>1497</v>
      </c>
      <c r="N78" s="33">
        <f t="shared" si="8"/>
        <v>393</v>
      </c>
      <c r="O78" s="10">
        <v>393</v>
      </c>
      <c r="P78" s="10">
        <v>0</v>
      </c>
    </row>
    <row r="79" spans="1:16" s="35" customFormat="1" ht="21" customHeight="1" x14ac:dyDescent="0.2">
      <c r="A79" s="62" t="s">
        <v>159</v>
      </c>
      <c r="B79" s="73">
        <f t="shared" si="5"/>
        <v>-18214</v>
      </c>
      <c r="C79" s="73">
        <f t="shared" si="6"/>
        <v>12577</v>
      </c>
      <c r="D79" s="63">
        <v>3101</v>
      </c>
      <c r="E79" s="63">
        <v>3404</v>
      </c>
      <c r="F79" s="63">
        <v>426</v>
      </c>
      <c r="G79" s="63">
        <v>0</v>
      </c>
      <c r="H79" s="63">
        <v>5646</v>
      </c>
      <c r="I79" s="73">
        <f t="shared" si="7"/>
        <v>30791</v>
      </c>
      <c r="J79" s="63">
        <v>53</v>
      </c>
      <c r="K79" s="63">
        <v>29399</v>
      </c>
      <c r="L79" s="63">
        <v>0</v>
      </c>
      <c r="M79" s="63">
        <v>1339</v>
      </c>
      <c r="N79" s="73">
        <f t="shared" si="8"/>
        <v>309</v>
      </c>
      <c r="O79" s="63">
        <v>309</v>
      </c>
      <c r="P79" s="63">
        <v>0</v>
      </c>
    </row>
    <row r="80" spans="1:16" s="35" customFormat="1" ht="21" customHeight="1" x14ac:dyDescent="0.2">
      <c r="A80" s="9" t="s">
        <v>160</v>
      </c>
      <c r="B80" s="33">
        <f t="shared" si="5"/>
        <v>-18786</v>
      </c>
      <c r="C80" s="33">
        <f t="shared" si="6"/>
        <v>11685</v>
      </c>
      <c r="D80" s="10">
        <v>3110</v>
      </c>
      <c r="E80" s="10">
        <v>3587</v>
      </c>
      <c r="F80" s="10">
        <v>438</v>
      </c>
      <c r="G80" s="10">
        <v>1</v>
      </c>
      <c r="H80" s="10">
        <v>4549</v>
      </c>
      <c r="I80" s="33">
        <f t="shared" si="7"/>
        <v>30471</v>
      </c>
      <c r="J80" s="10">
        <v>43</v>
      </c>
      <c r="K80" s="10">
        <v>29089</v>
      </c>
      <c r="L80" s="10">
        <v>0</v>
      </c>
      <c r="M80" s="10">
        <v>1339</v>
      </c>
      <c r="N80" s="33">
        <f t="shared" si="8"/>
        <v>92</v>
      </c>
      <c r="O80" s="10">
        <v>92</v>
      </c>
      <c r="P80" s="10">
        <v>0</v>
      </c>
    </row>
    <row r="81" spans="1:16" s="35" customFormat="1" ht="21" customHeight="1" x14ac:dyDescent="0.2">
      <c r="A81" s="11" t="s">
        <v>161</v>
      </c>
      <c r="B81" s="37">
        <f t="shared" si="5"/>
        <v>-14984</v>
      </c>
      <c r="C81" s="37">
        <f t="shared" si="6"/>
        <v>15108</v>
      </c>
      <c r="D81" s="13">
        <v>3121</v>
      </c>
      <c r="E81" s="13">
        <v>4820</v>
      </c>
      <c r="F81" s="13">
        <v>452</v>
      </c>
      <c r="G81" s="13">
        <v>0</v>
      </c>
      <c r="H81" s="13">
        <v>6715</v>
      </c>
      <c r="I81" s="37">
        <f t="shared" si="7"/>
        <v>30092</v>
      </c>
      <c r="J81" s="13">
        <v>52</v>
      </c>
      <c r="K81" s="13">
        <v>28868</v>
      </c>
      <c r="L81" s="13">
        <v>0</v>
      </c>
      <c r="M81" s="13">
        <v>1172</v>
      </c>
      <c r="N81" s="37">
        <f t="shared" si="8"/>
        <v>704</v>
      </c>
      <c r="O81" s="13">
        <v>704</v>
      </c>
      <c r="P81" s="13">
        <v>0</v>
      </c>
    </row>
    <row r="82" spans="1:16" s="35" customFormat="1" ht="21" customHeight="1" x14ac:dyDescent="0.2">
      <c r="A82" s="9" t="s">
        <v>162</v>
      </c>
      <c r="B82" s="33">
        <f t="shared" si="5"/>
        <v>-16373</v>
      </c>
      <c r="C82" s="33">
        <f t="shared" si="6"/>
        <v>14908</v>
      </c>
      <c r="D82" s="10">
        <v>3128</v>
      </c>
      <c r="E82" s="10">
        <v>4993</v>
      </c>
      <c r="F82" s="10">
        <v>455</v>
      </c>
      <c r="G82" s="10">
        <v>0</v>
      </c>
      <c r="H82" s="10">
        <v>6332</v>
      </c>
      <c r="I82" s="33">
        <f t="shared" si="7"/>
        <v>31281</v>
      </c>
      <c r="J82" s="10">
        <v>52</v>
      </c>
      <c r="K82" s="10">
        <v>30058</v>
      </c>
      <c r="L82" s="10">
        <v>0</v>
      </c>
      <c r="M82" s="10">
        <v>1171</v>
      </c>
      <c r="N82" s="33">
        <f t="shared" si="8"/>
        <v>684</v>
      </c>
      <c r="O82" s="10">
        <v>684</v>
      </c>
      <c r="P82" s="10">
        <v>0</v>
      </c>
    </row>
    <row r="83" spans="1:16" s="35" customFormat="1" ht="21" customHeight="1" x14ac:dyDescent="0.2">
      <c r="A83" s="62" t="s">
        <v>163</v>
      </c>
      <c r="B83" s="73">
        <f t="shared" si="5"/>
        <v>-15687</v>
      </c>
      <c r="C83" s="73">
        <f t="shared" si="6"/>
        <v>15106</v>
      </c>
      <c r="D83" s="63">
        <v>3156</v>
      </c>
      <c r="E83" s="63">
        <v>5505</v>
      </c>
      <c r="F83" s="63">
        <v>466</v>
      </c>
      <c r="G83" s="63">
        <v>0</v>
      </c>
      <c r="H83" s="63">
        <v>5979</v>
      </c>
      <c r="I83" s="73">
        <f t="shared" si="7"/>
        <v>30793</v>
      </c>
      <c r="J83" s="63">
        <v>41</v>
      </c>
      <c r="K83" s="63">
        <v>29735</v>
      </c>
      <c r="L83" s="63">
        <v>0</v>
      </c>
      <c r="M83" s="63">
        <v>1017</v>
      </c>
      <c r="N83" s="73">
        <f t="shared" si="8"/>
        <v>419</v>
      </c>
      <c r="O83" s="63">
        <v>419</v>
      </c>
      <c r="P83" s="63">
        <v>0</v>
      </c>
    </row>
    <row r="84" spans="1:16" s="35" customFormat="1" ht="21" customHeight="1" x14ac:dyDescent="0.2">
      <c r="A84" s="9" t="s">
        <v>164</v>
      </c>
      <c r="B84" s="33">
        <f t="shared" si="5"/>
        <v>-18221</v>
      </c>
      <c r="C84" s="33">
        <f t="shared" si="6"/>
        <v>13984</v>
      </c>
      <c r="D84" s="10">
        <v>3184</v>
      </c>
      <c r="E84" s="10">
        <v>5861</v>
      </c>
      <c r="F84" s="10">
        <v>504</v>
      </c>
      <c r="G84" s="10">
        <v>0</v>
      </c>
      <c r="H84" s="10">
        <v>4435</v>
      </c>
      <c r="I84" s="33">
        <f t="shared" si="7"/>
        <v>32205</v>
      </c>
      <c r="J84" s="10">
        <v>55</v>
      </c>
      <c r="K84" s="10">
        <v>31132</v>
      </c>
      <c r="L84" s="10">
        <v>0</v>
      </c>
      <c r="M84" s="10">
        <v>1018</v>
      </c>
      <c r="N84" s="33">
        <f t="shared" si="8"/>
        <v>253</v>
      </c>
      <c r="O84" s="10">
        <v>253</v>
      </c>
      <c r="P84" s="10">
        <v>0</v>
      </c>
    </row>
    <row r="85" spans="1:16" s="35" customFormat="1" ht="21" customHeight="1" x14ac:dyDescent="0.2">
      <c r="A85" s="11" t="s">
        <v>165</v>
      </c>
      <c r="B85" s="37">
        <f t="shared" si="5"/>
        <v>-18896</v>
      </c>
      <c r="C85" s="37">
        <f t="shared" si="6"/>
        <v>14756</v>
      </c>
      <c r="D85" s="13">
        <v>3147</v>
      </c>
      <c r="E85" s="13">
        <v>7049</v>
      </c>
      <c r="F85" s="13">
        <v>479</v>
      </c>
      <c r="G85" s="13">
        <v>0</v>
      </c>
      <c r="H85" s="13">
        <v>4081</v>
      </c>
      <c r="I85" s="37">
        <f t="shared" si="7"/>
        <v>33652</v>
      </c>
      <c r="J85" s="13">
        <v>67</v>
      </c>
      <c r="K85" s="13">
        <v>32740</v>
      </c>
      <c r="L85" s="13">
        <v>0</v>
      </c>
      <c r="M85" s="13">
        <v>845</v>
      </c>
      <c r="N85" s="37">
        <f t="shared" si="8"/>
        <v>2</v>
      </c>
      <c r="O85" s="13">
        <v>2</v>
      </c>
      <c r="P85" s="13">
        <v>0</v>
      </c>
    </row>
    <row r="86" spans="1:16" s="35" customFormat="1" ht="21" customHeight="1" x14ac:dyDescent="0.2">
      <c r="A86" s="9" t="s">
        <v>166</v>
      </c>
      <c r="B86" s="33">
        <f t="shared" si="5"/>
        <v>-19798</v>
      </c>
      <c r="C86" s="33">
        <f t="shared" si="6"/>
        <v>13968</v>
      </c>
      <c r="D86" s="10">
        <v>3156</v>
      </c>
      <c r="E86" s="10">
        <v>6919</v>
      </c>
      <c r="F86" s="10">
        <v>473</v>
      </c>
      <c r="G86" s="10">
        <v>0</v>
      </c>
      <c r="H86" s="10">
        <v>3420</v>
      </c>
      <c r="I86" s="33">
        <f t="shared" si="7"/>
        <v>33766</v>
      </c>
      <c r="J86" s="10">
        <v>77</v>
      </c>
      <c r="K86" s="10">
        <v>32828</v>
      </c>
      <c r="L86" s="10">
        <v>0</v>
      </c>
      <c r="M86" s="10">
        <v>861</v>
      </c>
      <c r="N86" s="33">
        <f t="shared" si="8"/>
        <v>2</v>
      </c>
      <c r="O86" s="10">
        <v>2</v>
      </c>
      <c r="P86" s="10">
        <v>0</v>
      </c>
    </row>
    <row r="87" spans="1:16" s="35" customFormat="1" ht="21" customHeight="1" x14ac:dyDescent="0.2">
      <c r="A87" s="62" t="s">
        <v>167</v>
      </c>
      <c r="B87" s="73">
        <f t="shared" si="5"/>
        <v>-21257</v>
      </c>
      <c r="C87" s="73">
        <f t="shared" si="6"/>
        <v>12269</v>
      </c>
      <c r="D87" s="63">
        <v>3160</v>
      </c>
      <c r="E87" s="63">
        <v>6989</v>
      </c>
      <c r="F87" s="63">
        <v>473</v>
      </c>
      <c r="G87" s="63">
        <v>0</v>
      </c>
      <c r="H87" s="63">
        <v>1647</v>
      </c>
      <c r="I87" s="73">
        <f t="shared" si="7"/>
        <v>33526</v>
      </c>
      <c r="J87" s="63">
        <v>79</v>
      </c>
      <c r="K87" s="63">
        <v>32760</v>
      </c>
      <c r="L87" s="63">
        <v>0</v>
      </c>
      <c r="M87" s="63">
        <v>687</v>
      </c>
      <c r="N87" s="73">
        <f t="shared" si="8"/>
        <v>0</v>
      </c>
      <c r="O87" s="63">
        <v>0</v>
      </c>
      <c r="P87" s="63">
        <v>0</v>
      </c>
    </row>
    <row r="88" spans="1:16" s="35" customFormat="1" ht="21" customHeight="1" x14ac:dyDescent="0.2">
      <c r="A88" s="9" t="s">
        <v>168</v>
      </c>
      <c r="B88" s="33">
        <f t="shared" si="5"/>
        <v>-20370</v>
      </c>
      <c r="C88" s="33">
        <f t="shared" si="6"/>
        <v>13148</v>
      </c>
      <c r="D88" s="10">
        <v>3168</v>
      </c>
      <c r="E88" s="10">
        <v>7305</v>
      </c>
      <c r="F88" s="10">
        <v>488</v>
      </c>
      <c r="G88" s="10">
        <v>0</v>
      </c>
      <c r="H88" s="10">
        <v>2187</v>
      </c>
      <c r="I88" s="33">
        <f t="shared" si="7"/>
        <v>33518</v>
      </c>
      <c r="J88" s="10">
        <v>77</v>
      </c>
      <c r="K88" s="10">
        <v>32665</v>
      </c>
      <c r="L88" s="10">
        <v>0</v>
      </c>
      <c r="M88" s="10">
        <v>776</v>
      </c>
      <c r="N88" s="33">
        <f t="shared" si="8"/>
        <v>1332</v>
      </c>
      <c r="O88" s="10">
        <v>1332</v>
      </c>
      <c r="P88" s="10">
        <v>0</v>
      </c>
    </row>
    <row r="89" spans="1:16" s="35" customFormat="1" ht="21" customHeight="1" x14ac:dyDescent="0.2">
      <c r="A89" s="11" t="s">
        <v>169</v>
      </c>
      <c r="B89" s="37">
        <f t="shared" si="5"/>
        <v>-21117</v>
      </c>
      <c r="C89" s="37">
        <f t="shared" si="6"/>
        <v>17997</v>
      </c>
      <c r="D89" s="13">
        <v>3152</v>
      </c>
      <c r="E89" s="13">
        <v>7474</v>
      </c>
      <c r="F89" s="13">
        <v>485</v>
      </c>
      <c r="G89" s="13">
        <v>27</v>
      </c>
      <c r="H89" s="13">
        <v>6859</v>
      </c>
      <c r="I89" s="37">
        <f t="shared" si="7"/>
        <v>39114</v>
      </c>
      <c r="J89" s="13">
        <v>106</v>
      </c>
      <c r="K89" s="13">
        <v>37455</v>
      </c>
      <c r="L89" s="13">
        <v>0</v>
      </c>
      <c r="M89" s="13">
        <v>1553</v>
      </c>
      <c r="N89" s="37">
        <f t="shared" si="8"/>
        <v>1935</v>
      </c>
      <c r="O89" s="13">
        <v>1941</v>
      </c>
      <c r="P89" s="13">
        <v>6</v>
      </c>
    </row>
  </sheetData>
  <mergeCells count="10">
    <mergeCell ref="A5:A8"/>
    <mergeCell ref="B5:P5"/>
    <mergeCell ref="B6:M6"/>
    <mergeCell ref="N6:P6"/>
    <mergeCell ref="B7:B8"/>
    <mergeCell ref="C7:H7"/>
    <mergeCell ref="I7:M7"/>
    <mergeCell ref="N7:N8"/>
    <mergeCell ref="O7:O8"/>
    <mergeCell ref="P7:P8"/>
  </mergeCells>
  <pageMargins left="0" right="0.19685039370078741" top="0.27559055118110237" bottom="0.19685039370078741" header="0.27559055118110237" footer="0.15748031496062992"/>
  <pageSetup paperSize="9" scale="58" fitToHeight="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BM90"/>
  <sheetViews>
    <sheetView showGridLines="0" view="pageBreakPreview" zoomScale="80" zoomScaleNormal="100" zoomScaleSheetLayoutView="80" workbookViewId="0">
      <pane ySplit="10" topLeftCell="A69" activePane="bottomLeft" state="frozen"/>
      <selection sqref="A1:XFD1048576"/>
      <selection pane="bottomLeft" activeCell="A87" sqref="A87:A90"/>
    </sheetView>
  </sheetViews>
  <sheetFormatPr defaultColWidth="9.140625" defaultRowHeight="12.75" x14ac:dyDescent="0.2"/>
  <cols>
    <col min="1" max="1" width="13.42578125" style="3" customWidth="1"/>
    <col min="2" max="15" width="14.7109375" style="3" customWidth="1"/>
    <col min="16" max="17" width="16.28515625" style="3" customWidth="1"/>
    <col min="18" max="20" width="15.5703125" style="3" customWidth="1"/>
    <col min="21" max="22" width="16.28515625" style="3" customWidth="1"/>
    <col min="23" max="16384" width="9.140625" style="3"/>
  </cols>
  <sheetData>
    <row r="1" spans="1:65" s="2" customFormat="1" ht="18" x14ac:dyDescent="0.2">
      <c r="A1" s="1" t="s">
        <v>129</v>
      </c>
    </row>
    <row r="3" spans="1:65" ht="15.75" x14ac:dyDescent="0.25">
      <c r="A3" s="5" t="s">
        <v>80</v>
      </c>
      <c r="C3" s="5"/>
      <c r="D3" s="5"/>
    </row>
    <row r="4" spans="1:65" x14ac:dyDescent="0.2">
      <c r="R4" s="6"/>
      <c r="S4" s="6"/>
      <c r="T4" s="6"/>
      <c r="U4" s="6"/>
      <c r="V4" s="6"/>
    </row>
    <row r="5" spans="1:65" ht="21" customHeight="1" x14ac:dyDescent="0.25">
      <c r="A5" s="79"/>
      <c r="B5" s="207" t="s">
        <v>81</v>
      </c>
      <c r="C5" s="179"/>
      <c r="D5" s="179"/>
      <c r="E5" s="179"/>
      <c r="F5" s="179"/>
      <c r="G5" s="179"/>
      <c r="H5" s="179"/>
      <c r="I5" s="179"/>
      <c r="J5" s="179"/>
      <c r="K5" s="179"/>
      <c r="L5" s="179"/>
      <c r="M5" s="179"/>
      <c r="N5" s="179"/>
      <c r="O5" s="179"/>
      <c r="P5" s="179"/>
      <c r="Q5" s="179"/>
      <c r="R5" s="179"/>
      <c r="S5" s="179"/>
      <c r="T5" s="179"/>
      <c r="U5" s="179"/>
      <c r="V5" s="180"/>
    </row>
    <row r="6" spans="1:65" ht="22.5" customHeight="1" x14ac:dyDescent="0.2">
      <c r="A6" s="83"/>
      <c r="B6" s="119" t="s">
        <v>12</v>
      </c>
      <c r="C6" s="208" t="s">
        <v>13</v>
      </c>
      <c r="D6" s="211" t="s">
        <v>14</v>
      </c>
      <c r="E6" s="214" t="s">
        <v>15</v>
      </c>
      <c r="F6" s="215"/>
      <c r="G6" s="215"/>
      <c r="H6" s="215"/>
      <c r="I6" s="215"/>
      <c r="J6" s="215"/>
      <c r="K6" s="216"/>
      <c r="L6" s="214" t="s">
        <v>16</v>
      </c>
      <c r="M6" s="215"/>
      <c r="N6" s="215"/>
      <c r="O6" s="215"/>
      <c r="P6" s="215"/>
      <c r="Q6" s="215"/>
      <c r="R6" s="215"/>
      <c r="S6" s="215"/>
      <c r="T6" s="215"/>
      <c r="U6" s="215"/>
      <c r="V6" s="216"/>
    </row>
    <row r="7" spans="1:65" s="7" customFormat="1" ht="19.5" customHeight="1" x14ac:dyDescent="0.25">
      <c r="A7" s="80"/>
      <c r="B7" s="119"/>
      <c r="C7" s="209"/>
      <c r="D7" s="212"/>
      <c r="E7" s="217" t="s">
        <v>12</v>
      </c>
      <c r="F7" s="164" t="s">
        <v>13</v>
      </c>
      <c r="G7" s="165"/>
      <c r="H7" s="166"/>
      <c r="I7" s="165" t="s">
        <v>14</v>
      </c>
      <c r="J7" s="165"/>
      <c r="K7" s="166"/>
      <c r="L7" s="217" t="s">
        <v>12</v>
      </c>
      <c r="M7" s="164" t="s">
        <v>13</v>
      </c>
      <c r="N7" s="165"/>
      <c r="O7" s="165"/>
      <c r="P7" s="165"/>
      <c r="Q7" s="166"/>
      <c r="R7" s="164" t="s">
        <v>14</v>
      </c>
      <c r="S7" s="165"/>
      <c r="T7" s="165"/>
      <c r="U7" s="165"/>
      <c r="V7" s="166"/>
      <c r="W7" s="3"/>
      <c r="X7" s="3"/>
      <c r="Y7" s="3"/>
      <c r="Z7" s="3"/>
      <c r="AA7" s="3"/>
      <c r="AB7" s="3"/>
      <c r="AC7" s="3"/>
    </row>
    <row r="8" spans="1:65" s="7" customFormat="1" ht="26.25" customHeight="1" x14ac:dyDescent="0.2">
      <c r="A8" s="81" t="s">
        <v>11</v>
      </c>
      <c r="B8" s="119"/>
      <c r="C8" s="209"/>
      <c r="D8" s="212"/>
      <c r="E8" s="217"/>
      <c r="F8" s="203" t="s">
        <v>65</v>
      </c>
      <c r="G8" s="194" t="s">
        <v>105</v>
      </c>
      <c r="H8" s="194" t="s">
        <v>8</v>
      </c>
      <c r="I8" s="203" t="s">
        <v>65</v>
      </c>
      <c r="J8" s="194" t="s">
        <v>105</v>
      </c>
      <c r="K8" s="194" t="s">
        <v>8</v>
      </c>
      <c r="L8" s="217"/>
      <c r="M8" s="203" t="s">
        <v>65</v>
      </c>
      <c r="N8" s="205" t="s">
        <v>68</v>
      </c>
      <c r="O8" s="169" t="s">
        <v>0</v>
      </c>
      <c r="P8" s="170"/>
      <c r="Q8" s="171"/>
      <c r="R8" s="203" t="s">
        <v>65</v>
      </c>
      <c r="S8" s="205" t="s">
        <v>68</v>
      </c>
      <c r="T8" s="169" t="s">
        <v>0</v>
      </c>
      <c r="U8" s="170"/>
      <c r="V8" s="171"/>
      <c r="W8" s="3"/>
      <c r="X8" s="3"/>
      <c r="Y8" s="3"/>
      <c r="Z8" s="3"/>
      <c r="AA8" s="3"/>
      <c r="AB8" s="3"/>
      <c r="AC8" s="3"/>
    </row>
    <row r="9" spans="1:65" s="7" customFormat="1" ht="72.75" customHeight="1" x14ac:dyDescent="0.25">
      <c r="A9" s="82"/>
      <c r="B9" s="120"/>
      <c r="C9" s="210"/>
      <c r="D9" s="213"/>
      <c r="E9" s="218"/>
      <c r="F9" s="204"/>
      <c r="G9" s="196"/>
      <c r="H9" s="196"/>
      <c r="I9" s="204"/>
      <c r="J9" s="196"/>
      <c r="K9" s="196"/>
      <c r="L9" s="218"/>
      <c r="M9" s="204"/>
      <c r="N9" s="206"/>
      <c r="O9" s="108" t="s">
        <v>65</v>
      </c>
      <c r="P9" s="109" t="s">
        <v>69</v>
      </c>
      <c r="Q9" s="109" t="s">
        <v>70</v>
      </c>
      <c r="R9" s="204"/>
      <c r="S9" s="206"/>
      <c r="T9" s="108" t="s">
        <v>65</v>
      </c>
      <c r="U9" s="109" t="s">
        <v>69</v>
      </c>
      <c r="V9" s="109" t="s">
        <v>70</v>
      </c>
      <c r="W9" s="3"/>
      <c r="X9" s="3"/>
      <c r="Y9" s="3"/>
      <c r="Z9" s="3"/>
      <c r="AA9" s="3"/>
      <c r="AB9" s="3"/>
      <c r="AC9" s="1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s="8" customFormat="1" ht="21" customHeight="1" x14ac:dyDescent="0.2">
      <c r="A10" s="61">
        <v>1</v>
      </c>
      <c r="B10" s="61">
        <f t="shared" ref="B10:V10" si="0">A10+1</f>
        <v>2</v>
      </c>
      <c r="C10" s="61">
        <f t="shared" si="0"/>
        <v>3</v>
      </c>
      <c r="D10" s="61">
        <f t="shared" si="0"/>
        <v>4</v>
      </c>
      <c r="E10" s="61">
        <f t="shared" si="0"/>
        <v>5</v>
      </c>
      <c r="F10" s="61">
        <f t="shared" si="0"/>
        <v>6</v>
      </c>
      <c r="G10" s="61">
        <f t="shared" si="0"/>
        <v>7</v>
      </c>
      <c r="H10" s="61">
        <f t="shared" si="0"/>
        <v>8</v>
      </c>
      <c r="I10" s="61">
        <f t="shared" si="0"/>
        <v>9</v>
      </c>
      <c r="J10" s="61">
        <f t="shared" si="0"/>
        <v>10</v>
      </c>
      <c r="K10" s="61">
        <f t="shared" si="0"/>
        <v>11</v>
      </c>
      <c r="L10" s="61">
        <f t="shared" si="0"/>
        <v>12</v>
      </c>
      <c r="M10" s="61">
        <f t="shared" si="0"/>
        <v>13</v>
      </c>
      <c r="N10" s="61">
        <f t="shared" si="0"/>
        <v>14</v>
      </c>
      <c r="O10" s="61">
        <f t="shared" si="0"/>
        <v>15</v>
      </c>
      <c r="P10" s="61">
        <f t="shared" si="0"/>
        <v>16</v>
      </c>
      <c r="Q10" s="61">
        <f t="shared" si="0"/>
        <v>17</v>
      </c>
      <c r="R10" s="61">
        <f t="shared" si="0"/>
        <v>18</v>
      </c>
      <c r="S10" s="61">
        <f t="shared" si="0"/>
        <v>19</v>
      </c>
      <c r="T10" s="61">
        <f t="shared" si="0"/>
        <v>20</v>
      </c>
      <c r="U10" s="61">
        <f t="shared" si="0"/>
        <v>21</v>
      </c>
      <c r="V10" s="61">
        <f t="shared" si="0"/>
        <v>22</v>
      </c>
      <c r="W10" s="3"/>
      <c r="X10" s="3"/>
      <c r="Y10" s="3"/>
      <c r="Z10" s="3"/>
      <c r="AA10" s="3"/>
      <c r="AB10" s="3"/>
      <c r="AC10" s="3"/>
    </row>
    <row r="11" spans="1:65" ht="21" customHeight="1" x14ac:dyDescent="0.2">
      <c r="A11" s="9" t="s">
        <v>19</v>
      </c>
      <c r="B11" s="10">
        <f>+C11-D11</f>
        <v>-4920</v>
      </c>
      <c r="C11" s="10">
        <f>+F11+M11+'E MPI MIF 2-IIP MFIs 2'!C10+'E MPI MIF 2-IIP MFIs 2'!N10</f>
        <v>11711</v>
      </c>
      <c r="D11" s="10">
        <f>+I11+R11+'E MPI MIF 2-IIP MFIs 2'!H10+'E MPI MIF 2-IIP MFIs 2'!O10</f>
        <v>16631</v>
      </c>
      <c r="E11" s="10">
        <f>+F11-I11</f>
        <v>-5591</v>
      </c>
      <c r="F11" s="10">
        <f>+G11+H11</f>
        <v>181</v>
      </c>
      <c r="G11" s="10">
        <v>181</v>
      </c>
      <c r="H11" s="10">
        <v>0</v>
      </c>
      <c r="I11" s="10">
        <f>+J11+K11</f>
        <v>5772</v>
      </c>
      <c r="J11" s="10">
        <v>5772</v>
      </c>
      <c r="K11" s="10">
        <v>0</v>
      </c>
      <c r="L11" s="10">
        <f>+M11-R11</f>
        <v>-1274</v>
      </c>
      <c r="M11" s="10">
        <f>+N11+O11</f>
        <v>1363</v>
      </c>
      <c r="N11" s="10">
        <v>5</v>
      </c>
      <c r="O11" s="10">
        <f>+P11+Q11</f>
        <v>1358</v>
      </c>
      <c r="P11" s="10">
        <v>1230</v>
      </c>
      <c r="Q11" s="10">
        <v>128</v>
      </c>
      <c r="R11" s="10">
        <f>+S11+T11</f>
        <v>2637</v>
      </c>
      <c r="S11" s="10">
        <v>2071</v>
      </c>
      <c r="T11" s="10">
        <f>+U11+V11</f>
        <v>566</v>
      </c>
      <c r="U11" s="10">
        <v>543</v>
      </c>
      <c r="V11" s="10">
        <v>23</v>
      </c>
      <c r="W11" s="15"/>
      <c r="X11" s="15"/>
    </row>
    <row r="12" spans="1:65" ht="21" customHeight="1" x14ac:dyDescent="0.2">
      <c r="A12" s="62" t="s">
        <v>20</v>
      </c>
      <c r="B12" s="63">
        <f t="shared" ref="B12:B54" si="1">+C12-D12</f>
        <v>-4063</v>
      </c>
      <c r="C12" s="63">
        <f>+F12+M12+'E MPI MIF 2-IIP MFIs 2'!C11+'E MPI MIF 2-IIP MFIs 2'!N11</f>
        <v>14195</v>
      </c>
      <c r="D12" s="63">
        <f>+I12+R12+'E MPI MIF 2-IIP MFIs 2'!H11+'E MPI MIF 2-IIP MFIs 2'!O11</f>
        <v>18258</v>
      </c>
      <c r="E12" s="63">
        <f t="shared" ref="E12:E54" si="2">+F12-I12</f>
        <v>-6232</v>
      </c>
      <c r="F12" s="63">
        <f t="shared" ref="F12:F54" si="3">+G12+H12</f>
        <v>177</v>
      </c>
      <c r="G12" s="63">
        <v>177</v>
      </c>
      <c r="H12" s="63">
        <v>0</v>
      </c>
      <c r="I12" s="63">
        <f t="shared" ref="I12:I54" si="4">+J12+K12</f>
        <v>6409</v>
      </c>
      <c r="J12" s="63">
        <v>6409</v>
      </c>
      <c r="K12" s="63">
        <v>0</v>
      </c>
      <c r="L12" s="63">
        <f t="shared" ref="L12:L54" si="5">+M12-R12</f>
        <v>-1295</v>
      </c>
      <c r="M12" s="63">
        <f t="shared" ref="M12:M54" si="6">+N12+O12</f>
        <v>1340</v>
      </c>
      <c r="N12" s="63">
        <v>6</v>
      </c>
      <c r="O12" s="63">
        <f t="shared" ref="O12:O54" si="7">+P12+Q12</f>
        <v>1334</v>
      </c>
      <c r="P12" s="63">
        <v>1111</v>
      </c>
      <c r="Q12" s="63">
        <v>223</v>
      </c>
      <c r="R12" s="63">
        <f t="shared" ref="R12:R54" si="8">+S12+T12</f>
        <v>2635</v>
      </c>
      <c r="S12" s="63">
        <v>2020</v>
      </c>
      <c r="T12" s="63">
        <f t="shared" ref="T12:T54" si="9">+U12+V12</f>
        <v>615</v>
      </c>
      <c r="U12" s="63">
        <v>546</v>
      </c>
      <c r="V12" s="63">
        <v>69</v>
      </c>
      <c r="W12" s="15"/>
      <c r="X12" s="15"/>
    </row>
    <row r="13" spans="1:65" ht="21" customHeight="1" x14ac:dyDescent="0.2">
      <c r="A13" s="9" t="s">
        <v>21</v>
      </c>
      <c r="B13" s="10">
        <f t="shared" si="1"/>
        <v>-4206</v>
      </c>
      <c r="C13" s="10">
        <f>+F13+M13+'E MPI MIF 2-IIP MFIs 2'!C12+'E MPI MIF 2-IIP MFIs 2'!N12</f>
        <v>15047</v>
      </c>
      <c r="D13" s="10">
        <f>+I13+R13+'E MPI MIF 2-IIP MFIs 2'!H12+'E MPI MIF 2-IIP MFIs 2'!O12</f>
        <v>19253</v>
      </c>
      <c r="E13" s="10">
        <f t="shared" si="2"/>
        <v>-6689</v>
      </c>
      <c r="F13" s="10">
        <f t="shared" si="3"/>
        <v>180</v>
      </c>
      <c r="G13" s="10">
        <v>180</v>
      </c>
      <c r="H13" s="10">
        <v>0</v>
      </c>
      <c r="I13" s="10">
        <f t="shared" si="4"/>
        <v>6869</v>
      </c>
      <c r="J13" s="10">
        <v>6869</v>
      </c>
      <c r="K13" s="10">
        <v>0</v>
      </c>
      <c r="L13" s="10">
        <f t="shared" si="5"/>
        <v>-1937</v>
      </c>
      <c r="M13" s="10">
        <f t="shared" si="6"/>
        <v>1217</v>
      </c>
      <c r="N13" s="10">
        <v>7</v>
      </c>
      <c r="O13" s="10">
        <f t="shared" si="7"/>
        <v>1210</v>
      </c>
      <c r="P13" s="10">
        <v>977</v>
      </c>
      <c r="Q13" s="10">
        <v>233</v>
      </c>
      <c r="R13" s="10">
        <f t="shared" si="8"/>
        <v>3154</v>
      </c>
      <c r="S13" s="10">
        <v>2222</v>
      </c>
      <c r="T13" s="10">
        <f t="shared" si="9"/>
        <v>932</v>
      </c>
      <c r="U13" s="10">
        <v>864</v>
      </c>
      <c r="V13" s="10">
        <v>68</v>
      </c>
      <c r="W13" s="15"/>
      <c r="X13" s="15"/>
    </row>
    <row r="14" spans="1:65" ht="21" customHeight="1" x14ac:dyDescent="0.2">
      <c r="A14" s="62" t="s">
        <v>22</v>
      </c>
      <c r="B14" s="64">
        <f t="shared" si="1"/>
        <v>-4197</v>
      </c>
      <c r="C14" s="64">
        <f>+F14+M14+'E MPI MIF 2-IIP MFIs 2'!C13+'E MPI MIF 2-IIP MFIs 2'!N13</f>
        <v>18238</v>
      </c>
      <c r="D14" s="64">
        <f>+I14+R14+'E MPI MIF 2-IIP MFIs 2'!H13+'E MPI MIF 2-IIP MFIs 2'!O13</f>
        <v>22435</v>
      </c>
      <c r="E14" s="64">
        <f t="shared" si="2"/>
        <v>-7558</v>
      </c>
      <c r="F14" s="64">
        <f t="shared" si="3"/>
        <v>162</v>
      </c>
      <c r="G14" s="64">
        <v>162</v>
      </c>
      <c r="H14" s="64">
        <v>0</v>
      </c>
      <c r="I14" s="64">
        <f t="shared" si="4"/>
        <v>7720</v>
      </c>
      <c r="J14" s="64">
        <v>7720</v>
      </c>
      <c r="K14" s="64">
        <v>0</v>
      </c>
      <c r="L14" s="64">
        <f t="shared" si="5"/>
        <v>-3832</v>
      </c>
      <c r="M14" s="64">
        <f t="shared" si="6"/>
        <v>976</v>
      </c>
      <c r="N14" s="64">
        <v>7</v>
      </c>
      <c r="O14" s="64">
        <f t="shared" si="7"/>
        <v>969</v>
      </c>
      <c r="P14" s="64">
        <v>965</v>
      </c>
      <c r="Q14" s="64">
        <v>4</v>
      </c>
      <c r="R14" s="64">
        <f t="shared" si="8"/>
        <v>4808</v>
      </c>
      <c r="S14" s="64">
        <v>3875</v>
      </c>
      <c r="T14" s="64">
        <f t="shared" si="9"/>
        <v>933</v>
      </c>
      <c r="U14" s="64">
        <v>867</v>
      </c>
      <c r="V14" s="64">
        <v>66</v>
      </c>
      <c r="W14" s="15"/>
      <c r="X14" s="15"/>
    </row>
    <row r="15" spans="1:65" ht="21" customHeight="1" x14ac:dyDescent="0.2">
      <c r="A15" s="9" t="s">
        <v>23</v>
      </c>
      <c r="B15" s="10">
        <f t="shared" si="1"/>
        <v>-3697</v>
      </c>
      <c r="C15" s="10">
        <f>+F15+M15+'E MPI MIF 2-IIP MFIs 2'!C14+'E MPI MIF 2-IIP MFIs 2'!N14</f>
        <v>19492</v>
      </c>
      <c r="D15" s="10">
        <f>+I15+R15+'E MPI MIF 2-IIP MFIs 2'!H14+'E MPI MIF 2-IIP MFIs 2'!O14</f>
        <v>23189</v>
      </c>
      <c r="E15" s="10">
        <f t="shared" si="2"/>
        <v>-7806</v>
      </c>
      <c r="F15" s="10">
        <f t="shared" si="3"/>
        <v>159</v>
      </c>
      <c r="G15" s="10">
        <v>159</v>
      </c>
      <c r="H15" s="10">
        <v>0</v>
      </c>
      <c r="I15" s="10">
        <f t="shared" si="4"/>
        <v>7965</v>
      </c>
      <c r="J15" s="10">
        <v>7965</v>
      </c>
      <c r="K15" s="10">
        <v>0</v>
      </c>
      <c r="L15" s="10">
        <f t="shared" si="5"/>
        <v>-3913</v>
      </c>
      <c r="M15" s="10">
        <f t="shared" si="6"/>
        <v>1354</v>
      </c>
      <c r="N15" s="10">
        <v>7</v>
      </c>
      <c r="O15" s="10">
        <f t="shared" si="7"/>
        <v>1347</v>
      </c>
      <c r="P15" s="10">
        <v>1345</v>
      </c>
      <c r="Q15" s="10">
        <v>2</v>
      </c>
      <c r="R15" s="10">
        <f t="shared" si="8"/>
        <v>5267</v>
      </c>
      <c r="S15" s="10">
        <v>4232</v>
      </c>
      <c r="T15" s="10">
        <f t="shared" si="9"/>
        <v>1035</v>
      </c>
      <c r="U15" s="10">
        <v>968</v>
      </c>
      <c r="V15" s="10">
        <v>67</v>
      </c>
      <c r="W15" s="15"/>
      <c r="X15" s="15"/>
    </row>
    <row r="16" spans="1:65" ht="21" customHeight="1" x14ac:dyDescent="0.2">
      <c r="A16" s="62" t="s">
        <v>24</v>
      </c>
      <c r="B16" s="63">
        <f t="shared" si="1"/>
        <v>-3043</v>
      </c>
      <c r="C16" s="63">
        <f>+F16+M16+'E MPI MIF 2-IIP MFIs 2'!C15+'E MPI MIF 2-IIP MFIs 2'!N15</f>
        <v>20634</v>
      </c>
      <c r="D16" s="63">
        <f>+I16+R16+'E MPI MIF 2-IIP MFIs 2'!H15+'E MPI MIF 2-IIP MFIs 2'!O15</f>
        <v>23677</v>
      </c>
      <c r="E16" s="63">
        <f t="shared" si="2"/>
        <v>-7601</v>
      </c>
      <c r="F16" s="63">
        <f t="shared" si="3"/>
        <v>163</v>
      </c>
      <c r="G16" s="63">
        <v>163</v>
      </c>
      <c r="H16" s="63">
        <v>0</v>
      </c>
      <c r="I16" s="63">
        <f t="shared" si="4"/>
        <v>7764</v>
      </c>
      <c r="J16" s="63">
        <v>7764</v>
      </c>
      <c r="K16" s="63">
        <v>0</v>
      </c>
      <c r="L16" s="63">
        <f t="shared" si="5"/>
        <v>-4708</v>
      </c>
      <c r="M16" s="63">
        <f t="shared" si="6"/>
        <v>1320</v>
      </c>
      <c r="N16" s="63">
        <v>7</v>
      </c>
      <c r="O16" s="63">
        <f t="shared" si="7"/>
        <v>1313</v>
      </c>
      <c r="P16" s="63">
        <v>1313</v>
      </c>
      <c r="Q16" s="63">
        <v>0</v>
      </c>
      <c r="R16" s="63">
        <f t="shared" si="8"/>
        <v>6028</v>
      </c>
      <c r="S16" s="63">
        <v>4515</v>
      </c>
      <c r="T16" s="63">
        <f t="shared" si="9"/>
        <v>1513</v>
      </c>
      <c r="U16" s="63">
        <v>1439</v>
      </c>
      <c r="V16" s="63">
        <v>74</v>
      </c>
      <c r="W16" s="15"/>
      <c r="X16" s="15"/>
    </row>
    <row r="17" spans="1:29" s="8" customFormat="1" ht="21" customHeight="1" x14ac:dyDescent="0.2">
      <c r="A17" s="9" t="s">
        <v>25</v>
      </c>
      <c r="B17" s="10">
        <f t="shared" si="1"/>
        <v>-2976</v>
      </c>
      <c r="C17" s="10">
        <f>+F17+M17+'E MPI MIF 2-IIP MFIs 2'!C16+'E MPI MIF 2-IIP MFIs 2'!N16</f>
        <v>22268</v>
      </c>
      <c r="D17" s="10">
        <f>+I17+R17+'E MPI MIF 2-IIP MFIs 2'!H16+'E MPI MIF 2-IIP MFIs 2'!O16</f>
        <v>25244</v>
      </c>
      <c r="E17" s="10">
        <f t="shared" si="2"/>
        <v>-7815</v>
      </c>
      <c r="F17" s="10">
        <f t="shared" si="3"/>
        <v>167</v>
      </c>
      <c r="G17" s="10">
        <v>167</v>
      </c>
      <c r="H17" s="10">
        <v>0</v>
      </c>
      <c r="I17" s="10">
        <f t="shared" si="4"/>
        <v>7982</v>
      </c>
      <c r="J17" s="10">
        <v>7982</v>
      </c>
      <c r="K17" s="10">
        <v>0</v>
      </c>
      <c r="L17" s="10">
        <f t="shared" si="5"/>
        <v>-5513</v>
      </c>
      <c r="M17" s="10">
        <f t="shared" si="6"/>
        <v>1600</v>
      </c>
      <c r="N17" s="10">
        <v>7</v>
      </c>
      <c r="O17" s="10">
        <f t="shared" si="7"/>
        <v>1593</v>
      </c>
      <c r="P17" s="10">
        <v>1593</v>
      </c>
      <c r="Q17" s="10">
        <v>0</v>
      </c>
      <c r="R17" s="10">
        <f t="shared" si="8"/>
        <v>7113</v>
      </c>
      <c r="S17" s="10">
        <v>5677</v>
      </c>
      <c r="T17" s="10">
        <f t="shared" si="9"/>
        <v>1436</v>
      </c>
      <c r="U17" s="10">
        <v>1362</v>
      </c>
      <c r="V17" s="10">
        <v>74</v>
      </c>
      <c r="W17" s="15"/>
      <c r="X17" s="15"/>
      <c r="Y17" s="3"/>
      <c r="Z17" s="3"/>
      <c r="AA17" s="3"/>
      <c r="AB17" s="3"/>
      <c r="AC17" s="3"/>
    </row>
    <row r="18" spans="1:29" ht="21" customHeight="1" x14ac:dyDescent="0.2">
      <c r="A18" s="62" t="s">
        <v>26</v>
      </c>
      <c r="B18" s="64">
        <f t="shared" si="1"/>
        <v>-5247</v>
      </c>
      <c r="C18" s="64">
        <f>+F18+M18+'E MPI MIF 2-IIP MFIs 2'!C17+'E MPI MIF 2-IIP MFIs 2'!N17</f>
        <v>21661</v>
      </c>
      <c r="D18" s="64">
        <f>+I18+R18+'E MPI MIF 2-IIP MFIs 2'!H17+'E MPI MIF 2-IIP MFIs 2'!O17</f>
        <v>26908</v>
      </c>
      <c r="E18" s="64">
        <f t="shared" si="2"/>
        <v>-8252</v>
      </c>
      <c r="F18" s="64">
        <f t="shared" si="3"/>
        <v>167</v>
      </c>
      <c r="G18" s="64">
        <v>167</v>
      </c>
      <c r="H18" s="64">
        <v>0</v>
      </c>
      <c r="I18" s="64">
        <f t="shared" si="4"/>
        <v>8419</v>
      </c>
      <c r="J18" s="64">
        <v>8419</v>
      </c>
      <c r="K18" s="64">
        <v>0</v>
      </c>
      <c r="L18" s="64">
        <f t="shared" si="5"/>
        <v>-6005</v>
      </c>
      <c r="M18" s="64">
        <f t="shared" si="6"/>
        <v>1650</v>
      </c>
      <c r="N18" s="64">
        <v>7</v>
      </c>
      <c r="O18" s="64">
        <f t="shared" si="7"/>
        <v>1643</v>
      </c>
      <c r="P18" s="64">
        <v>1643</v>
      </c>
      <c r="Q18" s="64">
        <v>0</v>
      </c>
      <c r="R18" s="64">
        <f t="shared" si="8"/>
        <v>7655</v>
      </c>
      <c r="S18" s="64">
        <v>5632</v>
      </c>
      <c r="T18" s="64">
        <f t="shared" si="9"/>
        <v>2023</v>
      </c>
      <c r="U18" s="64">
        <v>1946</v>
      </c>
      <c r="V18" s="64">
        <v>77</v>
      </c>
      <c r="W18" s="15"/>
      <c r="X18" s="15"/>
    </row>
    <row r="19" spans="1:29" ht="21" customHeight="1" x14ac:dyDescent="0.2">
      <c r="A19" s="9" t="s">
        <v>27</v>
      </c>
      <c r="B19" s="10">
        <f t="shared" si="1"/>
        <v>-6192</v>
      </c>
      <c r="C19" s="10">
        <f>+F19+M19+'E MPI MIF 2-IIP MFIs 2'!C18+'E MPI MIF 2-IIP MFIs 2'!N18</f>
        <v>22019</v>
      </c>
      <c r="D19" s="10">
        <f>+I19+R19+'E MPI MIF 2-IIP MFIs 2'!H18+'E MPI MIF 2-IIP MFIs 2'!O18</f>
        <v>28211</v>
      </c>
      <c r="E19" s="10">
        <f t="shared" si="2"/>
        <v>-8843</v>
      </c>
      <c r="F19" s="10">
        <f t="shared" si="3"/>
        <v>170</v>
      </c>
      <c r="G19" s="10">
        <v>170</v>
      </c>
      <c r="H19" s="10">
        <v>0</v>
      </c>
      <c r="I19" s="10">
        <f t="shared" si="4"/>
        <v>9013</v>
      </c>
      <c r="J19" s="10">
        <v>9013</v>
      </c>
      <c r="K19" s="10">
        <v>0</v>
      </c>
      <c r="L19" s="10">
        <f t="shared" si="5"/>
        <v>-7007</v>
      </c>
      <c r="M19" s="10">
        <f t="shared" si="6"/>
        <v>1671</v>
      </c>
      <c r="N19" s="10">
        <v>7</v>
      </c>
      <c r="O19" s="10">
        <f t="shared" si="7"/>
        <v>1664</v>
      </c>
      <c r="P19" s="10">
        <v>1613</v>
      </c>
      <c r="Q19" s="10">
        <v>51</v>
      </c>
      <c r="R19" s="10">
        <f t="shared" si="8"/>
        <v>8678</v>
      </c>
      <c r="S19" s="10">
        <v>6167</v>
      </c>
      <c r="T19" s="10">
        <f t="shared" si="9"/>
        <v>2511</v>
      </c>
      <c r="U19" s="10">
        <v>2442</v>
      </c>
      <c r="V19" s="10">
        <v>69</v>
      </c>
      <c r="W19" s="15"/>
      <c r="X19" s="15"/>
    </row>
    <row r="20" spans="1:29" ht="21" customHeight="1" x14ac:dyDescent="0.2">
      <c r="A20" s="62" t="s">
        <v>28</v>
      </c>
      <c r="B20" s="63">
        <f t="shared" si="1"/>
        <v>-8200</v>
      </c>
      <c r="C20" s="63">
        <f>+F20+M20+'E MPI MIF 2-IIP MFIs 2'!C19+'E MPI MIF 2-IIP MFIs 2'!N19</f>
        <v>20773</v>
      </c>
      <c r="D20" s="63">
        <f>+I20+R20+'E MPI MIF 2-IIP MFIs 2'!H19+'E MPI MIF 2-IIP MFIs 2'!O19</f>
        <v>28973</v>
      </c>
      <c r="E20" s="63">
        <f t="shared" si="2"/>
        <v>-8450</v>
      </c>
      <c r="F20" s="63">
        <f t="shared" si="3"/>
        <v>178</v>
      </c>
      <c r="G20" s="63">
        <v>178</v>
      </c>
      <c r="H20" s="63">
        <v>0</v>
      </c>
      <c r="I20" s="63">
        <f t="shared" si="4"/>
        <v>8628</v>
      </c>
      <c r="J20" s="63">
        <v>8628</v>
      </c>
      <c r="K20" s="63">
        <v>0</v>
      </c>
      <c r="L20" s="63">
        <f t="shared" si="5"/>
        <v>-6554</v>
      </c>
      <c r="M20" s="63">
        <f t="shared" si="6"/>
        <v>1702</v>
      </c>
      <c r="N20" s="63">
        <v>7</v>
      </c>
      <c r="O20" s="63">
        <f t="shared" si="7"/>
        <v>1695</v>
      </c>
      <c r="P20" s="63">
        <v>1645</v>
      </c>
      <c r="Q20" s="63">
        <v>50</v>
      </c>
      <c r="R20" s="63">
        <f t="shared" si="8"/>
        <v>8256</v>
      </c>
      <c r="S20" s="63">
        <v>5491</v>
      </c>
      <c r="T20" s="63">
        <f t="shared" si="9"/>
        <v>2765</v>
      </c>
      <c r="U20" s="63">
        <v>2636</v>
      </c>
      <c r="V20" s="63">
        <v>129</v>
      </c>
      <c r="W20" s="15"/>
      <c r="X20" s="15"/>
    </row>
    <row r="21" spans="1:29" ht="21" customHeight="1" x14ac:dyDescent="0.2">
      <c r="A21" s="9" t="s">
        <v>29</v>
      </c>
      <c r="B21" s="10">
        <f t="shared" si="1"/>
        <v>-7650</v>
      </c>
      <c r="C21" s="10">
        <f>+F21+M21+'E MPI MIF 2-IIP MFIs 2'!C20+'E MPI MIF 2-IIP MFIs 2'!N20</f>
        <v>21290</v>
      </c>
      <c r="D21" s="10">
        <f>+I21+R21+'E MPI MIF 2-IIP MFIs 2'!H20+'E MPI MIF 2-IIP MFIs 2'!O20</f>
        <v>28940</v>
      </c>
      <c r="E21" s="10">
        <f t="shared" si="2"/>
        <v>-7281</v>
      </c>
      <c r="F21" s="10">
        <f t="shared" si="3"/>
        <v>221</v>
      </c>
      <c r="G21" s="10">
        <v>221</v>
      </c>
      <c r="H21" s="10">
        <v>0</v>
      </c>
      <c r="I21" s="10">
        <f t="shared" si="4"/>
        <v>7502</v>
      </c>
      <c r="J21" s="10">
        <v>7502</v>
      </c>
      <c r="K21" s="10">
        <v>0</v>
      </c>
      <c r="L21" s="10">
        <f t="shared" si="5"/>
        <v>-6699</v>
      </c>
      <c r="M21" s="10">
        <f t="shared" si="6"/>
        <v>1683</v>
      </c>
      <c r="N21" s="10">
        <v>7</v>
      </c>
      <c r="O21" s="10">
        <f t="shared" si="7"/>
        <v>1676</v>
      </c>
      <c r="P21" s="10">
        <v>1558</v>
      </c>
      <c r="Q21" s="10">
        <v>118</v>
      </c>
      <c r="R21" s="10">
        <f t="shared" si="8"/>
        <v>8382</v>
      </c>
      <c r="S21" s="10">
        <v>5765</v>
      </c>
      <c r="T21" s="10">
        <f t="shared" si="9"/>
        <v>2617</v>
      </c>
      <c r="U21" s="10">
        <v>2539</v>
      </c>
      <c r="V21" s="10">
        <v>78</v>
      </c>
      <c r="W21" s="15"/>
      <c r="X21" s="15"/>
    </row>
    <row r="22" spans="1:29" ht="21" customHeight="1" x14ac:dyDescent="0.2">
      <c r="A22" s="62" t="s">
        <v>30</v>
      </c>
      <c r="B22" s="64">
        <f t="shared" si="1"/>
        <v>-10422</v>
      </c>
      <c r="C22" s="64">
        <f>+F22+M22+'E MPI MIF 2-IIP MFIs 2'!C21+'E MPI MIF 2-IIP MFIs 2'!N21</f>
        <v>22617</v>
      </c>
      <c r="D22" s="64">
        <f>+I22+R22+'E MPI MIF 2-IIP MFIs 2'!H21+'E MPI MIF 2-IIP MFIs 2'!O21</f>
        <v>33039</v>
      </c>
      <c r="E22" s="64">
        <f t="shared" si="2"/>
        <v>-8152</v>
      </c>
      <c r="F22" s="64">
        <f t="shared" si="3"/>
        <v>237</v>
      </c>
      <c r="G22" s="64">
        <v>237</v>
      </c>
      <c r="H22" s="64">
        <v>0</v>
      </c>
      <c r="I22" s="64">
        <f t="shared" si="4"/>
        <v>8389</v>
      </c>
      <c r="J22" s="64">
        <v>8389</v>
      </c>
      <c r="K22" s="64">
        <v>0</v>
      </c>
      <c r="L22" s="64">
        <f t="shared" si="5"/>
        <v>-7550</v>
      </c>
      <c r="M22" s="64">
        <f t="shared" si="6"/>
        <v>1933</v>
      </c>
      <c r="N22" s="64">
        <v>7</v>
      </c>
      <c r="O22" s="64">
        <f t="shared" si="7"/>
        <v>1926</v>
      </c>
      <c r="P22" s="64">
        <v>1793</v>
      </c>
      <c r="Q22" s="64">
        <v>133</v>
      </c>
      <c r="R22" s="64">
        <f t="shared" si="8"/>
        <v>9483</v>
      </c>
      <c r="S22" s="64">
        <v>6712</v>
      </c>
      <c r="T22" s="64">
        <f t="shared" si="9"/>
        <v>2771</v>
      </c>
      <c r="U22" s="64">
        <v>2693</v>
      </c>
      <c r="V22" s="64">
        <v>78</v>
      </c>
      <c r="W22" s="15"/>
      <c r="X22" s="15"/>
    </row>
    <row r="23" spans="1:29" s="8" customFormat="1" ht="21" customHeight="1" x14ac:dyDescent="0.2">
      <c r="A23" s="9" t="s">
        <v>31</v>
      </c>
      <c r="B23" s="10">
        <f t="shared" si="1"/>
        <v>-11623</v>
      </c>
      <c r="C23" s="10">
        <f>+F23+M23+'E MPI MIF 2-IIP MFIs 2'!C22+'E MPI MIF 2-IIP MFIs 2'!N22</f>
        <v>22420</v>
      </c>
      <c r="D23" s="10">
        <f>+I23+R23+'E MPI MIF 2-IIP MFIs 2'!H22+'E MPI MIF 2-IIP MFIs 2'!O22</f>
        <v>34043</v>
      </c>
      <c r="E23" s="10">
        <f t="shared" si="2"/>
        <v>-8361</v>
      </c>
      <c r="F23" s="10">
        <f t="shared" si="3"/>
        <v>299</v>
      </c>
      <c r="G23" s="10">
        <v>299</v>
      </c>
      <c r="H23" s="10">
        <v>0</v>
      </c>
      <c r="I23" s="10">
        <f t="shared" si="4"/>
        <v>8660</v>
      </c>
      <c r="J23" s="10">
        <v>8660</v>
      </c>
      <c r="K23" s="10">
        <v>0</v>
      </c>
      <c r="L23" s="10">
        <f t="shared" si="5"/>
        <v>-6659</v>
      </c>
      <c r="M23" s="10">
        <f t="shared" si="6"/>
        <v>2010</v>
      </c>
      <c r="N23" s="10">
        <v>10</v>
      </c>
      <c r="O23" s="10">
        <f t="shared" si="7"/>
        <v>2000</v>
      </c>
      <c r="P23" s="10">
        <v>2000</v>
      </c>
      <c r="Q23" s="10">
        <v>0</v>
      </c>
      <c r="R23" s="10">
        <f t="shared" si="8"/>
        <v>8669</v>
      </c>
      <c r="S23" s="10">
        <v>7244</v>
      </c>
      <c r="T23" s="10">
        <f t="shared" si="9"/>
        <v>1425</v>
      </c>
      <c r="U23" s="10">
        <v>1353</v>
      </c>
      <c r="V23" s="10">
        <v>72</v>
      </c>
      <c r="W23" s="15"/>
      <c r="X23" s="15"/>
      <c r="Y23" s="3"/>
      <c r="Z23" s="3"/>
      <c r="AA23" s="3"/>
      <c r="AB23" s="3"/>
      <c r="AC23" s="3"/>
    </row>
    <row r="24" spans="1:29" ht="21" customHeight="1" x14ac:dyDescent="0.2">
      <c r="A24" s="62" t="s">
        <v>32</v>
      </c>
      <c r="B24" s="63">
        <f t="shared" si="1"/>
        <v>-18124</v>
      </c>
      <c r="C24" s="63">
        <f>+F24+M24+'E MPI MIF 2-IIP MFIs 2'!C23+'E MPI MIF 2-IIP MFIs 2'!N23</f>
        <v>20327</v>
      </c>
      <c r="D24" s="63">
        <f>+I24+R24+'E MPI MIF 2-IIP MFIs 2'!H23+'E MPI MIF 2-IIP MFIs 2'!O23</f>
        <v>38451</v>
      </c>
      <c r="E24" s="63">
        <f t="shared" si="2"/>
        <v>-8484</v>
      </c>
      <c r="F24" s="63">
        <f t="shared" si="3"/>
        <v>309</v>
      </c>
      <c r="G24" s="63">
        <v>309</v>
      </c>
      <c r="H24" s="63">
        <v>0</v>
      </c>
      <c r="I24" s="63">
        <f t="shared" si="4"/>
        <v>8793</v>
      </c>
      <c r="J24" s="63">
        <v>8793</v>
      </c>
      <c r="K24" s="63">
        <v>0</v>
      </c>
      <c r="L24" s="63">
        <f t="shared" si="5"/>
        <v>-7445</v>
      </c>
      <c r="M24" s="63">
        <f t="shared" si="6"/>
        <v>2132</v>
      </c>
      <c r="N24" s="63">
        <v>12</v>
      </c>
      <c r="O24" s="63">
        <f t="shared" si="7"/>
        <v>2120</v>
      </c>
      <c r="P24" s="63">
        <v>2115</v>
      </c>
      <c r="Q24" s="63">
        <v>5</v>
      </c>
      <c r="R24" s="63">
        <f t="shared" si="8"/>
        <v>9577</v>
      </c>
      <c r="S24" s="63">
        <v>8149</v>
      </c>
      <c r="T24" s="63">
        <f t="shared" si="9"/>
        <v>1428</v>
      </c>
      <c r="U24" s="63">
        <v>1343</v>
      </c>
      <c r="V24" s="63">
        <v>85</v>
      </c>
      <c r="W24" s="15"/>
      <c r="X24" s="15"/>
    </row>
    <row r="25" spans="1:29" ht="21" customHeight="1" x14ac:dyDescent="0.2">
      <c r="A25" s="9" t="s">
        <v>33</v>
      </c>
      <c r="B25" s="10">
        <f t="shared" si="1"/>
        <v>-20957</v>
      </c>
      <c r="C25" s="10">
        <f>+F25+M25+'E MPI MIF 2-IIP MFIs 2'!C24+'E MPI MIF 2-IIP MFIs 2'!N24</f>
        <v>20799</v>
      </c>
      <c r="D25" s="10">
        <f>+I25+R25+'E MPI MIF 2-IIP MFIs 2'!H24+'E MPI MIF 2-IIP MFIs 2'!O24</f>
        <v>41756</v>
      </c>
      <c r="E25" s="10">
        <f t="shared" si="2"/>
        <v>-8714</v>
      </c>
      <c r="F25" s="10">
        <f t="shared" si="3"/>
        <v>332</v>
      </c>
      <c r="G25" s="10">
        <v>332</v>
      </c>
      <c r="H25" s="10">
        <v>0</v>
      </c>
      <c r="I25" s="10">
        <f t="shared" si="4"/>
        <v>9046</v>
      </c>
      <c r="J25" s="10">
        <v>9046</v>
      </c>
      <c r="K25" s="10">
        <v>0</v>
      </c>
      <c r="L25" s="10">
        <f t="shared" si="5"/>
        <v>-6507</v>
      </c>
      <c r="M25" s="10">
        <f t="shared" si="6"/>
        <v>2091</v>
      </c>
      <c r="N25" s="10">
        <v>11</v>
      </c>
      <c r="O25" s="10">
        <f t="shared" si="7"/>
        <v>2080</v>
      </c>
      <c r="P25" s="10">
        <v>2080</v>
      </c>
      <c r="Q25" s="10">
        <v>0</v>
      </c>
      <c r="R25" s="10">
        <f t="shared" si="8"/>
        <v>8598</v>
      </c>
      <c r="S25" s="10">
        <v>7474</v>
      </c>
      <c r="T25" s="10">
        <f t="shared" si="9"/>
        <v>1124</v>
      </c>
      <c r="U25" s="10">
        <v>1041</v>
      </c>
      <c r="V25" s="10">
        <v>83</v>
      </c>
      <c r="W25" s="15"/>
      <c r="X25" s="15"/>
    </row>
    <row r="26" spans="1:29" ht="21" customHeight="1" x14ac:dyDescent="0.2">
      <c r="A26" s="62" t="s">
        <v>34</v>
      </c>
      <c r="B26" s="64">
        <f t="shared" si="1"/>
        <v>-27075</v>
      </c>
      <c r="C26" s="64">
        <f>+F26+M26+'E MPI MIF 2-IIP MFIs 2'!C25+'E MPI MIF 2-IIP MFIs 2'!N25</f>
        <v>20791</v>
      </c>
      <c r="D26" s="64">
        <f>+I26+R26+'E MPI MIF 2-IIP MFIs 2'!H25+'E MPI MIF 2-IIP MFIs 2'!O25</f>
        <v>47866</v>
      </c>
      <c r="E26" s="64">
        <f t="shared" si="2"/>
        <v>-9648</v>
      </c>
      <c r="F26" s="64">
        <f t="shared" si="3"/>
        <v>351</v>
      </c>
      <c r="G26" s="64">
        <v>351</v>
      </c>
      <c r="H26" s="64">
        <v>0</v>
      </c>
      <c r="I26" s="64">
        <f t="shared" si="4"/>
        <v>9999</v>
      </c>
      <c r="J26" s="64">
        <v>9999</v>
      </c>
      <c r="K26" s="64">
        <v>0</v>
      </c>
      <c r="L26" s="64">
        <f t="shared" si="5"/>
        <v>-9326</v>
      </c>
      <c r="M26" s="64">
        <f t="shared" si="6"/>
        <v>1699</v>
      </c>
      <c r="N26" s="64">
        <v>13</v>
      </c>
      <c r="O26" s="64">
        <f t="shared" si="7"/>
        <v>1686</v>
      </c>
      <c r="P26" s="64">
        <v>1682</v>
      </c>
      <c r="Q26" s="64">
        <v>4</v>
      </c>
      <c r="R26" s="64">
        <f t="shared" si="8"/>
        <v>11025</v>
      </c>
      <c r="S26" s="64">
        <v>9864</v>
      </c>
      <c r="T26" s="64">
        <f t="shared" si="9"/>
        <v>1161</v>
      </c>
      <c r="U26" s="64">
        <v>1068</v>
      </c>
      <c r="V26" s="64">
        <v>93</v>
      </c>
      <c r="W26" s="15"/>
      <c r="X26" s="15"/>
    </row>
    <row r="27" spans="1:29" ht="21" customHeight="1" x14ac:dyDescent="0.2">
      <c r="A27" s="9" t="s">
        <v>35</v>
      </c>
      <c r="B27" s="10">
        <f t="shared" si="1"/>
        <v>-28066</v>
      </c>
      <c r="C27" s="10">
        <f>+F27+M27+'E MPI MIF 2-IIP MFIs 2'!C26+'E MPI MIF 2-IIP MFIs 2'!N26</f>
        <v>21644</v>
      </c>
      <c r="D27" s="10">
        <f>+I27+R27+'E MPI MIF 2-IIP MFIs 2'!H26+'E MPI MIF 2-IIP MFIs 2'!O26</f>
        <v>49710</v>
      </c>
      <c r="E27" s="10">
        <f t="shared" si="2"/>
        <v>-10069</v>
      </c>
      <c r="F27" s="10">
        <f t="shared" si="3"/>
        <v>339</v>
      </c>
      <c r="G27" s="10">
        <v>339</v>
      </c>
      <c r="H27" s="10">
        <v>0</v>
      </c>
      <c r="I27" s="10">
        <f t="shared" si="4"/>
        <v>10408</v>
      </c>
      <c r="J27" s="10">
        <v>10408</v>
      </c>
      <c r="K27" s="10">
        <v>0</v>
      </c>
      <c r="L27" s="10">
        <f t="shared" si="5"/>
        <v>-8022</v>
      </c>
      <c r="M27" s="10">
        <f t="shared" si="6"/>
        <v>1737</v>
      </c>
      <c r="N27" s="10">
        <v>13</v>
      </c>
      <c r="O27" s="10">
        <f t="shared" si="7"/>
        <v>1724</v>
      </c>
      <c r="P27" s="10">
        <v>1724</v>
      </c>
      <c r="Q27" s="10">
        <v>0</v>
      </c>
      <c r="R27" s="10">
        <f t="shared" si="8"/>
        <v>9759</v>
      </c>
      <c r="S27" s="10">
        <v>8479</v>
      </c>
      <c r="T27" s="10">
        <f t="shared" si="9"/>
        <v>1280</v>
      </c>
      <c r="U27" s="10">
        <v>1212</v>
      </c>
      <c r="V27" s="10">
        <v>68</v>
      </c>
      <c r="W27" s="15"/>
      <c r="X27" s="15"/>
    </row>
    <row r="28" spans="1:29" ht="21" customHeight="1" x14ac:dyDescent="0.2">
      <c r="A28" s="62" t="s">
        <v>36</v>
      </c>
      <c r="B28" s="63">
        <f t="shared" si="1"/>
        <v>-35165</v>
      </c>
      <c r="C28" s="63">
        <f>+F28+M28+'E MPI MIF 2-IIP MFIs 2'!C27+'E MPI MIF 2-IIP MFIs 2'!N27</f>
        <v>20219</v>
      </c>
      <c r="D28" s="63">
        <f>+I28+R28+'E MPI MIF 2-IIP MFIs 2'!H27+'E MPI MIF 2-IIP MFIs 2'!O27</f>
        <v>55384</v>
      </c>
      <c r="E28" s="63">
        <f t="shared" si="2"/>
        <v>-11316</v>
      </c>
      <c r="F28" s="63">
        <f t="shared" si="3"/>
        <v>335</v>
      </c>
      <c r="G28" s="63">
        <v>335</v>
      </c>
      <c r="H28" s="63">
        <v>0</v>
      </c>
      <c r="I28" s="63">
        <f t="shared" si="4"/>
        <v>11651</v>
      </c>
      <c r="J28" s="63">
        <v>11651</v>
      </c>
      <c r="K28" s="63">
        <v>0</v>
      </c>
      <c r="L28" s="63">
        <f t="shared" si="5"/>
        <v>-7437</v>
      </c>
      <c r="M28" s="63">
        <f t="shared" si="6"/>
        <v>1775</v>
      </c>
      <c r="N28" s="63">
        <v>15</v>
      </c>
      <c r="O28" s="63">
        <f t="shared" si="7"/>
        <v>1760</v>
      </c>
      <c r="P28" s="63">
        <v>1726</v>
      </c>
      <c r="Q28" s="63">
        <v>34</v>
      </c>
      <c r="R28" s="63">
        <f t="shared" si="8"/>
        <v>9212</v>
      </c>
      <c r="S28" s="63">
        <v>8282</v>
      </c>
      <c r="T28" s="63">
        <f t="shared" si="9"/>
        <v>930</v>
      </c>
      <c r="U28" s="63">
        <v>865</v>
      </c>
      <c r="V28" s="63">
        <v>65</v>
      </c>
      <c r="W28" s="15"/>
      <c r="X28" s="15"/>
    </row>
    <row r="29" spans="1:29" ht="21" customHeight="1" x14ac:dyDescent="0.2">
      <c r="A29" s="9" t="s">
        <v>37</v>
      </c>
      <c r="B29" s="10">
        <f t="shared" si="1"/>
        <v>-41672</v>
      </c>
      <c r="C29" s="10">
        <f>+F29+M29+'E MPI MIF 2-IIP MFIs 2'!C28+'E MPI MIF 2-IIP MFIs 2'!N28</f>
        <v>18964</v>
      </c>
      <c r="D29" s="10">
        <f>+I29+R29+'E MPI MIF 2-IIP MFIs 2'!H28+'E MPI MIF 2-IIP MFIs 2'!O28</f>
        <v>60636</v>
      </c>
      <c r="E29" s="10">
        <f t="shared" si="2"/>
        <v>-11431</v>
      </c>
      <c r="F29" s="10">
        <f t="shared" si="3"/>
        <v>317</v>
      </c>
      <c r="G29" s="10">
        <v>317</v>
      </c>
      <c r="H29" s="10">
        <v>0</v>
      </c>
      <c r="I29" s="10">
        <f t="shared" si="4"/>
        <v>11748</v>
      </c>
      <c r="J29" s="10">
        <v>11748</v>
      </c>
      <c r="K29" s="10">
        <v>0</v>
      </c>
      <c r="L29" s="10">
        <f t="shared" si="5"/>
        <v>-7989</v>
      </c>
      <c r="M29" s="10">
        <f t="shared" si="6"/>
        <v>1461</v>
      </c>
      <c r="N29" s="10">
        <v>14</v>
      </c>
      <c r="O29" s="10">
        <f t="shared" si="7"/>
        <v>1447</v>
      </c>
      <c r="P29" s="10">
        <v>1311</v>
      </c>
      <c r="Q29" s="10">
        <v>136</v>
      </c>
      <c r="R29" s="10">
        <f t="shared" si="8"/>
        <v>9450</v>
      </c>
      <c r="S29" s="10">
        <v>8529</v>
      </c>
      <c r="T29" s="10">
        <f t="shared" si="9"/>
        <v>921</v>
      </c>
      <c r="U29" s="10">
        <v>854</v>
      </c>
      <c r="V29" s="10">
        <v>67</v>
      </c>
      <c r="W29" s="15"/>
      <c r="X29" s="15"/>
    </row>
    <row r="30" spans="1:29" ht="21" customHeight="1" x14ac:dyDescent="0.2">
      <c r="A30" s="62" t="s">
        <v>38</v>
      </c>
      <c r="B30" s="64">
        <f t="shared" si="1"/>
        <v>-45089</v>
      </c>
      <c r="C30" s="64">
        <f>+F30+M30+'E MPI MIF 2-IIP MFIs 2'!C29+'E MPI MIF 2-IIP MFIs 2'!N29</f>
        <v>14848</v>
      </c>
      <c r="D30" s="64">
        <f>+I30+R30+'E MPI MIF 2-IIP MFIs 2'!H29+'E MPI MIF 2-IIP MFIs 2'!O29</f>
        <v>59937</v>
      </c>
      <c r="E30" s="64">
        <f t="shared" si="2"/>
        <v>-9463</v>
      </c>
      <c r="F30" s="64">
        <f t="shared" si="3"/>
        <v>301</v>
      </c>
      <c r="G30" s="64">
        <v>301</v>
      </c>
      <c r="H30" s="64">
        <v>0</v>
      </c>
      <c r="I30" s="64">
        <f t="shared" si="4"/>
        <v>9764</v>
      </c>
      <c r="J30" s="64">
        <v>9764</v>
      </c>
      <c r="K30" s="64">
        <v>0</v>
      </c>
      <c r="L30" s="64">
        <f t="shared" si="5"/>
        <v>-5070</v>
      </c>
      <c r="M30" s="64">
        <f t="shared" si="6"/>
        <v>834</v>
      </c>
      <c r="N30" s="64">
        <v>10</v>
      </c>
      <c r="O30" s="64">
        <f t="shared" si="7"/>
        <v>824</v>
      </c>
      <c r="P30" s="64">
        <v>824</v>
      </c>
      <c r="Q30" s="64">
        <v>0</v>
      </c>
      <c r="R30" s="64">
        <f t="shared" si="8"/>
        <v>5904</v>
      </c>
      <c r="S30" s="64">
        <v>4988</v>
      </c>
      <c r="T30" s="64">
        <f t="shared" si="9"/>
        <v>916</v>
      </c>
      <c r="U30" s="64">
        <v>845</v>
      </c>
      <c r="V30" s="64">
        <v>71</v>
      </c>
      <c r="W30" s="15"/>
      <c r="X30" s="15"/>
    </row>
    <row r="31" spans="1:29" ht="21" customHeight="1" x14ac:dyDescent="0.2">
      <c r="A31" s="9" t="s">
        <v>39</v>
      </c>
      <c r="B31" s="10">
        <f t="shared" si="1"/>
        <v>-44007</v>
      </c>
      <c r="C31" s="10">
        <f>+F31+M31+'E MPI MIF 2-IIP MFIs 2'!C30+'E MPI MIF 2-IIP MFIs 2'!N30</f>
        <v>10947</v>
      </c>
      <c r="D31" s="10">
        <f>+I31+R31+'E MPI MIF 2-IIP MFIs 2'!H30+'E MPI MIF 2-IIP MFIs 2'!O30</f>
        <v>54954</v>
      </c>
      <c r="E31" s="10">
        <f t="shared" si="2"/>
        <v>-8481</v>
      </c>
      <c r="F31" s="10">
        <f t="shared" si="3"/>
        <v>300</v>
      </c>
      <c r="G31" s="10">
        <v>300</v>
      </c>
      <c r="H31" s="10">
        <v>0</v>
      </c>
      <c r="I31" s="10">
        <f t="shared" si="4"/>
        <v>8781</v>
      </c>
      <c r="J31" s="10">
        <v>8781</v>
      </c>
      <c r="K31" s="10">
        <v>0</v>
      </c>
      <c r="L31" s="10">
        <f t="shared" si="5"/>
        <v>-2799</v>
      </c>
      <c r="M31" s="10">
        <f t="shared" si="6"/>
        <v>665</v>
      </c>
      <c r="N31" s="10">
        <v>9</v>
      </c>
      <c r="O31" s="10">
        <f t="shared" si="7"/>
        <v>656</v>
      </c>
      <c r="P31" s="10">
        <v>656</v>
      </c>
      <c r="Q31" s="10">
        <v>0</v>
      </c>
      <c r="R31" s="10">
        <f t="shared" si="8"/>
        <v>3464</v>
      </c>
      <c r="S31" s="10">
        <v>2457</v>
      </c>
      <c r="T31" s="10">
        <f t="shared" si="9"/>
        <v>1007</v>
      </c>
      <c r="U31" s="10">
        <v>940</v>
      </c>
      <c r="V31" s="10">
        <v>67</v>
      </c>
      <c r="W31" s="15"/>
      <c r="X31" s="15"/>
    </row>
    <row r="32" spans="1:29" ht="21" customHeight="1" x14ac:dyDescent="0.2">
      <c r="A32" s="62" t="s">
        <v>40</v>
      </c>
      <c r="B32" s="63">
        <f t="shared" si="1"/>
        <v>-45939</v>
      </c>
      <c r="C32" s="63">
        <f>+F32+M32+'E MPI MIF 2-IIP MFIs 2'!C31+'E MPI MIF 2-IIP MFIs 2'!N31</f>
        <v>10549</v>
      </c>
      <c r="D32" s="63">
        <f>+I32+R32+'E MPI MIF 2-IIP MFIs 2'!H31+'E MPI MIF 2-IIP MFIs 2'!O31</f>
        <v>56488</v>
      </c>
      <c r="E32" s="63">
        <f t="shared" si="2"/>
        <v>-9491</v>
      </c>
      <c r="F32" s="63">
        <f t="shared" si="3"/>
        <v>316</v>
      </c>
      <c r="G32" s="63">
        <v>316</v>
      </c>
      <c r="H32" s="63">
        <v>0</v>
      </c>
      <c r="I32" s="63">
        <f t="shared" si="4"/>
        <v>9807</v>
      </c>
      <c r="J32" s="63">
        <v>9807</v>
      </c>
      <c r="K32" s="63">
        <v>0</v>
      </c>
      <c r="L32" s="63">
        <f t="shared" si="5"/>
        <v>-3866</v>
      </c>
      <c r="M32" s="63">
        <f t="shared" si="6"/>
        <v>507</v>
      </c>
      <c r="N32" s="63">
        <v>10</v>
      </c>
      <c r="O32" s="63">
        <f t="shared" si="7"/>
        <v>497</v>
      </c>
      <c r="P32" s="63">
        <v>497</v>
      </c>
      <c r="Q32" s="63">
        <v>0</v>
      </c>
      <c r="R32" s="63">
        <f t="shared" si="8"/>
        <v>4373</v>
      </c>
      <c r="S32" s="63">
        <v>3504</v>
      </c>
      <c r="T32" s="63">
        <f t="shared" si="9"/>
        <v>869</v>
      </c>
      <c r="U32" s="63">
        <v>859</v>
      </c>
      <c r="V32" s="63">
        <v>10</v>
      </c>
      <c r="W32" s="15"/>
      <c r="X32" s="15"/>
    </row>
    <row r="33" spans="1:24" ht="21" customHeight="1" x14ac:dyDescent="0.2">
      <c r="A33" s="9" t="s">
        <v>41</v>
      </c>
      <c r="B33" s="10">
        <f t="shared" si="1"/>
        <v>-49938</v>
      </c>
      <c r="C33" s="10">
        <f>+F33+M33+'E MPI MIF 2-IIP MFIs 2'!C32+'E MPI MIF 2-IIP MFIs 2'!N32</f>
        <v>9831</v>
      </c>
      <c r="D33" s="10">
        <f>+I33+R33+'E MPI MIF 2-IIP MFIs 2'!H32+'E MPI MIF 2-IIP MFIs 2'!O32</f>
        <v>59769</v>
      </c>
      <c r="E33" s="10">
        <f t="shared" si="2"/>
        <v>-10231</v>
      </c>
      <c r="F33" s="10">
        <f t="shared" si="3"/>
        <v>315</v>
      </c>
      <c r="G33" s="10">
        <v>315</v>
      </c>
      <c r="H33" s="10">
        <v>0</v>
      </c>
      <c r="I33" s="10">
        <f t="shared" si="4"/>
        <v>10546</v>
      </c>
      <c r="J33" s="10">
        <v>10546</v>
      </c>
      <c r="K33" s="10">
        <v>0</v>
      </c>
      <c r="L33" s="10">
        <f t="shared" si="5"/>
        <v>-5892</v>
      </c>
      <c r="M33" s="10">
        <f t="shared" si="6"/>
        <v>454</v>
      </c>
      <c r="N33" s="10">
        <v>9</v>
      </c>
      <c r="O33" s="10">
        <f t="shared" si="7"/>
        <v>445</v>
      </c>
      <c r="P33" s="10">
        <v>445</v>
      </c>
      <c r="Q33" s="10">
        <v>0</v>
      </c>
      <c r="R33" s="10">
        <f t="shared" si="8"/>
        <v>6346</v>
      </c>
      <c r="S33" s="10">
        <v>5468</v>
      </c>
      <c r="T33" s="10">
        <f t="shared" si="9"/>
        <v>878</v>
      </c>
      <c r="U33" s="10">
        <v>868</v>
      </c>
      <c r="V33" s="10">
        <v>10</v>
      </c>
      <c r="W33" s="15"/>
      <c r="X33" s="15"/>
    </row>
    <row r="34" spans="1:24" ht="21" customHeight="1" x14ac:dyDescent="0.2">
      <c r="A34" s="62" t="s">
        <v>42</v>
      </c>
      <c r="B34" s="64">
        <f t="shared" si="1"/>
        <v>-52828</v>
      </c>
      <c r="C34" s="64">
        <f>+F34+M34+'E MPI MIF 2-IIP MFIs 2'!C33+'E MPI MIF 2-IIP MFIs 2'!N33</f>
        <v>8353</v>
      </c>
      <c r="D34" s="64">
        <f>+I34+R34+'E MPI MIF 2-IIP MFIs 2'!H33+'E MPI MIF 2-IIP MFIs 2'!O33</f>
        <v>61181</v>
      </c>
      <c r="E34" s="64">
        <f t="shared" si="2"/>
        <v>-10689</v>
      </c>
      <c r="F34" s="64">
        <f t="shared" si="3"/>
        <v>331</v>
      </c>
      <c r="G34" s="64">
        <v>331</v>
      </c>
      <c r="H34" s="64">
        <v>0</v>
      </c>
      <c r="I34" s="64">
        <f t="shared" si="4"/>
        <v>11020</v>
      </c>
      <c r="J34" s="64">
        <v>11020</v>
      </c>
      <c r="K34" s="64">
        <v>0</v>
      </c>
      <c r="L34" s="64">
        <f t="shared" si="5"/>
        <v>-7075</v>
      </c>
      <c r="M34" s="64">
        <f t="shared" si="6"/>
        <v>436</v>
      </c>
      <c r="N34" s="64">
        <v>10</v>
      </c>
      <c r="O34" s="64">
        <f t="shared" si="7"/>
        <v>426</v>
      </c>
      <c r="P34" s="64">
        <v>426</v>
      </c>
      <c r="Q34" s="64">
        <v>0</v>
      </c>
      <c r="R34" s="64">
        <f t="shared" si="8"/>
        <v>7511</v>
      </c>
      <c r="S34" s="64">
        <v>6703</v>
      </c>
      <c r="T34" s="64">
        <f t="shared" si="9"/>
        <v>808</v>
      </c>
      <c r="U34" s="64">
        <v>798</v>
      </c>
      <c r="V34" s="64">
        <v>10</v>
      </c>
      <c r="W34" s="15"/>
      <c r="X34" s="15"/>
    </row>
    <row r="35" spans="1:24" ht="21" customHeight="1" x14ac:dyDescent="0.2">
      <c r="A35" s="9" t="s">
        <v>43</v>
      </c>
      <c r="B35" s="10">
        <f t="shared" si="1"/>
        <v>-65805</v>
      </c>
      <c r="C35" s="10">
        <f>+F35+M35+'E MPI MIF 2-IIP MFIs 2'!C34+'E MPI MIF 2-IIP MFIs 2'!N34</f>
        <v>10496</v>
      </c>
      <c r="D35" s="10">
        <f>+I35+R35+'E MPI MIF 2-IIP MFIs 2'!H34+'E MPI MIF 2-IIP MFIs 2'!O34</f>
        <v>76301</v>
      </c>
      <c r="E35" s="10">
        <f t="shared" si="2"/>
        <v>-22067</v>
      </c>
      <c r="F35" s="10">
        <f t="shared" si="3"/>
        <v>574</v>
      </c>
      <c r="G35" s="10">
        <v>574</v>
      </c>
      <c r="H35" s="10">
        <v>0</v>
      </c>
      <c r="I35" s="10">
        <f t="shared" si="4"/>
        <v>22641</v>
      </c>
      <c r="J35" s="10">
        <v>22623</v>
      </c>
      <c r="K35" s="10">
        <v>18</v>
      </c>
      <c r="L35" s="10">
        <f t="shared" si="5"/>
        <v>-7178</v>
      </c>
      <c r="M35" s="10">
        <f t="shared" si="6"/>
        <v>196</v>
      </c>
      <c r="N35" s="10">
        <v>7</v>
      </c>
      <c r="O35" s="10">
        <f t="shared" si="7"/>
        <v>189</v>
      </c>
      <c r="P35" s="10">
        <v>189</v>
      </c>
      <c r="Q35" s="10">
        <v>0</v>
      </c>
      <c r="R35" s="10">
        <f t="shared" si="8"/>
        <v>7374</v>
      </c>
      <c r="S35" s="10">
        <v>6293</v>
      </c>
      <c r="T35" s="10">
        <f t="shared" si="9"/>
        <v>1081</v>
      </c>
      <c r="U35" s="10">
        <v>1073</v>
      </c>
      <c r="V35" s="10">
        <v>8</v>
      </c>
      <c r="W35" s="15"/>
      <c r="X35" s="15"/>
    </row>
    <row r="36" spans="1:24" ht="21" customHeight="1" x14ac:dyDescent="0.2">
      <c r="A36" s="62" t="s">
        <v>44</v>
      </c>
      <c r="B36" s="63">
        <f t="shared" si="1"/>
        <v>-64429</v>
      </c>
      <c r="C36" s="63">
        <f>+F36+M36+'E MPI MIF 2-IIP MFIs 2'!C35+'E MPI MIF 2-IIP MFIs 2'!N35</f>
        <v>11747</v>
      </c>
      <c r="D36" s="63">
        <f>+I36+R36+'E MPI MIF 2-IIP MFIs 2'!H35+'E MPI MIF 2-IIP MFIs 2'!O35</f>
        <v>76176</v>
      </c>
      <c r="E36" s="63">
        <f t="shared" si="2"/>
        <v>-17733</v>
      </c>
      <c r="F36" s="63">
        <f t="shared" si="3"/>
        <v>549</v>
      </c>
      <c r="G36" s="63">
        <v>549</v>
      </c>
      <c r="H36" s="63">
        <v>0</v>
      </c>
      <c r="I36" s="63">
        <f t="shared" si="4"/>
        <v>18282</v>
      </c>
      <c r="J36" s="63">
        <v>18263</v>
      </c>
      <c r="K36" s="63">
        <v>19</v>
      </c>
      <c r="L36" s="63">
        <f t="shared" si="5"/>
        <v>-6627</v>
      </c>
      <c r="M36" s="63">
        <f t="shared" si="6"/>
        <v>389</v>
      </c>
      <c r="N36" s="63">
        <v>17</v>
      </c>
      <c r="O36" s="63">
        <f t="shared" si="7"/>
        <v>372</v>
      </c>
      <c r="P36" s="63">
        <v>371</v>
      </c>
      <c r="Q36" s="63">
        <v>1</v>
      </c>
      <c r="R36" s="63">
        <f t="shared" si="8"/>
        <v>7016</v>
      </c>
      <c r="S36" s="63">
        <v>5896</v>
      </c>
      <c r="T36" s="63">
        <f t="shared" si="9"/>
        <v>1120</v>
      </c>
      <c r="U36" s="63">
        <v>1118</v>
      </c>
      <c r="V36" s="63">
        <v>2</v>
      </c>
      <c r="W36" s="15"/>
      <c r="X36" s="15"/>
    </row>
    <row r="37" spans="1:24" ht="21" customHeight="1" x14ac:dyDescent="0.2">
      <c r="A37" s="9" t="s">
        <v>45</v>
      </c>
      <c r="B37" s="10">
        <f t="shared" si="1"/>
        <v>-68865</v>
      </c>
      <c r="C37" s="10">
        <f>+F37+M37+'E MPI MIF 2-IIP MFIs 2'!C36+'E MPI MIF 2-IIP MFIs 2'!N36</f>
        <v>10424</v>
      </c>
      <c r="D37" s="10">
        <f>+I37+R37+'E MPI MIF 2-IIP MFIs 2'!H36+'E MPI MIF 2-IIP MFIs 2'!O36</f>
        <v>79289</v>
      </c>
      <c r="E37" s="10">
        <f t="shared" si="2"/>
        <v>-20208</v>
      </c>
      <c r="F37" s="10">
        <f t="shared" si="3"/>
        <v>607</v>
      </c>
      <c r="G37" s="10">
        <v>607</v>
      </c>
      <c r="H37" s="10">
        <v>0</v>
      </c>
      <c r="I37" s="10">
        <f t="shared" si="4"/>
        <v>20815</v>
      </c>
      <c r="J37" s="10">
        <v>20780</v>
      </c>
      <c r="K37" s="10">
        <v>35</v>
      </c>
      <c r="L37" s="10">
        <f t="shared" si="5"/>
        <v>-7822</v>
      </c>
      <c r="M37" s="10">
        <f t="shared" si="6"/>
        <v>390</v>
      </c>
      <c r="N37" s="10">
        <v>18</v>
      </c>
      <c r="O37" s="10">
        <f t="shared" si="7"/>
        <v>372</v>
      </c>
      <c r="P37" s="10">
        <v>371</v>
      </c>
      <c r="Q37" s="10">
        <v>1</v>
      </c>
      <c r="R37" s="10">
        <f t="shared" si="8"/>
        <v>8212</v>
      </c>
      <c r="S37" s="10">
        <v>6995</v>
      </c>
      <c r="T37" s="10">
        <f t="shared" si="9"/>
        <v>1217</v>
      </c>
      <c r="U37" s="10">
        <v>1196</v>
      </c>
      <c r="V37" s="10">
        <v>21</v>
      </c>
      <c r="W37" s="15"/>
      <c r="X37" s="15"/>
    </row>
    <row r="38" spans="1:24" ht="21" customHeight="1" x14ac:dyDescent="0.2">
      <c r="A38" s="62" t="s">
        <v>46</v>
      </c>
      <c r="B38" s="64">
        <f t="shared" si="1"/>
        <v>-73569</v>
      </c>
      <c r="C38" s="64">
        <f>+F38+M38+'E MPI MIF 2-IIP MFIs 2'!C37+'E MPI MIF 2-IIP MFIs 2'!N37</f>
        <v>11757</v>
      </c>
      <c r="D38" s="64">
        <f>+I38+R38+'E MPI MIF 2-IIP MFIs 2'!H37+'E MPI MIF 2-IIP MFIs 2'!O37</f>
        <v>85326</v>
      </c>
      <c r="E38" s="64">
        <f t="shared" si="2"/>
        <v>-21712</v>
      </c>
      <c r="F38" s="64">
        <f t="shared" si="3"/>
        <v>614</v>
      </c>
      <c r="G38" s="64">
        <v>614</v>
      </c>
      <c r="H38" s="64">
        <v>0</v>
      </c>
      <c r="I38" s="64">
        <f t="shared" si="4"/>
        <v>22326</v>
      </c>
      <c r="J38" s="64">
        <v>22297</v>
      </c>
      <c r="K38" s="64">
        <v>29</v>
      </c>
      <c r="L38" s="64">
        <f t="shared" si="5"/>
        <v>-8314</v>
      </c>
      <c r="M38" s="64">
        <f t="shared" si="6"/>
        <v>489</v>
      </c>
      <c r="N38" s="64">
        <v>10</v>
      </c>
      <c r="O38" s="64">
        <f t="shared" si="7"/>
        <v>479</v>
      </c>
      <c r="P38" s="64">
        <v>378</v>
      </c>
      <c r="Q38" s="64">
        <v>101</v>
      </c>
      <c r="R38" s="64">
        <f t="shared" si="8"/>
        <v>8803</v>
      </c>
      <c r="S38" s="64">
        <v>7571</v>
      </c>
      <c r="T38" s="64">
        <f t="shared" si="9"/>
        <v>1232</v>
      </c>
      <c r="U38" s="64">
        <v>1217</v>
      </c>
      <c r="V38" s="64">
        <v>15</v>
      </c>
      <c r="W38" s="15"/>
      <c r="X38" s="15"/>
    </row>
    <row r="39" spans="1:24" ht="21" customHeight="1" x14ac:dyDescent="0.2">
      <c r="A39" s="9" t="s">
        <v>47</v>
      </c>
      <c r="B39" s="10">
        <f t="shared" si="1"/>
        <v>-71696</v>
      </c>
      <c r="C39" s="10">
        <f>+F39+M39+'E MPI MIF 2-IIP MFIs 2'!C38+'E MPI MIF 2-IIP MFIs 2'!N38</f>
        <v>11830</v>
      </c>
      <c r="D39" s="10">
        <f>+I39+R39+'E MPI MIF 2-IIP MFIs 2'!H38+'E MPI MIF 2-IIP MFIs 2'!O38</f>
        <v>83526</v>
      </c>
      <c r="E39" s="10">
        <f t="shared" si="2"/>
        <v>-22152</v>
      </c>
      <c r="F39" s="10">
        <f t="shared" si="3"/>
        <v>610</v>
      </c>
      <c r="G39" s="10">
        <v>610</v>
      </c>
      <c r="H39" s="10">
        <v>0</v>
      </c>
      <c r="I39" s="10">
        <f t="shared" si="4"/>
        <v>22762</v>
      </c>
      <c r="J39" s="10">
        <v>22733</v>
      </c>
      <c r="K39" s="10">
        <v>29</v>
      </c>
      <c r="L39" s="10">
        <f t="shared" si="5"/>
        <v>-7056</v>
      </c>
      <c r="M39" s="10">
        <f t="shared" si="6"/>
        <v>400</v>
      </c>
      <c r="N39" s="10">
        <v>9</v>
      </c>
      <c r="O39" s="10">
        <f t="shared" si="7"/>
        <v>391</v>
      </c>
      <c r="P39" s="10">
        <v>390</v>
      </c>
      <c r="Q39" s="10">
        <v>1</v>
      </c>
      <c r="R39" s="10">
        <f t="shared" si="8"/>
        <v>7456</v>
      </c>
      <c r="S39" s="10">
        <v>6259</v>
      </c>
      <c r="T39" s="10">
        <f t="shared" si="9"/>
        <v>1197</v>
      </c>
      <c r="U39" s="10">
        <v>1196</v>
      </c>
      <c r="V39" s="10">
        <v>1</v>
      </c>
      <c r="W39" s="15"/>
      <c r="X39" s="15"/>
    </row>
    <row r="40" spans="1:24" ht="21" customHeight="1" x14ac:dyDescent="0.2">
      <c r="A40" s="62" t="s">
        <v>48</v>
      </c>
      <c r="B40" s="63">
        <f t="shared" si="1"/>
        <v>-79061</v>
      </c>
      <c r="C40" s="63">
        <f>+F40+M40+'E MPI MIF 2-IIP MFIs 2'!C39+'E MPI MIF 2-IIP MFIs 2'!N39</f>
        <v>10714</v>
      </c>
      <c r="D40" s="63">
        <f>+I40+R40+'E MPI MIF 2-IIP MFIs 2'!H39+'E MPI MIF 2-IIP MFIs 2'!O39</f>
        <v>89775</v>
      </c>
      <c r="E40" s="63">
        <f t="shared" si="2"/>
        <v>-22672</v>
      </c>
      <c r="F40" s="63">
        <f t="shared" si="3"/>
        <v>614</v>
      </c>
      <c r="G40" s="63">
        <v>614</v>
      </c>
      <c r="H40" s="63">
        <v>0</v>
      </c>
      <c r="I40" s="63">
        <f t="shared" si="4"/>
        <v>23286</v>
      </c>
      <c r="J40" s="63">
        <v>23261</v>
      </c>
      <c r="K40" s="63">
        <v>25</v>
      </c>
      <c r="L40" s="63">
        <f t="shared" si="5"/>
        <v>-6496</v>
      </c>
      <c r="M40" s="63">
        <f t="shared" si="6"/>
        <v>429</v>
      </c>
      <c r="N40" s="63">
        <v>8</v>
      </c>
      <c r="O40" s="63">
        <f t="shared" si="7"/>
        <v>421</v>
      </c>
      <c r="P40" s="63">
        <v>420</v>
      </c>
      <c r="Q40" s="63">
        <v>1</v>
      </c>
      <c r="R40" s="63">
        <f t="shared" si="8"/>
        <v>6925</v>
      </c>
      <c r="S40" s="63">
        <v>5674</v>
      </c>
      <c r="T40" s="63">
        <f t="shared" si="9"/>
        <v>1251</v>
      </c>
      <c r="U40" s="63">
        <v>1250</v>
      </c>
      <c r="V40" s="63">
        <v>1</v>
      </c>
      <c r="W40" s="15"/>
      <c r="X40" s="15"/>
    </row>
    <row r="41" spans="1:24" ht="21" customHeight="1" x14ac:dyDescent="0.2">
      <c r="A41" s="9" t="s">
        <v>49</v>
      </c>
      <c r="B41" s="10">
        <f t="shared" si="1"/>
        <v>-66324</v>
      </c>
      <c r="C41" s="10">
        <f>+F41+M41+'E MPI MIF 2-IIP MFIs 2'!C40+'E MPI MIF 2-IIP MFIs 2'!N40</f>
        <v>13766</v>
      </c>
      <c r="D41" s="10">
        <f>+I41+R41+'E MPI MIF 2-IIP MFIs 2'!H40+'E MPI MIF 2-IIP MFIs 2'!O40</f>
        <v>80090</v>
      </c>
      <c r="E41" s="10">
        <f t="shared" si="2"/>
        <v>-18403</v>
      </c>
      <c r="F41" s="10">
        <f t="shared" si="3"/>
        <v>558</v>
      </c>
      <c r="G41" s="10">
        <v>558</v>
      </c>
      <c r="H41" s="10">
        <v>0</v>
      </c>
      <c r="I41" s="10">
        <f t="shared" si="4"/>
        <v>18961</v>
      </c>
      <c r="J41" s="10">
        <v>18942</v>
      </c>
      <c r="K41" s="10">
        <v>19</v>
      </c>
      <c r="L41" s="10">
        <f t="shared" si="5"/>
        <v>-4920</v>
      </c>
      <c r="M41" s="10">
        <f t="shared" si="6"/>
        <v>492</v>
      </c>
      <c r="N41" s="10">
        <v>9</v>
      </c>
      <c r="O41" s="10">
        <f t="shared" si="7"/>
        <v>483</v>
      </c>
      <c r="P41" s="10">
        <v>482</v>
      </c>
      <c r="Q41" s="10">
        <v>1</v>
      </c>
      <c r="R41" s="10">
        <f t="shared" si="8"/>
        <v>5412</v>
      </c>
      <c r="S41" s="10">
        <v>4163</v>
      </c>
      <c r="T41" s="10">
        <f t="shared" si="9"/>
        <v>1249</v>
      </c>
      <c r="U41" s="10">
        <v>1248</v>
      </c>
      <c r="V41" s="10">
        <v>1</v>
      </c>
      <c r="W41" s="15"/>
      <c r="X41" s="15"/>
    </row>
    <row r="42" spans="1:24" ht="21" customHeight="1" x14ac:dyDescent="0.2">
      <c r="A42" s="62" t="s">
        <v>50</v>
      </c>
      <c r="B42" s="64">
        <f t="shared" si="1"/>
        <v>-64908</v>
      </c>
      <c r="C42" s="64">
        <f>+F42+M42+'E MPI MIF 2-IIP MFIs 2'!C41+'E MPI MIF 2-IIP MFIs 2'!N41</f>
        <v>14120</v>
      </c>
      <c r="D42" s="64">
        <f>+I42+R42+'E MPI MIF 2-IIP MFIs 2'!H41+'E MPI MIF 2-IIP MFIs 2'!O41</f>
        <v>79028</v>
      </c>
      <c r="E42" s="64">
        <f t="shared" si="2"/>
        <v>-18824</v>
      </c>
      <c r="F42" s="64">
        <f t="shared" si="3"/>
        <v>407</v>
      </c>
      <c r="G42" s="64">
        <v>407</v>
      </c>
      <c r="H42" s="64">
        <v>0</v>
      </c>
      <c r="I42" s="64">
        <f t="shared" si="4"/>
        <v>19231</v>
      </c>
      <c r="J42" s="64">
        <v>19215</v>
      </c>
      <c r="K42" s="64">
        <v>16</v>
      </c>
      <c r="L42" s="64">
        <f t="shared" si="5"/>
        <v>-4868</v>
      </c>
      <c r="M42" s="64">
        <f t="shared" si="6"/>
        <v>488</v>
      </c>
      <c r="N42" s="64">
        <v>5</v>
      </c>
      <c r="O42" s="64">
        <f t="shared" si="7"/>
        <v>483</v>
      </c>
      <c r="P42" s="64">
        <v>482</v>
      </c>
      <c r="Q42" s="64">
        <v>1</v>
      </c>
      <c r="R42" s="64">
        <f t="shared" si="8"/>
        <v>5356</v>
      </c>
      <c r="S42" s="64">
        <v>4190</v>
      </c>
      <c r="T42" s="64">
        <f t="shared" si="9"/>
        <v>1166</v>
      </c>
      <c r="U42" s="64">
        <v>1164</v>
      </c>
      <c r="V42" s="64">
        <v>2</v>
      </c>
      <c r="W42" s="15"/>
      <c r="X42" s="15"/>
    </row>
    <row r="43" spans="1:24" ht="21" customHeight="1" x14ac:dyDescent="0.2">
      <c r="A43" s="9" t="s">
        <v>51</v>
      </c>
      <c r="B43" s="10">
        <f t="shared" si="1"/>
        <v>-69669</v>
      </c>
      <c r="C43" s="10">
        <f>+F43+M43+'E MPI MIF 2-IIP MFIs 2'!C42+'E MPI MIF 2-IIP MFIs 2'!N42</f>
        <v>11164</v>
      </c>
      <c r="D43" s="10">
        <f>+I43+R43+'E MPI MIF 2-IIP MFIs 2'!H42+'E MPI MIF 2-IIP MFIs 2'!O42</f>
        <v>80833</v>
      </c>
      <c r="E43" s="10">
        <f t="shared" si="2"/>
        <v>-22253</v>
      </c>
      <c r="F43" s="10">
        <f t="shared" si="3"/>
        <v>422</v>
      </c>
      <c r="G43" s="10">
        <v>422</v>
      </c>
      <c r="H43" s="10">
        <v>0</v>
      </c>
      <c r="I43" s="10">
        <f t="shared" si="4"/>
        <v>22675</v>
      </c>
      <c r="J43" s="10">
        <v>22667</v>
      </c>
      <c r="K43" s="10">
        <v>8</v>
      </c>
      <c r="L43" s="10">
        <f t="shared" si="5"/>
        <v>-5341</v>
      </c>
      <c r="M43" s="10">
        <f t="shared" si="6"/>
        <v>474</v>
      </c>
      <c r="N43" s="10">
        <v>4</v>
      </c>
      <c r="O43" s="10">
        <f t="shared" si="7"/>
        <v>470</v>
      </c>
      <c r="P43" s="10">
        <v>470</v>
      </c>
      <c r="Q43" s="10">
        <v>0</v>
      </c>
      <c r="R43" s="10">
        <f t="shared" si="8"/>
        <v>5815</v>
      </c>
      <c r="S43" s="10">
        <v>4632</v>
      </c>
      <c r="T43" s="10">
        <f t="shared" si="9"/>
        <v>1183</v>
      </c>
      <c r="U43" s="10">
        <v>1180</v>
      </c>
      <c r="V43" s="10">
        <v>3</v>
      </c>
      <c r="W43" s="15"/>
      <c r="X43" s="15"/>
    </row>
    <row r="44" spans="1:24" ht="21" customHeight="1" x14ac:dyDescent="0.2">
      <c r="A44" s="62" t="s">
        <v>52</v>
      </c>
      <c r="B44" s="63">
        <f t="shared" si="1"/>
        <v>-66568</v>
      </c>
      <c r="C44" s="63">
        <f>+F44+M44+'E MPI MIF 2-IIP MFIs 2'!C43+'E MPI MIF 2-IIP MFIs 2'!N43</f>
        <v>12565</v>
      </c>
      <c r="D44" s="63">
        <f>+I44+R44+'E MPI MIF 2-IIP MFIs 2'!H43+'E MPI MIF 2-IIP MFIs 2'!O43</f>
        <v>79133</v>
      </c>
      <c r="E44" s="63">
        <f t="shared" si="2"/>
        <v>-21603</v>
      </c>
      <c r="F44" s="63">
        <f t="shared" si="3"/>
        <v>419</v>
      </c>
      <c r="G44" s="63">
        <v>419</v>
      </c>
      <c r="H44" s="63">
        <v>0</v>
      </c>
      <c r="I44" s="63">
        <f t="shared" si="4"/>
        <v>22022</v>
      </c>
      <c r="J44" s="63">
        <v>22013</v>
      </c>
      <c r="K44" s="63">
        <v>9</v>
      </c>
      <c r="L44" s="63">
        <f t="shared" si="5"/>
        <v>-5334</v>
      </c>
      <c r="M44" s="63">
        <f t="shared" si="6"/>
        <v>372</v>
      </c>
      <c r="N44" s="63">
        <v>4</v>
      </c>
      <c r="O44" s="63">
        <f t="shared" si="7"/>
        <v>368</v>
      </c>
      <c r="P44" s="63">
        <v>368</v>
      </c>
      <c r="Q44" s="63">
        <v>0</v>
      </c>
      <c r="R44" s="63">
        <f t="shared" si="8"/>
        <v>5706</v>
      </c>
      <c r="S44" s="63">
        <v>4518</v>
      </c>
      <c r="T44" s="63">
        <f t="shared" si="9"/>
        <v>1188</v>
      </c>
      <c r="U44" s="63">
        <v>1183</v>
      </c>
      <c r="V44" s="63">
        <v>5</v>
      </c>
      <c r="W44" s="15"/>
      <c r="X44" s="15"/>
    </row>
    <row r="45" spans="1:24" ht="21" customHeight="1" x14ac:dyDescent="0.2">
      <c r="A45" s="9" t="s">
        <v>53</v>
      </c>
      <c r="B45" s="10">
        <f t="shared" si="1"/>
        <v>-67406</v>
      </c>
      <c r="C45" s="10">
        <f>+F45+M45+'E MPI MIF 2-IIP MFIs 2'!C44+'E MPI MIF 2-IIP MFIs 2'!N44</f>
        <v>14283</v>
      </c>
      <c r="D45" s="10">
        <f>+I45+R45+'E MPI MIF 2-IIP MFIs 2'!H44+'E MPI MIF 2-IIP MFIs 2'!O44</f>
        <v>81689</v>
      </c>
      <c r="E45" s="10">
        <f t="shared" si="2"/>
        <v>-23738</v>
      </c>
      <c r="F45" s="10">
        <f t="shared" si="3"/>
        <v>426</v>
      </c>
      <c r="G45" s="10">
        <v>426</v>
      </c>
      <c r="H45" s="10">
        <v>0</v>
      </c>
      <c r="I45" s="10">
        <f t="shared" si="4"/>
        <v>24164</v>
      </c>
      <c r="J45" s="10">
        <v>24156</v>
      </c>
      <c r="K45" s="10">
        <v>8</v>
      </c>
      <c r="L45" s="10">
        <f t="shared" si="5"/>
        <v>-6150</v>
      </c>
      <c r="M45" s="10">
        <f t="shared" si="6"/>
        <v>376</v>
      </c>
      <c r="N45" s="10">
        <v>4</v>
      </c>
      <c r="O45" s="10">
        <f t="shared" si="7"/>
        <v>372</v>
      </c>
      <c r="P45" s="10">
        <v>372</v>
      </c>
      <c r="Q45" s="10">
        <v>0</v>
      </c>
      <c r="R45" s="10">
        <f t="shared" si="8"/>
        <v>6526</v>
      </c>
      <c r="S45" s="10">
        <v>5341</v>
      </c>
      <c r="T45" s="10">
        <f t="shared" si="9"/>
        <v>1185</v>
      </c>
      <c r="U45" s="10">
        <v>1182</v>
      </c>
      <c r="V45" s="10">
        <v>3</v>
      </c>
      <c r="W45" s="15"/>
      <c r="X45" s="15"/>
    </row>
    <row r="46" spans="1:24" ht="21" customHeight="1" x14ac:dyDescent="0.2">
      <c r="A46" s="62" t="s">
        <v>54</v>
      </c>
      <c r="B46" s="64">
        <f t="shared" si="1"/>
        <v>-69617</v>
      </c>
      <c r="C46" s="64">
        <f>+F46+M46+'E MPI MIF 2-IIP MFIs 2'!C45+'E MPI MIF 2-IIP MFIs 2'!N45</f>
        <v>14930</v>
      </c>
      <c r="D46" s="64">
        <f>+I46+R46+'E MPI MIF 2-IIP MFIs 2'!H45+'E MPI MIF 2-IIP MFIs 2'!O45</f>
        <v>84547</v>
      </c>
      <c r="E46" s="64">
        <f t="shared" si="2"/>
        <v>-24745</v>
      </c>
      <c r="F46" s="64">
        <f t="shared" si="3"/>
        <v>437</v>
      </c>
      <c r="G46" s="64">
        <v>437</v>
      </c>
      <c r="H46" s="64">
        <v>0</v>
      </c>
      <c r="I46" s="64">
        <f t="shared" si="4"/>
        <v>25182</v>
      </c>
      <c r="J46" s="64">
        <v>25168</v>
      </c>
      <c r="K46" s="64">
        <v>14</v>
      </c>
      <c r="L46" s="64">
        <f t="shared" si="5"/>
        <v>-7035</v>
      </c>
      <c r="M46" s="64">
        <f t="shared" si="6"/>
        <v>352</v>
      </c>
      <c r="N46" s="64">
        <v>3</v>
      </c>
      <c r="O46" s="64">
        <f t="shared" si="7"/>
        <v>349</v>
      </c>
      <c r="P46" s="64">
        <v>349</v>
      </c>
      <c r="Q46" s="64">
        <v>0</v>
      </c>
      <c r="R46" s="64">
        <f t="shared" si="8"/>
        <v>7387</v>
      </c>
      <c r="S46" s="64">
        <v>6038</v>
      </c>
      <c r="T46" s="64">
        <f t="shared" si="9"/>
        <v>1349</v>
      </c>
      <c r="U46" s="64">
        <v>1348</v>
      </c>
      <c r="V46" s="64">
        <v>1</v>
      </c>
      <c r="W46" s="15"/>
      <c r="X46" s="15"/>
    </row>
    <row r="47" spans="1:24" ht="21" customHeight="1" x14ac:dyDescent="0.2">
      <c r="A47" s="9" t="s">
        <v>55</v>
      </c>
      <c r="B47" s="10">
        <f t="shared" si="1"/>
        <v>-68775</v>
      </c>
      <c r="C47" s="10">
        <f>+F47+M47+'E MPI MIF 2-IIP MFIs 2'!C46+'E MPI MIF 2-IIP MFIs 2'!N46</f>
        <v>12980</v>
      </c>
      <c r="D47" s="10">
        <f>+I47+R47+'E MPI MIF 2-IIP MFIs 2'!H46+'E MPI MIF 2-IIP MFIs 2'!O46</f>
        <v>81755</v>
      </c>
      <c r="E47" s="10">
        <f t="shared" si="2"/>
        <v>-22303</v>
      </c>
      <c r="F47" s="10">
        <f t="shared" si="3"/>
        <v>435</v>
      </c>
      <c r="G47" s="10">
        <v>435</v>
      </c>
      <c r="H47" s="10">
        <v>0</v>
      </c>
      <c r="I47" s="10">
        <f t="shared" si="4"/>
        <v>22738</v>
      </c>
      <c r="J47" s="10">
        <v>22723</v>
      </c>
      <c r="K47" s="10">
        <v>15</v>
      </c>
      <c r="L47" s="10">
        <f t="shared" si="5"/>
        <v>-7647</v>
      </c>
      <c r="M47" s="10">
        <f t="shared" si="6"/>
        <v>336</v>
      </c>
      <c r="N47" s="10">
        <v>2</v>
      </c>
      <c r="O47" s="10">
        <f t="shared" si="7"/>
        <v>334</v>
      </c>
      <c r="P47" s="10">
        <v>334</v>
      </c>
      <c r="Q47" s="10">
        <v>0</v>
      </c>
      <c r="R47" s="10">
        <f t="shared" si="8"/>
        <v>7983</v>
      </c>
      <c r="S47" s="10">
        <v>6647</v>
      </c>
      <c r="T47" s="10">
        <f t="shared" si="9"/>
        <v>1336</v>
      </c>
      <c r="U47" s="10">
        <v>1335</v>
      </c>
      <c r="V47" s="10">
        <v>1</v>
      </c>
      <c r="W47" s="15"/>
      <c r="X47" s="15"/>
    </row>
    <row r="48" spans="1:24" ht="21" customHeight="1" x14ac:dyDescent="0.2">
      <c r="A48" s="62" t="s">
        <v>56</v>
      </c>
      <c r="B48" s="63">
        <f t="shared" si="1"/>
        <v>-71232</v>
      </c>
      <c r="C48" s="63">
        <f>+F48+M48+'E MPI MIF 2-IIP MFIs 2'!C47+'E MPI MIF 2-IIP MFIs 2'!N47</f>
        <v>12546</v>
      </c>
      <c r="D48" s="63">
        <f>+I48+R48+'E MPI MIF 2-IIP MFIs 2'!H47+'E MPI MIF 2-IIP MFIs 2'!O47</f>
        <v>83778</v>
      </c>
      <c r="E48" s="63">
        <f t="shared" si="2"/>
        <v>-22764</v>
      </c>
      <c r="F48" s="63">
        <f t="shared" si="3"/>
        <v>416</v>
      </c>
      <c r="G48" s="63">
        <v>416</v>
      </c>
      <c r="H48" s="63">
        <v>0</v>
      </c>
      <c r="I48" s="63">
        <f t="shared" si="4"/>
        <v>23180</v>
      </c>
      <c r="J48" s="63">
        <v>23164</v>
      </c>
      <c r="K48" s="63">
        <v>16</v>
      </c>
      <c r="L48" s="63">
        <f t="shared" si="5"/>
        <v>-7705</v>
      </c>
      <c r="M48" s="63">
        <f t="shared" si="6"/>
        <v>240</v>
      </c>
      <c r="N48" s="63">
        <v>2</v>
      </c>
      <c r="O48" s="63">
        <f t="shared" si="7"/>
        <v>238</v>
      </c>
      <c r="P48" s="63">
        <v>238</v>
      </c>
      <c r="Q48" s="63">
        <v>0</v>
      </c>
      <c r="R48" s="63">
        <f t="shared" si="8"/>
        <v>7945</v>
      </c>
      <c r="S48" s="63">
        <v>6674</v>
      </c>
      <c r="T48" s="63">
        <f t="shared" si="9"/>
        <v>1271</v>
      </c>
      <c r="U48" s="63">
        <v>1269</v>
      </c>
      <c r="V48" s="63">
        <v>2</v>
      </c>
      <c r="W48" s="15"/>
      <c r="X48" s="15"/>
    </row>
    <row r="49" spans="1:24" ht="21" customHeight="1" x14ac:dyDescent="0.2">
      <c r="A49" s="9" t="s">
        <v>57</v>
      </c>
      <c r="B49" s="10">
        <f t="shared" si="1"/>
        <v>-75443</v>
      </c>
      <c r="C49" s="10">
        <f>+F49+M49+'E MPI MIF 2-IIP MFIs 2'!C48+'E MPI MIF 2-IIP MFIs 2'!N48</f>
        <v>14614</v>
      </c>
      <c r="D49" s="10">
        <f>+I49+R49+'E MPI MIF 2-IIP MFIs 2'!H48+'E MPI MIF 2-IIP MFIs 2'!O48</f>
        <v>90057</v>
      </c>
      <c r="E49" s="10">
        <f t="shared" si="2"/>
        <v>-27334</v>
      </c>
      <c r="F49" s="10">
        <f t="shared" si="3"/>
        <v>277</v>
      </c>
      <c r="G49" s="10">
        <v>277</v>
      </c>
      <c r="H49" s="10">
        <v>0</v>
      </c>
      <c r="I49" s="10">
        <f t="shared" si="4"/>
        <v>27611</v>
      </c>
      <c r="J49" s="10">
        <v>27575</v>
      </c>
      <c r="K49" s="10">
        <v>36</v>
      </c>
      <c r="L49" s="10">
        <f t="shared" si="5"/>
        <v>-8625</v>
      </c>
      <c r="M49" s="10">
        <f t="shared" si="6"/>
        <v>478</v>
      </c>
      <c r="N49" s="10">
        <v>2</v>
      </c>
      <c r="O49" s="10">
        <f t="shared" si="7"/>
        <v>476</v>
      </c>
      <c r="P49" s="10">
        <v>476</v>
      </c>
      <c r="Q49" s="10">
        <v>0</v>
      </c>
      <c r="R49" s="10">
        <f t="shared" si="8"/>
        <v>9103</v>
      </c>
      <c r="S49" s="10">
        <v>7780</v>
      </c>
      <c r="T49" s="10">
        <f t="shared" si="9"/>
        <v>1323</v>
      </c>
      <c r="U49" s="10">
        <v>1322</v>
      </c>
      <c r="V49" s="10">
        <v>1</v>
      </c>
      <c r="W49" s="15"/>
      <c r="X49" s="15"/>
    </row>
    <row r="50" spans="1:24" ht="21" customHeight="1" x14ac:dyDescent="0.2">
      <c r="A50" s="62" t="s">
        <v>58</v>
      </c>
      <c r="B50" s="64">
        <f t="shared" si="1"/>
        <v>-77117</v>
      </c>
      <c r="C50" s="64">
        <f>+F50+M50+'E MPI MIF 2-IIP MFIs 2'!C49+'E MPI MIF 2-IIP MFIs 2'!N49</f>
        <v>13905</v>
      </c>
      <c r="D50" s="64">
        <f>+I50+R50+'E MPI MIF 2-IIP MFIs 2'!H49+'E MPI MIF 2-IIP MFIs 2'!O49</f>
        <v>91022</v>
      </c>
      <c r="E50" s="64">
        <f t="shared" si="2"/>
        <v>-29762</v>
      </c>
      <c r="F50" s="64">
        <f t="shared" si="3"/>
        <v>288</v>
      </c>
      <c r="G50" s="64">
        <v>288</v>
      </c>
      <c r="H50" s="64">
        <v>0</v>
      </c>
      <c r="I50" s="64">
        <f t="shared" si="4"/>
        <v>30050</v>
      </c>
      <c r="J50" s="64">
        <v>30041</v>
      </c>
      <c r="K50" s="64">
        <v>9</v>
      </c>
      <c r="L50" s="64">
        <f t="shared" si="5"/>
        <v>-9039</v>
      </c>
      <c r="M50" s="64">
        <f t="shared" si="6"/>
        <v>796</v>
      </c>
      <c r="N50" s="64">
        <v>2</v>
      </c>
      <c r="O50" s="64">
        <f t="shared" si="7"/>
        <v>794</v>
      </c>
      <c r="P50" s="64">
        <v>744</v>
      </c>
      <c r="Q50" s="64">
        <v>50</v>
      </c>
      <c r="R50" s="64">
        <f t="shared" si="8"/>
        <v>9835</v>
      </c>
      <c r="S50" s="64">
        <v>8427</v>
      </c>
      <c r="T50" s="64">
        <f t="shared" si="9"/>
        <v>1408</v>
      </c>
      <c r="U50" s="64">
        <v>1407</v>
      </c>
      <c r="V50" s="64">
        <v>1</v>
      </c>
      <c r="W50" s="15"/>
      <c r="X50" s="15"/>
    </row>
    <row r="51" spans="1:24" s="35" customFormat="1" ht="21" customHeight="1" x14ac:dyDescent="0.2">
      <c r="A51" s="9" t="s">
        <v>125</v>
      </c>
      <c r="B51" s="33">
        <f t="shared" si="1"/>
        <v>-80742</v>
      </c>
      <c r="C51" s="33">
        <f>+F51+M51+'E MPI MIF 2-IIP MFIs 2'!C50+'E MPI MIF 2-IIP MFIs 2'!N50</f>
        <v>12894</v>
      </c>
      <c r="D51" s="33">
        <f>+I51+R51+'E MPI MIF 2-IIP MFIs 2'!H50+'E MPI MIF 2-IIP MFIs 2'!O50</f>
        <v>93636</v>
      </c>
      <c r="E51" s="33">
        <f t="shared" si="2"/>
        <v>-31555</v>
      </c>
      <c r="F51" s="33">
        <f t="shared" si="3"/>
        <v>261</v>
      </c>
      <c r="G51" s="10">
        <v>261</v>
      </c>
      <c r="H51" s="10">
        <v>0</v>
      </c>
      <c r="I51" s="33">
        <f t="shared" si="4"/>
        <v>31816</v>
      </c>
      <c r="J51" s="10">
        <v>31806</v>
      </c>
      <c r="K51" s="10">
        <v>10</v>
      </c>
      <c r="L51" s="33">
        <f t="shared" si="5"/>
        <v>-9916</v>
      </c>
      <c r="M51" s="33">
        <f t="shared" si="6"/>
        <v>875</v>
      </c>
      <c r="N51" s="10">
        <v>2</v>
      </c>
      <c r="O51" s="33">
        <f t="shared" si="7"/>
        <v>873</v>
      </c>
      <c r="P51" s="10">
        <v>823</v>
      </c>
      <c r="Q51" s="10">
        <v>50</v>
      </c>
      <c r="R51" s="33">
        <f t="shared" si="8"/>
        <v>10791</v>
      </c>
      <c r="S51" s="10">
        <v>9395</v>
      </c>
      <c r="T51" s="33">
        <f t="shared" si="9"/>
        <v>1396</v>
      </c>
      <c r="U51" s="10">
        <v>1395</v>
      </c>
      <c r="V51" s="10">
        <v>1</v>
      </c>
      <c r="W51" s="47"/>
      <c r="X51" s="15"/>
    </row>
    <row r="52" spans="1:24" s="35" customFormat="1" ht="21" customHeight="1" x14ac:dyDescent="0.2">
      <c r="A52" s="62" t="s">
        <v>126</v>
      </c>
      <c r="B52" s="73">
        <f t="shared" si="1"/>
        <v>-74011</v>
      </c>
      <c r="C52" s="73">
        <f>+F52+M52+'E MPI MIF 2-IIP MFIs 2'!C51+'E MPI MIF 2-IIP MFIs 2'!N51</f>
        <v>16742</v>
      </c>
      <c r="D52" s="73">
        <f>+I52+R52+'E MPI MIF 2-IIP MFIs 2'!H51+'E MPI MIF 2-IIP MFIs 2'!O51</f>
        <v>90753</v>
      </c>
      <c r="E52" s="73">
        <f t="shared" si="2"/>
        <v>-29286</v>
      </c>
      <c r="F52" s="73">
        <f t="shared" si="3"/>
        <v>135</v>
      </c>
      <c r="G52" s="63">
        <v>133</v>
      </c>
      <c r="H52" s="63">
        <v>2</v>
      </c>
      <c r="I52" s="73">
        <f t="shared" si="4"/>
        <v>29421</v>
      </c>
      <c r="J52" s="63">
        <v>29410</v>
      </c>
      <c r="K52" s="63">
        <v>11</v>
      </c>
      <c r="L52" s="73">
        <f t="shared" si="5"/>
        <v>-8427</v>
      </c>
      <c r="M52" s="73">
        <f t="shared" si="6"/>
        <v>1335</v>
      </c>
      <c r="N52" s="63">
        <v>2</v>
      </c>
      <c r="O52" s="73">
        <f t="shared" si="7"/>
        <v>1333</v>
      </c>
      <c r="P52" s="63">
        <v>1150</v>
      </c>
      <c r="Q52" s="63">
        <v>183</v>
      </c>
      <c r="R52" s="73">
        <f t="shared" si="8"/>
        <v>9762</v>
      </c>
      <c r="S52" s="63">
        <v>8431</v>
      </c>
      <c r="T52" s="73">
        <f t="shared" si="9"/>
        <v>1331</v>
      </c>
      <c r="U52" s="63">
        <v>1330</v>
      </c>
      <c r="V52" s="63">
        <v>1</v>
      </c>
      <c r="W52" s="47"/>
      <c r="X52" s="15"/>
    </row>
    <row r="53" spans="1:24" s="35" customFormat="1" ht="21" customHeight="1" x14ac:dyDescent="0.2">
      <c r="A53" s="9" t="s">
        <v>127</v>
      </c>
      <c r="B53" s="33">
        <f t="shared" si="1"/>
        <v>-77710</v>
      </c>
      <c r="C53" s="33">
        <f>+F53+M53+'E MPI MIF 2-IIP MFIs 2'!C52+'E MPI MIF 2-IIP MFIs 2'!N52</f>
        <v>17925</v>
      </c>
      <c r="D53" s="33">
        <f>+I53+R53+'E MPI MIF 2-IIP MFIs 2'!H52+'E MPI MIF 2-IIP MFIs 2'!O52</f>
        <v>95635</v>
      </c>
      <c r="E53" s="33">
        <f t="shared" si="2"/>
        <v>-31067</v>
      </c>
      <c r="F53" s="33">
        <f t="shared" si="3"/>
        <v>156</v>
      </c>
      <c r="G53" s="10">
        <v>146</v>
      </c>
      <c r="H53" s="10">
        <v>10</v>
      </c>
      <c r="I53" s="33">
        <f t="shared" si="4"/>
        <v>31223</v>
      </c>
      <c r="J53" s="10">
        <v>31210</v>
      </c>
      <c r="K53" s="10">
        <v>13</v>
      </c>
      <c r="L53" s="33">
        <f t="shared" si="5"/>
        <v>-9007</v>
      </c>
      <c r="M53" s="33">
        <f t="shared" si="6"/>
        <v>1747</v>
      </c>
      <c r="N53" s="10">
        <v>2</v>
      </c>
      <c r="O53" s="33">
        <f t="shared" si="7"/>
        <v>1745</v>
      </c>
      <c r="P53" s="10">
        <v>1639</v>
      </c>
      <c r="Q53" s="10">
        <v>106</v>
      </c>
      <c r="R53" s="33">
        <f t="shared" si="8"/>
        <v>10754</v>
      </c>
      <c r="S53" s="10">
        <v>9454</v>
      </c>
      <c r="T53" s="33">
        <f t="shared" si="9"/>
        <v>1300</v>
      </c>
      <c r="U53" s="10">
        <v>1299</v>
      </c>
      <c r="V53" s="10">
        <v>1</v>
      </c>
      <c r="W53" s="47"/>
      <c r="X53" s="15"/>
    </row>
    <row r="54" spans="1:24" s="35" customFormat="1" ht="21" customHeight="1" x14ac:dyDescent="0.2">
      <c r="A54" s="62" t="s">
        <v>128</v>
      </c>
      <c r="B54" s="74">
        <f t="shared" si="1"/>
        <v>-76463</v>
      </c>
      <c r="C54" s="74">
        <f>+F54+M54+'E MPI MIF 2-IIP MFIs 2'!C53+'E MPI MIF 2-IIP MFIs 2'!N53</f>
        <v>17426</v>
      </c>
      <c r="D54" s="74">
        <f>+I54+R54+'E MPI MIF 2-IIP MFIs 2'!H53+'E MPI MIF 2-IIP MFIs 2'!O53</f>
        <v>93889</v>
      </c>
      <c r="E54" s="74">
        <f t="shared" si="2"/>
        <v>-29249</v>
      </c>
      <c r="F54" s="74">
        <f t="shared" si="3"/>
        <v>144</v>
      </c>
      <c r="G54" s="64">
        <v>137</v>
      </c>
      <c r="H54" s="64">
        <v>7</v>
      </c>
      <c r="I54" s="74">
        <f t="shared" si="4"/>
        <v>29393</v>
      </c>
      <c r="J54" s="64">
        <v>29382</v>
      </c>
      <c r="K54" s="64">
        <v>11</v>
      </c>
      <c r="L54" s="74">
        <f t="shared" si="5"/>
        <v>-8147</v>
      </c>
      <c r="M54" s="74">
        <f t="shared" si="6"/>
        <v>1814</v>
      </c>
      <c r="N54" s="64">
        <v>3</v>
      </c>
      <c r="O54" s="74">
        <f t="shared" si="7"/>
        <v>1811</v>
      </c>
      <c r="P54" s="64">
        <v>1719</v>
      </c>
      <c r="Q54" s="64">
        <v>92</v>
      </c>
      <c r="R54" s="74">
        <f t="shared" si="8"/>
        <v>9961</v>
      </c>
      <c r="S54" s="64">
        <v>8588</v>
      </c>
      <c r="T54" s="74">
        <f t="shared" si="9"/>
        <v>1373</v>
      </c>
      <c r="U54" s="64">
        <v>1373</v>
      </c>
      <c r="V54" s="64">
        <v>0</v>
      </c>
      <c r="W54" s="47"/>
      <c r="X54" s="15"/>
    </row>
    <row r="55" spans="1:24" s="35" customFormat="1" ht="21" customHeight="1" x14ac:dyDescent="0.2">
      <c r="A55" s="9" t="s">
        <v>132</v>
      </c>
      <c r="B55" s="33">
        <f t="shared" ref="B55:B90" si="10">+C55-D55</f>
        <v>-77636</v>
      </c>
      <c r="C55" s="33">
        <f>+F55+M55+'E MPI MIF 2-IIP MFIs 2'!C54+'E MPI MIF 2-IIP MFIs 2'!N54</f>
        <v>19665</v>
      </c>
      <c r="D55" s="33">
        <f>+I55+R55+'E MPI MIF 2-IIP MFIs 2'!H54+'E MPI MIF 2-IIP MFIs 2'!O54</f>
        <v>97301</v>
      </c>
      <c r="E55" s="33">
        <f t="shared" ref="E55:E90" si="11">+F55-I55</f>
        <v>-28404</v>
      </c>
      <c r="F55" s="33">
        <f t="shared" ref="F55:F90" si="12">+G55+H55</f>
        <v>147</v>
      </c>
      <c r="G55" s="10">
        <v>147</v>
      </c>
      <c r="H55" s="10">
        <v>0</v>
      </c>
      <c r="I55" s="33">
        <f t="shared" ref="I55:I90" si="13">+J55+K55</f>
        <v>28551</v>
      </c>
      <c r="J55" s="10">
        <v>28538</v>
      </c>
      <c r="K55" s="10">
        <v>13</v>
      </c>
      <c r="L55" s="33">
        <f t="shared" ref="L55:L90" si="14">+M55-R55</f>
        <v>-8248</v>
      </c>
      <c r="M55" s="33">
        <f t="shared" ref="M55:M90" si="15">+N55+O55</f>
        <v>1758</v>
      </c>
      <c r="N55" s="10">
        <v>1</v>
      </c>
      <c r="O55" s="33">
        <f t="shared" ref="O55:O90" si="16">+P55+Q55</f>
        <v>1757</v>
      </c>
      <c r="P55" s="10">
        <v>1643</v>
      </c>
      <c r="Q55" s="10">
        <v>114</v>
      </c>
      <c r="R55" s="33">
        <f t="shared" ref="R55:R90" si="17">+S55+T55</f>
        <v>10006</v>
      </c>
      <c r="S55" s="10">
        <v>8520</v>
      </c>
      <c r="T55" s="33">
        <f t="shared" ref="T55:T90" si="18">+U55+V55</f>
        <v>1486</v>
      </c>
      <c r="U55" s="10">
        <v>1486</v>
      </c>
      <c r="V55" s="10">
        <v>0</v>
      </c>
      <c r="W55" s="47"/>
      <c r="X55" s="15"/>
    </row>
    <row r="56" spans="1:24" s="35" customFormat="1" ht="21" customHeight="1" x14ac:dyDescent="0.2">
      <c r="A56" s="62" t="s">
        <v>133</v>
      </c>
      <c r="B56" s="73">
        <f t="shared" si="10"/>
        <v>-81072</v>
      </c>
      <c r="C56" s="73">
        <f>+F56+M56+'E MPI MIF 2-IIP MFIs 2'!C55+'E MPI MIF 2-IIP MFIs 2'!N55</f>
        <v>16216</v>
      </c>
      <c r="D56" s="73">
        <f>+I56+R56+'E MPI MIF 2-IIP MFIs 2'!H55+'E MPI MIF 2-IIP MFIs 2'!O55</f>
        <v>97288</v>
      </c>
      <c r="E56" s="73">
        <f t="shared" si="11"/>
        <v>-26767</v>
      </c>
      <c r="F56" s="73">
        <f t="shared" si="12"/>
        <v>153</v>
      </c>
      <c r="G56" s="63">
        <v>153</v>
      </c>
      <c r="H56" s="63">
        <v>0</v>
      </c>
      <c r="I56" s="73">
        <f t="shared" si="13"/>
        <v>26920</v>
      </c>
      <c r="J56" s="63">
        <v>26911</v>
      </c>
      <c r="K56" s="63">
        <v>9</v>
      </c>
      <c r="L56" s="73">
        <f t="shared" si="14"/>
        <v>-7552</v>
      </c>
      <c r="M56" s="73">
        <f t="shared" si="15"/>
        <v>1744</v>
      </c>
      <c r="N56" s="63">
        <v>1</v>
      </c>
      <c r="O56" s="73">
        <f t="shared" si="16"/>
        <v>1743</v>
      </c>
      <c r="P56" s="63">
        <v>1639</v>
      </c>
      <c r="Q56" s="63">
        <v>104</v>
      </c>
      <c r="R56" s="73">
        <f t="shared" si="17"/>
        <v>9296</v>
      </c>
      <c r="S56" s="63">
        <v>7789</v>
      </c>
      <c r="T56" s="73">
        <f t="shared" si="18"/>
        <v>1507</v>
      </c>
      <c r="U56" s="63">
        <v>1507</v>
      </c>
      <c r="V56" s="63">
        <v>0</v>
      </c>
      <c r="W56" s="47"/>
      <c r="X56" s="15"/>
    </row>
    <row r="57" spans="1:24" s="35" customFormat="1" ht="21" customHeight="1" x14ac:dyDescent="0.2">
      <c r="A57" s="9" t="s">
        <v>134</v>
      </c>
      <c r="B57" s="33">
        <f t="shared" si="10"/>
        <v>-73070</v>
      </c>
      <c r="C57" s="33">
        <f>+F57+M57+'E MPI MIF 2-IIP MFIs 2'!C56+'E MPI MIF 2-IIP MFIs 2'!N56</f>
        <v>16842</v>
      </c>
      <c r="D57" s="33">
        <f>+I57+R57+'E MPI MIF 2-IIP MFIs 2'!H56+'E MPI MIF 2-IIP MFIs 2'!O56</f>
        <v>89912</v>
      </c>
      <c r="E57" s="33">
        <f t="shared" si="11"/>
        <v>-23262</v>
      </c>
      <c r="F57" s="33">
        <f t="shared" si="12"/>
        <v>171</v>
      </c>
      <c r="G57" s="10">
        <v>171</v>
      </c>
      <c r="H57" s="10">
        <v>0</v>
      </c>
      <c r="I57" s="33">
        <f t="shared" si="13"/>
        <v>23433</v>
      </c>
      <c r="J57" s="10">
        <v>23422</v>
      </c>
      <c r="K57" s="10">
        <v>11</v>
      </c>
      <c r="L57" s="33">
        <f t="shared" si="14"/>
        <v>-6319</v>
      </c>
      <c r="M57" s="33">
        <f t="shared" si="15"/>
        <v>1950</v>
      </c>
      <c r="N57" s="10">
        <v>1</v>
      </c>
      <c r="O57" s="33">
        <f t="shared" si="16"/>
        <v>1949</v>
      </c>
      <c r="P57" s="10">
        <v>1932</v>
      </c>
      <c r="Q57" s="10">
        <v>17</v>
      </c>
      <c r="R57" s="33">
        <f t="shared" si="17"/>
        <v>8269</v>
      </c>
      <c r="S57" s="10">
        <v>6794</v>
      </c>
      <c r="T57" s="33">
        <f t="shared" si="18"/>
        <v>1475</v>
      </c>
      <c r="U57" s="10">
        <v>1475</v>
      </c>
      <c r="V57" s="10">
        <v>0</v>
      </c>
      <c r="W57" s="47"/>
      <c r="X57" s="15"/>
    </row>
    <row r="58" spans="1:24" s="35" customFormat="1" ht="21" customHeight="1" x14ac:dyDescent="0.2">
      <c r="A58" s="62" t="s">
        <v>135</v>
      </c>
      <c r="B58" s="74">
        <f t="shared" si="10"/>
        <v>-67387</v>
      </c>
      <c r="C58" s="74">
        <f>+F58+M58+'E MPI MIF 2-IIP MFIs 2'!C57+'E MPI MIF 2-IIP MFIs 2'!N57</f>
        <v>15829</v>
      </c>
      <c r="D58" s="74">
        <f>+I58+R58+'E MPI MIF 2-IIP MFIs 2'!H57+'E MPI MIF 2-IIP MFIs 2'!O57</f>
        <v>83216</v>
      </c>
      <c r="E58" s="74">
        <f t="shared" si="11"/>
        <v>-21684</v>
      </c>
      <c r="F58" s="74">
        <f t="shared" si="12"/>
        <v>96</v>
      </c>
      <c r="G58" s="64">
        <v>96</v>
      </c>
      <c r="H58" s="64">
        <v>0</v>
      </c>
      <c r="I58" s="74">
        <f t="shared" si="13"/>
        <v>21780</v>
      </c>
      <c r="J58" s="64">
        <v>21769</v>
      </c>
      <c r="K58" s="64">
        <v>11</v>
      </c>
      <c r="L58" s="74">
        <f t="shared" si="14"/>
        <v>-6003</v>
      </c>
      <c r="M58" s="74">
        <f t="shared" si="15"/>
        <v>1758</v>
      </c>
      <c r="N58" s="64">
        <v>272</v>
      </c>
      <c r="O58" s="74">
        <f t="shared" si="16"/>
        <v>1486</v>
      </c>
      <c r="P58" s="64">
        <v>1486</v>
      </c>
      <c r="Q58" s="64">
        <v>0</v>
      </c>
      <c r="R58" s="74">
        <f t="shared" si="17"/>
        <v>7761</v>
      </c>
      <c r="S58" s="64">
        <v>6266</v>
      </c>
      <c r="T58" s="74">
        <f t="shared" si="18"/>
        <v>1495</v>
      </c>
      <c r="U58" s="64">
        <v>1495</v>
      </c>
      <c r="V58" s="64">
        <v>0</v>
      </c>
      <c r="W58" s="47"/>
      <c r="X58" s="15"/>
    </row>
    <row r="59" spans="1:24" s="35" customFormat="1" ht="21" customHeight="1" x14ac:dyDescent="0.2">
      <c r="A59" s="9" t="s">
        <v>136</v>
      </c>
      <c r="B59" s="33">
        <f t="shared" si="10"/>
        <v>-71789</v>
      </c>
      <c r="C59" s="33">
        <f>+F59+M59+'E MPI MIF 2-IIP MFIs 2'!C58+'E MPI MIF 2-IIP MFIs 2'!N58</f>
        <v>14472</v>
      </c>
      <c r="D59" s="33">
        <f>+I59+R59+'E MPI MIF 2-IIP MFIs 2'!H58+'E MPI MIF 2-IIP MFIs 2'!O58</f>
        <v>86261</v>
      </c>
      <c r="E59" s="33">
        <f t="shared" si="11"/>
        <v>-23563</v>
      </c>
      <c r="F59" s="33">
        <f t="shared" si="12"/>
        <v>154</v>
      </c>
      <c r="G59" s="10">
        <v>154</v>
      </c>
      <c r="H59" s="10">
        <v>0</v>
      </c>
      <c r="I59" s="33">
        <f t="shared" si="13"/>
        <v>23717</v>
      </c>
      <c r="J59" s="10">
        <v>23708</v>
      </c>
      <c r="K59" s="10">
        <v>9</v>
      </c>
      <c r="L59" s="33">
        <f t="shared" si="14"/>
        <v>-6534</v>
      </c>
      <c r="M59" s="33">
        <f t="shared" si="15"/>
        <v>1747</v>
      </c>
      <c r="N59" s="10">
        <v>339</v>
      </c>
      <c r="O59" s="33">
        <f t="shared" si="16"/>
        <v>1408</v>
      </c>
      <c r="P59" s="10">
        <v>1408</v>
      </c>
      <c r="Q59" s="10">
        <v>0</v>
      </c>
      <c r="R59" s="33">
        <f t="shared" si="17"/>
        <v>8281</v>
      </c>
      <c r="S59" s="10">
        <v>6701</v>
      </c>
      <c r="T59" s="33">
        <f t="shared" si="18"/>
        <v>1580</v>
      </c>
      <c r="U59" s="10">
        <v>1580</v>
      </c>
      <c r="V59" s="10">
        <v>0</v>
      </c>
      <c r="W59" s="47"/>
      <c r="X59" s="15"/>
    </row>
    <row r="60" spans="1:24" s="35" customFormat="1" ht="21" customHeight="1" x14ac:dyDescent="0.2">
      <c r="A60" s="62" t="s">
        <v>137</v>
      </c>
      <c r="B60" s="73">
        <f t="shared" si="10"/>
        <v>-64603</v>
      </c>
      <c r="C60" s="73">
        <f>+F60+M60+'E MPI MIF 2-IIP MFIs 2'!C59+'E MPI MIF 2-IIP MFIs 2'!N59</f>
        <v>15639</v>
      </c>
      <c r="D60" s="73">
        <f>+I60+R60+'E MPI MIF 2-IIP MFIs 2'!H59+'E MPI MIF 2-IIP MFIs 2'!O59</f>
        <v>80242</v>
      </c>
      <c r="E60" s="73">
        <f t="shared" si="11"/>
        <v>-20450</v>
      </c>
      <c r="F60" s="73">
        <f t="shared" si="12"/>
        <v>184</v>
      </c>
      <c r="G60" s="63">
        <v>184</v>
      </c>
      <c r="H60" s="63">
        <v>0</v>
      </c>
      <c r="I60" s="73">
        <f t="shared" si="13"/>
        <v>20634</v>
      </c>
      <c r="J60" s="63">
        <v>20626</v>
      </c>
      <c r="K60" s="63">
        <v>8</v>
      </c>
      <c r="L60" s="73">
        <f t="shared" si="14"/>
        <v>-5873</v>
      </c>
      <c r="M60" s="73">
        <f t="shared" si="15"/>
        <v>1840</v>
      </c>
      <c r="N60" s="63">
        <v>107</v>
      </c>
      <c r="O60" s="73">
        <f t="shared" si="16"/>
        <v>1733</v>
      </c>
      <c r="P60" s="63">
        <v>1733</v>
      </c>
      <c r="Q60" s="63">
        <v>0</v>
      </c>
      <c r="R60" s="73">
        <f t="shared" si="17"/>
        <v>7713</v>
      </c>
      <c r="S60" s="63">
        <v>5643</v>
      </c>
      <c r="T60" s="73">
        <f t="shared" si="18"/>
        <v>2070</v>
      </c>
      <c r="U60" s="63">
        <v>2070</v>
      </c>
      <c r="V60" s="63">
        <v>0</v>
      </c>
      <c r="W60" s="47"/>
      <c r="X60" s="15"/>
    </row>
    <row r="61" spans="1:24" s="35" customFormat="1" ht="21" customHeight="1" x14ac:dyDescent="0.2">
      <c r="A61" s="9" t="s">
        <v>138</v>
      </c>
      <c r="B61" s="33">
        <f t="shared" si="10"/>
        <v>-66646</v>
      </c>
      <c r="C61" s="33">
        <f>+F61+M61+'E MPI MIF 2-IIP MFIs 2'!C60+'E MPI MIF 2-IIP MFIs 2'!N60</f>
        <v>14615</v>
      </c>
      <c r="D61" s="33">
        <f>+I61+R61+'E MPI MIF 2-IIP MFIs 2'!H60+'E MPI MIF 2-IIP MFIs 2'!O60</f>
        <v>81261</v>
      </c>
      <c r="E61" s="33">
        <f t="shared" si="11"/>
        <v>-21886</v>
      </c>
      <c r="F61" s="33">
        <f t="shared" si="12"/>
        <v>186</v>
      </c>
      <c r="G61" s="10">
        <v>186</v>
      </c>
      <c r="H61" s="10">
        <v>0</v>
      </c>
      <c r="I61" s="33">
        <f t="shared" si="13"/>
        <v>22072</v>
      </c>
      <c r="J61" s="10">
        <v>22067</v>
      </c>
      <c r="K61" s="10">
        <v>5</v>
      </c>
      <c r="L61" s="33">
        <f t="shared" si="14"/>
        <v>-6746</v>
      </c>
      <c r="M61" s="33">
        <f t="shared" si="15"/>
        <v>1825</v>
      </c>
      <c r="N61" s="10">
        <v>91</v>
      </c>
      <c r="O61" s="33">
        <f t="shared" si="16"/>
        <v>1734</v>
      </c>
      <c r="P61" s="10">
        <v>1734</v>
      </c>
      <c r="Q61" s="10">
        <v>0</v>
      </c>
      <c r="R61" s="33">
        <f t="shared" si="17"/>
        <v>8571</v>
      </c>
      <c r="S61" s="10">
        <v>6467</v>
      </c>
      <c r="T61" s="33">
        <f t="shared" si="18"/>
        <v>2104</v>
      </c>
      <c r="U61" s="10">
        <v>2104</v>
      </c>
      <c r="V61" s="10">
        <v>0</v>
      </c>
      <c r="W61" s="47"/>
      <c r="X61" s="15"/>
    </row>
    <row r="62" spans="1:24" s="35" customFormat="1" ht="21" customHeight="1" x14ac:dyDescent="0.2">
      <c r="A62" s="62" t="s">
        <v>139</v>
      </c>
      <c r="B62" s="74">
        <f t="shared" si="10"/>
        <v>-66404</v>
      </c>
      <c r="C62" s="74">
        <f>+F62+M62+'E MPI MIF 2-IIP MFIs 2'!C61+'E MPI MIF 2-IIP MFIs 2'!N61</f>
        <v>15272</v>
      </c>
      <c r="D62" s="74">
        <f>+I62+R62+'E MPI MIF 2-IIP MFIs 2'!H61+'E MPI MIF 2-IIP MFIs 2'!O61</f>
        <v>81676</v>
      </c>
      <c r="E62" s="74">
        <f t="shared" si="11"/>
        <v>-21573</v>
      </c>
      <c r="F62" s="74">
        <f t="shared" si="12"/>
        <v>182</v>
      </c>
      <c r="G62" s="64">
        <v>182</v>
      </c>
      <c r="H62" s="64">
        <v>0</v>
      </c>
      <c r="I62" s="74">
        <f t="shared" si="13"/>
        <v>21755</v>
      </c>
      <c r="J62" s="64">
        <v>21749</v>
      </c>
      <c r="K62" s="64">
        <v>6</v>
      </c>
      <c r="L62" s="74">
        <f t="shared" si="14"/>
        <v>-7437</v>
      </c>
      <c r="M62" s="74">
        <f t="shared" si="15"/>
        <v>1874</v>
      </c>
      <c r="N62" s="64">
        <v>125</v>
      </c>
      <c r="O62" s="74">
        <f t="shared" si="16"/>
        <v>1749</v>
      </c>
      <c r="P62" s="64">
        <v>1749</v>
      </c>
      <c r="Q62" s="64">
        <v>0</v>
      </c>
      <c r="R62" s="74">
        <f t="shared" si="17"/>
        <v>9311</v>
      </c>
      <c r="S62" s="64">
        <v>6424</v>
      </c>
      <c r="T62" s="74">
        <f t="shared" si="18"/>
        <v>2887</v>
      </c>
      <c r="U62" s="64">
        <v>2887</v>
      </c>
      <c r="V62" s="64">
        <v>0</v>
      </c>
      <c r="W62" s="47"/>
      <c r="X62" s="15"/>
    </row>
    <row r="63" spans="1:24" s="35" customFormat="1" ht="21" customHeight="1" x14ac:dyDescent="0.2">
      <c r="A63" s="9" t="s">
        <v>140</v>
      </c>
      <c r="B63" s="33">
        <f t="shared" si="10"/>
        <v>-69556</v>
      </c>
      <c r="C63" s="33">
        <f>+F63+M63+'E MPI MIF 2-IIP MFIs 2'!C62+'E MPI MIF 2-IIP MFIs 2'!N62</f>
        <v>16213</v>
      </c>
      <c r="D63" s="33">
        <f>+I63+R63+'E MPI MIF 2-IIP MFIs 2'!H62+'E MPI MIF 2-IIP MFIs 2'!O62</f>
        <v>85769</v>
      </c>
      <c r="E63" s="33">
        <f t="shared" si="11"/>
        <v>-24290</v>
      </c>
      <c r="F63" s="33">
        <f t="shared" si="12"/>
        <v>191</v>
      </c>
      <c r="G63" s="10">
        <v>191</v>
      </c>
      <c r="H63" s="10">
        <v>0</v>
      </c>
      <c r="I63" s="33">
        <f t="shared" si="13"/>
        <v>24481</v>
      </c>
      <c r="J63" s="10">
        <v>24475</v>
      </c>
      <c r="K63" s="10">
        <v>6</v>
      </c>
      <c r="L63" s="33">
        <f t="shared" si="14"/>
        <v>-8120</v>
      </c>
      <c r="M63" s="33">
        <f t="shared" si="15"/>
        <v>2198</v>
      </c>
      <c r="N63" s="10">
        <v>139</v>
      </c>
      <c r="O63" s="33">
        <f t="shared" si="16"/>
        <v>2059</v>
      </c>
      <c r="P63" s="10">
        <v>2059</v>
      </c>
      <c r="Q63" s="10">
        <v>0</v>
      </c>
      <c r="R63" s="33">
        <f t="shared" si="17"/>
        <v>10318</v>
      </c>
      <c r="S63" s="10">
        <v>7439</v>
      </c>
      <c r="T63" s="33">
        <f t="shared" si="18"/>
        <v>2879</v>
      </c>
      <c r="U63" s="10">
        <v>2879</v>
      </c>
      <c r="V63" s="10">
        <v>0</v>
      </c>
      <c r="W63" s="47"/>
      <c r="X63" s="15"/>
    </row>
    <row r="64" spans="1:24" s="35" customFormat="1" ht="21" customHeight="1" x14ac:dyDescent="0.2">
      <c r="A64" s="62" t="s">
        <v>141</v>
      </c>
      <c r="B64" s="73">
        <f t="shared" si="10"/>
        <v>-68024</v>
      </c>
      <c r="C64" s="73">
        <f>+F64+M64+'E MPI MIF 2-IIP MFIs 2'!C63+'E MPI MIF 2-IIP MFIs 2'!N63</f>
        <v>14624</v>
      </c>
      <c r="D64" s="73">
        <f>+I64+R64+'E MPI MIF 2-IIP MFIs 2'!H63+'E MPI MIF 2-IIP MFIs 2'!O63</f>
        <v>82648</v>
      </c>
      <c r="E64" s="73">
        <f t="shared" si="11"/>
        <v>-21476</v>
      </c>
      <c r="F64" s="73">
        <f t="shared" si="12"/>
        <v>195</v>
      </c>
      <c r="G64" s="63">
        <v>195</v>
      </c>
      <c r="H64" s="63">
        <v>0</v>
      </c>
      <c r="I64" s="73">
        <f t="shared" si="13"/>
        <v>21671</v>
      </c>
      <c r="J64" s="63">
        <v>21668</v>
      </c>
      <c r="K64" s="63">
        <v>3</v>
      </c>
      <c r="L64" s="73">
        <f t="shared" si="14"/>
        <v>-8820</v>
      </c>
      <c r="M64" s="73">
        <f t="shared" si="15"/>
        <v>2296</v>
      </c>
      <c r="N64" s="63">
        <v>128</v>
      </c>
      <c r="O64" s="73">
        <f t="shared" si="16"/>
        <v>2168</v>
      </c>
      <c r="P64" s="63">
        <v>2168</v>
      </c>
      <c r="Q64" s="63">
        <v>0</v>
      </c>
      <c r="R64" s="73">
        <f t="shared" si="17"/>
        <v>11116</v>
      </c>
      <c r="S64" s="63">
        <v>7933</v>
      </c>
      <c r="T64" s="73">
        <f t="shared" si="18"/>
        <v>3183</v>
      </c>
      <c r="U64" s="63">
        <v>3183</v>
      </c>
      <c r="V64" s="63">
        <v>0</v>
      </c>
      <c r="W64" s="47"/>
      <c r="X64" s="15"/>
    </row>
    <row r="65" spans="1:24" s="35" customFormat="1" ht="21" customHeight="1" x14ac:dyDescent="0.2">
      <c r="A65" s="9" t="s">
        <v>142</v>
      </c>
      <c r="B65" s="33">
        <f t="shared" si="10"/>
        <v>-66538</v>
      </c>
      <c r="C65" s="33">
        <f>+F65+M65+'E MPI MIF 2-IIP MFIs 2'!C64+'E MPI MIF 2-IIP MFIs 2'!N64</f>
        <v>14626</v>
      </c>
      <c r="D65" s="33">
        <f>+I65+R65+'E MPI MIF 2-IIP MFIs 2'!H64+'E MPI MIF 2-IIP MFIs 2'!O64</f>
        <v>81164</v>
      </c>
      <c r="E65" s="33">
        <f t="shared" si="11"/>
        <v>-21602</v>
      </c>
      <c r="F65" s="33">
        <f t="shared" si="12"/>
        <v>199</v>
      </c>
      <c r="G65" s="10">
        <v>199</v>
      </c>
      <c r="H65" s="10">
        <v>0</v>
      </c>
      <c r="I65" s="33">
        <f t="shared" si="13"/>
        <v>21801</v>
      </c>
      <c r="J65" s="10">
        <v>21798</v>
      </c>
      <c r="K65" s="10">
        <v>3</v>
      </c>
      <c r="L65" s="33">
        <f t="shared" si="14"/>
        <v>-10300</v>
      </c>
      <c r="M65" s="33">
        <f t="shared" si="15"/>
        <v>1985</v>
      </c>
      <c r="N65" s="10">
        <v>138</v>
      </c>
      <c r="O65" s="33">
        <f t="shared" si="16"/>
        <v>1847</v>
      </c>
      <c r="P65" s="10">
        <v>1847</v>
      </c>
      <c r="Q65" s="10">
        <v>0</v>
      </c>
      <c r="R65" s="33">
        <f t="shared" si="17"/>
        <v>12285</v>
      </c>
      <c r="S65" s="10">
        <v>7865</v>
      </c>
      <c r="T65" s="33">
        <f t="shared" si="18"/>
        <v>4420</v>
      </c>
      <c r="U65" s="10">
        <v>4418</v>
      </c>
      <c r="V65" s="10">
        <v>2</v>
      </c>
      <c r="W65" s="47"/>
      <c r="X65" s="15"/>
    </row>
    <row r="66" spans="1:24" s="35" customFormat="1" ht="21" customHeight="1" x14ac:dyDescent="0.2">
      <c r="A66" s="62" t="s">
        <v>143</v>
      </c>
      <c r="B66" s="74">
        <f t="shared" si="10"/>
        <v>-68526</v>
      </c>
      <c r="C66" s="74">
        <f>+F66+M66+'E MPI MIF 2-IIP MFIs 2'!C65+'E MPI MIF 2-IIP MFIs 2'!N65</f>
        <v>16474</v>
      </c>
      <c r="D66" s="74">
        <f>+I66+R66+'E MPI MIF 2-IIP MFIs 2'!H65+'E MPI MIF 2-IIP MFIs 2'!O65</f>
        <v>85000</v>
      </c>
      <c r="E66" s="74">
        <f t="shared" si="11"/>
        <v>-23930</v>
      </c>
      <c r="F66" s="74">
        <f t="shared" si="12"/>
        <v>289</v>
      </c>
      <c r="G66" s="64">
        <v>289</v>
      </c>
      <c r="H66" s="64">
        <v>0</v>
      </c>
      <c r="I66" s="74">
        <f t="shared" si="13"/>
        <v>24219</v>
      </c>
      <c r="J66" s="64">
        <v>24214</v>
      </c>
      <c r="K66" s="64">
        <v>5</v>
      </c>
      <c r="L66" s="74">
        <f t="shared" si="14"/>
        <v>-12377</v>
      </c>
      <c r="M66" s="74">
        <f t="shared" si="15"/>
        <v>2227</v>
      </c>
      <c r="N66" s="64">
        <v>149</v>
      </c>
      <c r="O66" s="74">
        <f t="shared" si="16"/>
        <v>2078</v>
      </c>
      <c r="P66" s="64">
        <v>2078</v>
      </c>
      <c r="Q66" s="64">
        <v>0</v>
      </c>
      <c r="R66" s="74">
        <f t="shared" si="17"/>
        <v>14604</v>
      </c>
      <c r="S66" s="64">
        <v>9148</v>
      </c>
      <c r="T66" s="74">
        <f t="shared" si="18"/>
        <v>5456</v>
      </c>
      <c r="U66" s="64">
        <v>5456</v>
      </c>
      <c r="V66" s="64">
        <v>0</v>
      </c>
      <c r="W66" s="47"/>
      <c r="X66" s="15"/>
    </row>
    <row r="67" spans="1:24" s="35" customFormat="1" ht="21" customHeight="1" x14ac:dyDescent="0.2">
      <c r="A67" s="9" t="s">
        <v>144</v>
      </c>
      <c r="B67" s="33">
        <f t="shared" si="10"/>
        <v>-65602</v>
      </c>
      <c r="C67" s="33">
        <f>+F67+M67+'E MPI MIF 2-IIP MFIs 2'!C66+'E MPI MIF 2-IIP MFIs 2'!N66</f>
        <v>16224</v>
      </c>
      <c r="D67" s="33">
        <f>+I67+R67+'E MPI MIF 2-IIP MFIs 2'!H66+'E MPI MIF 2-IIP MFIs 2'!O66</f>
        <v>81826</v>
      </c>
      <c r="E67" s="33">
        <f t="shared" si="11"/>
        <v>-21931</v>
      </c>
      <c r="F67" s="33">
        <f t="shared" si="12"/>
        <v>315</v>
      </c>
      <c r="G67" s="10">
        <v>315</v>
      </c>
      <c r="H67" s="10">
        <v>0</v>
      </c>
      <c r="I67" s="33">
        <f t="shared" si="13"/>
        <v>22246</v>
      </c>
      <c r="J67" s="10">
        <v>22242</v>
      </c>
      <c r="K67" s="10">
        <v>4</v>
      </c>
      <c r="L67" s="33">
        <f t="shared" si="14"/>
        <v>-12199</v>
      </c>
      <c r="M67" s="33">
        <f t="shared" si="15"/>
        <v>2505</v>
      </c>
      <c r="N67" s="10">
        <v>133</v>
      </c>
      <c r="O67" s="33">
        <f t="shared" si="16"/>
        <v>2372</v>
      </c>
      <c r="P67" s="10">
        <v>2372</v>
      </c>
      <c r="Q67" s="10">
        <v>0</v>
      </c>
      <c r="R67" s="33">
        <f t="shared" si="17"/>
        <v>14704</v>
      </c>
      <c r="S67" s="10">
        <v>8969</v>
      </c>
      <c r="T67" s="33">
        <f t="shared" si="18"/>
        <v>5735</v>
      </c>
      <c r="U67" s="10">
        <v>5735</v>
      </c>
      <c r="V67" s="10">
        <v>0</v>
      </c>
      <c r="W67" s="47"/>
      <c r="X67" s="15"/>
    </row>
    <row r="68" spans="1:24" s="35" customFormat="1" ht="21" customHeight="1" x14ac:dyDescent="0.2">
      <c r="A68" s="62" t="s">
        <v>145</v>
      </c>
      <c r="B68" s="73">
        <f t="shared" si="10"/>
        <v>-61508</v>
      </c>
      <c r="C68" s="73">
        <f>+F68+M68+'E MPI MIF 2-IIP MFIs 2'!C67+'E MPI MIF 2-IIP MFIs 2'!N67</f>
        <v>18667</v>
      </c>
      <c r="D68" s="73">
        <f>+I68+R68+'E MPI MIF 2-IIP MFIs 2'!H67+'E MPI MIF 2-IIP MFIs 2'!O67</f>
        <v>80175</v>
      </c>
      <c r="E68" s="73">
        <f t="shared" si="11"/>
        <v>-20152</v>
      </c>
      <c r="F68" s="73">
        <f t="shared" si="12"/>
        <v>93</v>
      </c>
      <c r="G68" s="63">
        <v>93</v>
      </c>
      <c r="H68" s="63">
        <v>0</v>
      </c>
      <c r="I68" s="73">
        <f t="shared" si="13"/>
        <v>20245</v>
      </c>
      <c r="J68" s="63">
        <v>20243</v>
      </c>
      <c r="K68" s="63">
        <v>2</v>
      </c>
      <c r="L68" s="73">
        <f t="shared" si="14"/>
        <v>-12711</v>
      </c>
      <c r="M68" s="73">
        <f t="shared" si="15"/>
        <v>2390</v>
      </c>
      <c r="N68" s="63">
        <v>155</v>
      </c>
      <c r="O68" s="73">
        <f t="shared" si="16"/>
        <v>2235</v>
      </c>
      <c r="P68" s="63">
        <v>2235</v>
      </c>
      <c r="Q68" s="63">
        <v>0</v>
      </c>
      <c r="R68" s="73">
        <f t="shared" si="17"/>
        <v>15101</v>
      </c>
      <c r="S68" s="63">
        <v>7902</v>
      </c>
      <c r="T68" s="73">
        <f t="shared" si="18"/>
        <v>7199</v>
      </c>
      <c r="U68" s="63">
        <v>7199</v>
      </c>
      <c r="V68" s="63">
        <v>0</v>
      </c>
      <c r="W68" s="47"/>
      <c r="X68" s="15"/>
    </row>
    <row r="69" spans="1:24" s="35" customFormat="1" ht="21" customHeight="1" x14ac:dyDescent="0.2">
      <c r="A69" s="9" t="s">
        <v>146</v>
      </c>
      <c r="B69" s="33">
        <f t="shared" si="10"/>
        <v>-65248</v>
      </c>
      <c r="C69" s="33">
        <f>+F69+M69+'E MPI MIF 2-IIP MFIs 2'!C68+'E MPI MIF 2-IIP MFIs 2'!N68</f>
        <v>18963</v>
      </c>
      <c r="D69" s="33">
        <f>+I69+R69+'E MPI MIF 2-IIP MFIs 2'!H68+'E MPI MIF 2-IIP MFIs 2'!O68</f>
        <v>84211</v>
      </c>
      <c r="E69" s="33">
        <f t="shared" si="11"/>
        <v>-22466</v>
      </c>
      <c r="F69" s="33">
        <f t="shared" si="12"/>
        <v>160</v>
      </c>
      <c r="G69" s="10">
        <v>160</v>
      </c>
      <c r="H69" s="10">
        <v>0</v>
      </c>
      <c r="I69" s="33">
        <f t="shared" si="13"/>
        <v>22626</v>
      </c>
      <c r="J69" s="10">
        <v>22619</v>
      </c>
      <c r="K69" s="10">
        <v>7</v>
      </c>
      <c r="L69" s="33">
        <f t="shared" si="14"/>
        <v>-13300</v>
      </c>
      <c r="M69" s="33">
        <f t="shared" si="15"/>
        <v>3233</v>
      </c>
      <c r="N69" s="10">
        <v>176</v>
      </c>
      <c r="O69" s="33">
        <f t="shared" si="16"/>
        <v>3057</v>
      </c>
      <c r="P69" s="10">
        <v>2952</v>
      </c>
      <c r="Q69" s="10">
        <v>105</v>
      </c>
      <c r="R69" s="33">
        <f t="shared" si="17"/>
        <v>16533</v>
      </c>
      <c r="S69" s="10">
        <v>8704</v>
      </c>
      <c r="T69" s="33">
        <f t="shared" si="18"/>
        <v>7829</v>
      </c>
      <c r="U69" s="10">
        <v>7829</v>
      </c>
      <c r="V69" s="10">
        <v>0</v>
      </c>
      <c r="W69" s="47"/>
      <c r="X69" s="15"/>
    </row>
    <row r="70" spans="1:24" s="35" customFormat="1" ht="21" customHeight="1" x14ac:dyDescent="0.2">
      <c r="A70" s="62" t="s">
        <v>147</v>
      </c>
      <c r="B70" s="74">
        <f t="shared" si="10"/>
        <v>-60796</v>
      </c>
      <c r="C70" s="74">
        <f>+F70+M70+'E MPI MIF 2-IIP MFIs 2'!C69+'E MPI MIF 2-IIP MFIs 2'!N69</f>
        <v>19841</v>
      </c>
      <c r="D70" s="74">
        <f>+I70+R70+'E MPI MIF 2-IIP MFIs 2'!H69+'E MPI MIF 2-IIP MFIs 2'!O69</f>
        <v>80637</v>
      </c>
      <c r="E70" s="74">
        <f t="shared" si="11"/>
        <v>-20565</v>
      </c>
      <c r="F70" s="74">
        <f t="shared" si="12"/>
        <v>147</v>
      </c>
      <c r="G70" s="64">
        <v>147</v>
      </c>
      <c r="H70" s="64">
        <v>0</v>
      </c>
      <c r="I70" s="74">
        <f t="shared" si="13"/>
        <v>20712</v>
      </c>
      <c r="J70" s="64">
        <v>20710</v>
      </c>
      <c r="K70" s="64">
        <v>2</v>
      </c>
      <c r="L70" s="74">
        <f t="shared" si="14"/>
        <v>-13106</v>
      </c>
      <c r="M70" s="74">
        <f t="shared" si="15"/>
        <v>3362</v>
      </c>
      <c r="N70" s="64">
        <v>159</v>
      </c>
      <c r="O70" s="74">
        <f t="shared" si="16"/>
        <v>3203</v>
      </c>
      <c r="P70" s="64">
        <v>3203</v>
      </c>
      <c r="Q70" s="64">
        <v>0</v>
      </c>
      <c r="R70" s="74">
        <f t="shared" si="17"/>
        <v>16468</v>
      </c>
      <c r="S70" s="64">
        <v>8601</v>
      </c>
      <c r="T70" s="74">
        <f t="shared" si="18"/>
        <v>7867</v>
      </c>
      <c r="U70" s="64">
        <v>7867</v>
      </c>
      <c r="V70" s="64">
        <v>0</v>
      </c>
      <c r="W70" s="47"/>
      <c r="X70" s="15"/>
    </row>
    <row r="71" spans="1:24" s="35" customFormat="1" ht="21" customHeight="1" x14ac:dyDescent="0.2">
      <c r="A71" s="9" t="s">
        <v>149</v>
      </c>
      <c r="B71" s="33">
        <f t="shared" si="10"/>
        <v>-63247</v>
      </c>
      <c r="C71" s="33">
        <f>+F71+M71+'E MPI MIF 2-IIP MFIs 2'!C70+'E MPI MIF 2-IIP MFIs 2'!N70</f>
        <v>19522</v>
      </c>
      <c r="D71" s="33">
        <f>+I71+R71+'E MPI MIF 2-IIP MFIs 2'!H70+'E MPI MIF 2-IIP MFIs 2'!O70</f>
        <v>82769</v>
      </c>
      <c r="E71" s="33">
        <f t="shared" si="11"/>
        <v>-21158</v>
      </c>
      <c r="F71" s="33">
        <f t="shared" si="12"/>
        <v>164</v>
      </c>
      <c r="G71" s="10">
        <v>164</v>
      </c>
      <c r="H71" s="10">
        <v>0</v>
      </c>
      <c r="I71" s="33">
        <f t="shared" si="13"/>
        <v>21322</v>
      </c>
      <c r="J71" s="10">
        <v>21320</v>
      </c>
      <c r="K71" s="10">
        <v>2</v>
      </c>
      <c r="L71" s="33">
        <f t="shared" si="14"/>
        <v>-13657</v>
      </c>
      <c r="M71" s="33">
        <f t="shared" si="15"/>
        <v>3588</v>
      </c>
      <c r="N71" s="10">
        <v>190</v>
      </c>
      <c r="O71" s="33">
        <f t="shared" si="16"/>
        <v>3398</v>
      </c>
      <c r="P71" s="10">
        <v>3321</v>
      </c>
      <c r="Q71" s="10">
        <v>77</v>
      </c>
      <c r="R71" s="33">
        <f t="shared" si="17"/>
        <v>17245</v>
      </c>
      <c r="S71" s="10">
        <v>8497</v>
      </c>
      <c r="T71" s="33">
        <f t="shared" si="18"/>
        <v>8748</v>
      </c>
      <c r="U71" s="10">
        <v>8748</v>
      </c>
      <c r="V71" s="10">
        <v>0</v>
      </c>
      <c r="W71" s="47"/>
      <c r="X71" s="15"/>
    </row>
    <row r="72" spans="1:24" s="35" customFormat="1" ht="21" customHeight="1" x14ac:dyDescent="0.2">
      <c r="A72" s="62" t="s">
        <v>150</v>
      </c>
      <c r="B72" s="73">
        <f t="shared" si="10"/>
        <v>-63560</v>
      </c>
      <c r="C72" s="73">
        <f>+F72+M72+'E MPI MIF 2-IIP MFIs 2'!C71+'E MPI MIF 2-IIP MFIs 2'!N71</f>
        <v>18912</v>
      </c>
      <c r="D72" s="73">
        <f>+I72+R72+'E MPI MIF 2-IIP MFIs 2'!H71+'E MPI MIF 2-IIP MFIs 2'!O71</f>
        <v>82472</v>
      </c>
      <c r="E72" s="73">
        <f t="shared" si="11"/>
        <v>-21065</v>
      </c>
      <c r="F72" s="73">
        <f t="shared" si="12"/>
        <v>171</v>
      </c>
      <c r="G72" s="63">
        <v>171</v>
      </c>
      <c r="H72" s="63">
        <v>0</v>
      </c>
      <c r="I72" s="73">
        <f t="shared" si="13"/>
        <v>21236</v>
      </c>
      <c r="J72" s="63">
        <v>21233</v>
      </c>
      <c r="K72" s="63">
        <v>3</v>
      </c>
      <c r="L72" s="73">
        <f t="shared" si="14"/>
        <v>-14620</v>
      </c>
      <c r="M72" s="73">
        <f t="shared" si="15"/>
        <v>3593</v>
      </c>
      <c r="N72" s="63">
        <v>210</v>
      </c>
      <c r="O72" s="73">
        <f t="shared" si="16"/>
        <v>3383</v>
      </c>
      <c r="P72" s="63">
        <v>3305</v>
      </c>
      <c r="Q72" s="63">
        <v>78</v>
      </c>
      <c r="R72" s="73">
        <f t="shared" si="17"/>
        <v>18213</v>
      </c>
      <c r="S72" s="63">
        <v>9163</v>
      </c>
      <c r="T72" s="73">
        <f t="shared" si="18"/>
        <v>9050</v>
      </c>
      <c r="U72" s="63">
        <v>9050</v>
      </c>
      <c r="V72" s="63">
        <v>0</v>
      </c>
      <c r="W72" s="47"/>
      <c r="X72" s="15"/>
    </row>
    <row r="73" spans="1:24" s="35" customFormat="1" ht="21" customHeight="1" x14ac:dyDescent="0.2">
      <c r="A73" s="9" t="s">
        <v>151</v>
      </c>
      <c r="B73" s="33">
        <f t="shared" si="10"/>
        <v>-56377</v>
      </c>
      <c r="C73" s="33">
        <f>+F73+M73+'E MPI MIF 2-IIP MFIs 2'!C72+'E MPI MIF 2-IIP MFIs 2'!N72</f>
        <v>21576</v>
      </c>
      <c r="D73" s="33">
        <f>+I73+R73+'E MPI MIF 2-IIP MFIs 2'!H72+'E MPI MIF 2-IIP MFIs 2'!O72</f>
        <v>77953</v>
      </c>
      <c r="E73" s="33">
        <f t="shared" si="11"/>
        <v>-18520</v>
      </c>
      <c r="F73" s="33">
        <f t="shared" si="12"/>
        <v>177</v>
      </c>
      <c r="G73" s="10">
        <v>177</v>
      </c>
      <c r="H73" s="10">
        <v>0</v>
      </c>
      <c r="I73" s="33">
        <f t="shared" si="13"/>
        <v>18697</v>
      </c>
      <c r="J73" s="10">
        <v>18676</v>
      </c>
      <c r="K73" s="10">
        <v>21</v>
      </c>
      <c r="L73" s="33">
        <f t="shared" si="14"/>
        <v>-13475</v>
      </c>
      <c r="M73" s="33">
        <f t="shared" si="15"/>
        <v>3711</v>
      </c>
      <c r="N73" s="10">
        <v>208</v>
      </c>
      <c r="O73" s="33">
        <f t="shared" si="16"/>
        <v>3503</v>
      </c>
      <c r="P73" s="10">
        <v>3464</v>
      </c>
      <c r="Q73" s="10">
        <v>39</v>
      </c>
      <c r="R73" s="33">
        <f t="shared" si="17"/>
        <v>17186</v>
      </c>
      <c r="S73" s="10">
        <v>7998</v>
      </c>
      <c r="T73" s="33">
        <f t="shared" si="18"/>
        <v>9188</v>
      </c>
      <c r="U73" s="10">
        <v>9188</v>
      </c>
      <c r="V73" s="10">
        <v>0</v>
      </c>
      <c r="W73" s="47"/>
      <c r="X73" s="15"/>
    </row>
    <row r="74" spans="1:24" s="35" customFormat="1" ht="21" customHeight="1" x14ac:dyDescent="0.2">
      <c r="A74" s="62" t="s">
        <v>152</v>
      </c>
      <c r="B74" s="74">
        <f t="shared" si="10"/>
        <v>-55717</v>
      </c>
      <c r="C74" s="74">
        <f>+F74+M74+'E MPI MIF 2-IIP MFIs 2'!C73+'E MPI MIF 2-IIP MFIs 2'!N73</f>
        <v>20225</v>
      </c>
      <c r="D74" s="74">
        <f>+I74+R74+'E MPI MIF 2-IIP MFIs 2'!H73+'E MPI MIF 2-IIP MFIs 2'!O73</f>
        <v>75942</v>
      </c>
      <c r="E74" s="74">
        <f t="shared" si="11"/>
        <v>-18054</v>
      </c>
      <c r="F74" s="74">
        <f t="shared" si="12"/>
        <v>201</v>
      </c>
      <c r="G74" s="64">
        <v>201</v>
      </c>
      <c r="H74" s="64">
        <v>0</v>
      </c>
      <c r="I74" s="74">
        <f t="shared" si="13"/>
        <v>18255</v>
      </c>
      <c r="J74" s="64">
        <v>18236</v>
      </c>
      <c r="K74" s="64">
        <v>19</v>
      </c>
      <c r="L74" s="74">
        <f t="shared" si="14"/>
        <v>-13027</v>
      </c>
      <c r="M74" s="74">
        <f t="shared" si="15"/>
        <v>3820</v>
      </c>
      <c r="N74" s="64">
        <v>245</v>
      </c>
      <c r="O74" s="74">
        <f t="shared" si="16"/>
        <v>3575</v>
      </c>
      <c r="P74" s="64">
        <v>3575</v>
      </c>
      <c r="Q74" s="64">
        <v>0</v>
      </c>
      <c r="R74" s="74">
        <f t="shared" si="17"/>
        <v>16847</v>
      </c>
      <c r="S74" s="64">
        <v>7486</v>
      </c>
      <c r="T74" s="74">
        <f t="shared" si="18"/>
        <v>9361</v>
      </c>
      <c r="U74" s="64">
        <v>9361</v>
      </c>
      <c r="V74" s="64">
        <v>0</v>
      </c>
      <c r="W74" s="47"/>
      <c r="X74" s="15"/>
    </row>
    <row r="75" spans="1:24" s="35" customFormat="1" ht="21" customHeight="1" x14ac:dyDescent="0.2">
      <c r="A75" s="9" t="s">
        <v>153</v>
      </c>
      <c r="B75" s="33">
        <f t="shared" si="10"/>
        <v>-43711</v>
      </c>
      <c r="C75" s="33">
        <f>+F75+M75+'E MPI MIF 2-IIP MFIs 2'!C74+'E MPI MIF 2-IIP MFIs 2'!N74</f>
        <v>25951</v>
      </c>
      <c r="D75" s="33">
        <f>+I75+R75+'E MPI MIF 2-IIP MFIs 2'!H74+'E MPI MIF 2-IIP MFIs 2'!O74</f>
        <v>69662</v>
      </c>
      <c r="E75" s="33">
        <f t="shared" si="11"/>
        <v>-12716</v>
      </c>
      <c r="F75" s="33">
        <f t="shared" si="12"/>
        <v>178</v>
      </c>
      <c r="G75" s="10">
        <v>178</v>
      </c>
      <c r="H75" s="10">
        <v>0</v>
      </c>
      <c r="I75" s="33">
        <f t="shared" si="13"/>
        <v>12894</v>
      </c>
      <c r="J75" s="10">
        <v>12874</v>
      </c>
      <c r="K75" s="10">
        <v>20</v>
      </c>
      <c r="L75" s="33">
        <f t="shared" si="14"/>
        <v>-9249</v>
      </c>
      <c r="M75" s="33">
        <f t="shared" si="15"/>
        <v>3927</v>
      </c>
      <c r="N75" s="10">
        <v>219</v>
      </c>
      <c r="O75" s="33">
        <f t="shared" si="16"/>
        <v>3708</v>
      </c>
      <c r="P75" s="10">
        <v>3708</v>
      </c>
      <c r="Q75" s="10">
        <v>0</v>
      </c>
      <c r="R75" s="33">
        <f t="shared" si="17"/>
        <v>13176</v>
      </c>
      <c r="S75" s="10">
        <v>3976</v>
      </c>
      <c r="T75" s="33">
        <f t="shared" si="18"/>
        <v>9200</v>
      </c>
      <c r="U75" s="10">
        <v>9173</v>
      </c>
      <c r="V75" s="10">
        <v>27</v>
      </c>
      <c r="W75" s="47"/>
      <c r="X75" s="15"/>
    </row>
    <row r="76" spans="1:24" s="35" customFormat="1" ht="21" customHeight="1" x14ac:dyDescent="0.2">
      <c r="A76" s="62" t="s">
        <v>154</v>
      </c>
      <c r="B76" s="73">
        <f t="shared" si="10"/>
        <v>-41962</v>
      </c>
      <c r="C76" s="73">
        <f>+F76+M76+'E MPI MIF 2-IIP MFIs 2'!C75+'E MPI MIF 2-IIP MFIs 2'!N75</f>
        <v>25983</v>
      </c>
      <c r="D76" s="73">
        <f>+I76+R76+'E MPI MIF 2-IIP MFIs 2'!H75+'E MPI MIF 2-IIP MFIs 2'!O75</f>
        <v>67945</v>
      </c>
      <c r="E76" s="73">
        <f t="shared" si="11"/>
        <v>-12773</v>
      </c>
      <c r="F76" s="73">
        <f t="shared" si="12"/>
        <v>199</v>
      </c>
      <c r="G76" s="63">
        <v>199</v>
      </c>
      <c r="H76" s="63">
        <v>0</v>
      </c>
      <c r="I76" s="73">
        <f t="shared" si="13"/>
        <v>12972</v>
      </c>
      <c r="J76" s="63">
        <v>12946</v>
      </c>
      <c r="K76" s="63">
        <v>26</v>
      </c>
      <c r="L76" s="73">
        <f t="shared" si="14"/>
        <v>-8316</v>
      </c>
      <c r="M76" s="73">
        <f t="shared" si="15"/>
        <v>4679</v>
      </c>
      <c r="N76" s="63">
        <v>249</v>
      </c>
      <c r="O76" s="73">
        <f t="shared" si="16"/>
        <v>4430</v>
      </c>
      <c r="P76" s="63">
        <v>4303</v>
      </c>
      <c r="Q76" s="63">
        <v>127</v>
      </c>
      <c r="R76" s="73">
        <f t="shared" si="17"/>
        <v>12995</v>
      </c>
      <c r="S76" s="63">
        <v>3645</v>
      </c>
      <c r="T76" s="73">
        <f t="shared" si="18"/>
        <v>9350</v>
      </c>
      <c r="U76" s="63">
        <v>9322</v>
      </c>
      <c r="V76" s="63">
        <v>28</v>
      </c>
      <c r="W76" s="47"/>
      <c r="X76" s="15"/>
    </row>
    <row r="77" spans="1:24" s="35" customFormat="1" ht="21" customHeight="1" x14ac:dyDescent="0.2">
      <c r="A77" s="9" t="s">
        <v>155</v>
      </c>
      <c r="B77" s="33">
        <f t="shared" si="10"/>
        <v>-40863</v>
      </c>
      <c r="C77" s="33">
        <f>+F77+M77+'E MPI MIF 2-IIP MFIs 2'!C76+'E MPI MIF 2-IIP MFIs 2'!N76</f>
        <v>23435</v>
      </c>
      <c r="D77" s="33">
        <f>+I77+R77+'E MPI MIF 2-IIP MFIs 2'!H76+'E MPI MIF 2-IIP MFIs 2'!O76</f>
        <v>64298</v>
      </c>
      <c r="E77" s="33">
        <f t="shared" si="11"/>
        <v>-10902</v>
      </c>
      <c r="F77" s="33">
        <f t="shared" si="12"/>
        <v>201</v>
      </c>
      <c r="G77" s="10">
        <v>201</v>
      </c>
      <c r="H77" s="10">
        <v>0</v>
      </c>
      <c r="I77" s="33">
        <f t="shared" si="13"/>
        <v>11103</v>
      </c>
      <c r="J77" s="10">
        <v>11083</v>
      </c>
      <c r="K77" s="10">
        <v>20</v>
      </c>
      <c r="L77" s="33">
        <f t="shared" si="14"/>
        <v>-7491</v>
      </c>
      <c r="M77" s="33">
        <f t="shared" si="15"/>
        <v>5174</v>
      </c>
      <c r="N77" s="10">
        <v>268</v>
      </c>
      <c r="O77" s="33">
        <f t="shared" si="16"/>
        <v>4906</v>
      </c>
      <c r="P77" s="10">
        <v>4862</v>
      </c>
      <c r="Q77" s="10">
        <v>44</v>
      </c>
      <c r="R77" s="33">
        <f t="shared" si="17"/>
        <v>12665</v>
      </c>
      <c r="S77" s="10">
        <v>3138</v>
      </c>
      <c r="T77" s="33">
        <f t="shared" si="18"/>
        <v>9527</v>
      </c>
      <c r="U77" s="10">
        <v>9500</v>
      </c>
      <c r="V77" s="10">
        <v>27</v>
      </c>
      <c r="W77" s="47"/>
      <c r="X77" s="15"/>
    </row>
    <row r="78" spans="1:24" s="35" customFormat="1" ht="21" customHeight="1" x14ac:dyDescent="0.2">
      <c r="A78" s="62" t="s">
        <v>156</v>
      </c>
      <c r="B78" s="74">
        <f t="shared" si="10"/>
        <v>-48164</v>
      </c>
      <c r="C78" s="74">
        <f>+F78+M78+'E MPI MIF 2-IIP MFIs 2'!C77+'E MPI MIF 2-IIP MFIs 2'!N77</f>
        <v>22911</v>
      </c>
      <c r="D78" s="74">
        <f>+I78+R78+'E MPI MIF 2-IIP MFIs 2'!H77+'E MPI MIF 2-IIP MFIs 2'!O77</f>
        <v>71075</v>
      </c>
      <c r="E78" s="74">
        <f t="shared" si="11"/>
        <v>-12866</v>
      </c>
      <c r="F78" s="74">
        <f t="shared" si="12"/>
        <v>381</v>
      </c>
      <c r="G78" s="64">
        <v>381</v>
      </c>
      <c r="H78" s="64">
        <v>0</v>
      </c>
      <c r="I78" s="74">
        <f t="shared" si="13"/>
        <v>13247</v>
      </c>
      <c r="J78" s="64">
        <v>13229</v>
      </c>
      <c r="K78" s="64">
        <v>18</v>
      </c>
      <c r="L78" s="74">
        <f t="shared" si="14"/>
        <v>-8349</v>
      </c>
      <c r="M78" s="74">
        <f t="shared" si="15"/>
        <v>6071</v>
      </c>
      <c r="N78" s="64">
        <v>292</v>
      </c>
      <c r="O78" s="74">
        <f t="shared" si="16"/>
        <v>5779</v>
      </c>
      <c r="P78" s="64">
        <v>5779</v>
      </c>
      <c r="Q78" s="64">
        <v>0</v>
      </c>
      <c r="R78" s="74">
        <f t="shared" si="17"/>
        <v>14420</v>
      </c>
      <c r="S78" s="64">
        <v>4031</v>
      </c>
      <c r="T78" s="74">
        <f t="shared" si="18"/>
        <v>10389</v>
      </c>
      <c r="U78" s="64">
        <v>10362</v>
      </c>
      <c r="V78" s="64">
        <v>27</v>
      </c>
      <c r="W78" s="47"/>
      <c r="X78" s="15"/>
    </row>
    <row r="79" spans="1:24" s="35" customFormat="1" ht="21" customHeight="1" x14ac:dyDescent="0.2">
      <c r="A79" s="9" t="s">
        <v>158</v>
      </c>
      <c r="B79" s="33">
        <f t="shared" si="10"/>
        <v>-46145</v>
      </c>
      <c r="C79" s="33">
        <f>+F79+M79+'E MPI MIF 2-IIP MFIs 2'!C78+'E MPI MIF 2-IIP MFIs 2'!N78</f>
        <v>22808</v>
      </c>
      <c r="D79" s="33">
        <f>+I79+R79+'E MPI MIF 2-IIP MFIs 2'!H78+'E MPI MIF 2-IIP MFIs 2'!O78</f>
        <v>68953</v>
      </c>
      <c r="E79" s="33">
        <f t="shared" si="11"/>
        <v>-13633</v>
      </c>
      <c r="F79" s="33">
        <f t="shared" si="12"/>
        <v>352</v>
      </c>
      <c r="G79" s="10">
        <v>351</v>
      </c>
      <c r="H79" s="10">
        <v>1</v>
      </c>
      <c r="I79" s="33">
        <f t="shared" si="13"/>
        <v>13985</v>
      </c>
      <c r="J79" s="10">
        <v>13960</v>
      </c>
      <c r="K79" s="10">
        <v>25</v>
      </c>
      <c r="L79" s="33">
        <f t="shared" si="14"/>
        <v>-8641</v>
      </c>
      <c r="M79" s="33">
        <f t="shared" si="15"/>
        <v>6348</v>
      </c>
      <c r="N79" s="10">
        <v>294</v>
      </c>
      <c r="O79" s="33">
        <f t="shared" si="16"/>
        <v>6054</v>
      </c>
      <c r="P79" s="10">
        <v>6054</v>
      </c>
      <c r="Q79" s="10">
        <v>0</v>
      </c>
      <c r="R79" s="33">
        <f t="shared" si="17"/>
        <v>14989</v>
      </c>
      <c r="S79" s="10">
        <v>4563</v>
      </c>
      <c r="T79" s="33">
        <f t="shared" si="18"/>
        <v>10426</v>
      </c>
      <c r="U79" s="10">
        <v>10426</v>
      </c>
      <c r="V79" s="10">
        <v>0</v>
      </c>
      <c r="W79" s="47"/>
      <c r="X79" s="15"/>
    </row>
    <row r="80" spans="1:24" s="35" customFormat="1" ht="21" customHeight="1" x14ac:dyDescent="0.2">
      <c r="A80" s="62" t="s">
        <v>159</v>
      </c>
      <c r="B80" s="73">
        <f t="shared" si="10"/>
        <v>-47768</v>
      </c>
      <c r="C80" s="73">
        <f>+F80+M80+'E MPI MIF 2-IIP MFIs 2'!C79+'E MPI MIF 2-IIP MFIs 2'!N79</f>
        <v>24090</v>
      </c>
      <c r="D80" s="73">
        <f>+I80+R80+'E MPI MIF 2-IIP MFIs 2'!H79+'E MPI MIF 2-IIP MFIs 2'!O79</f>
        <v>71858</v>
      </c>
      <c r="E80" s="73">
        <f t="shared" si="11"/>
        <v>-15690</v>
      </c>
      <c r="F80" s="73">
        <f t="shared" si="12"/>
        <v>455</v>
      </c>
      <c r="G80" s="63">
        <v>454</v>
      </c>
      <c r="H80" s="63">
        <v>1</v>
      </c>
      <c r="I80" s="73">
        <f t="shared" si="13"/>
        <v>16145</v>
      </c>
      <c r="J80" s="63">
        <v>16109</v>
      </c>
      <c r="K80" s="63">
        <v>36</v>
      </c>
      <c r="L80" s="73">
        <f t="shared" si="14"/>
        <v>-9932</v>
      </c>
      <c r="M80" s="73">
        <f t="shared" si="15"/>
        <v>6360</v>
      </c>
      <c r="N80" s="63">
        <v>236</v>
      </c>
      <c r="O80" s="73">
        <f t="shared" si="16"/>
        <v>6124</v>
      </c>
      <c r="P80" s="63">
        <v>6124</v>
      </c>
      <c r="Q80" s="63">
        <v>0</v>
      </c>
      <c r="R80" s="73">
        <f t="shared" si="17"/>
        <v>16292</v>
      </c>
      <c r="S80" s="63">
        <v>5799</v>
      </c>
      <c r="T80" s="73">
        <f t="shared" si="18"/>
        <v>10493</v>
      </c>
      <c r="U80" s="63">
        <v>10493</v>
      </c>
      <c r="V80" s="63">
        <v>0</v>
      </c>
      <c r="W80" s="47"/>
      <c r="X80" s="15"/>
    </row>
    <row r="81" spans="1:24" s="35" customFormat="1" ht="21" customHeight="1" x14ac:dyDescent="0.2">
      <c r="A81" s="9" t="s">
        <v>160</v>
      </c>
      <c r="B81" s="33">
        <f t="shared" si="10"/>
        <v>-46440</v>
      </c>
      <c r="C81" s="33">
        <f>+F81+M81+'E MPI MIF 2-IIP MFIs 2'!C80+'E MPI MIF 2-IIP MFIs 2'!N80</f>
        <v>28438</v>
      </c>
      <c r="D81" s="33">
        <f>+I81+R81+'E MPI MIF 2-IIP MFIs 2'!H80+'E MPI MIF 2-IIP MFIs 2'!O80</f>
        <v>74878</v>
      </c>
      <c r="E81" s="33">
        <f t="shared" si="11"/>
        <v>-18325</v>
      </c>
      <c r="F81" s="33">
        <f t="shared" si="12"/>
        <v>464</v>
      </c>
      <c r="G81" s="10">
        <v>462</v>
      </c>
      <c r="H81" s="10">
        <v>2</v>
      </c>
      <c r="I81" s="33">
        <f t="shared" si="13"/>
        <v>18789</v>
      </c>
      <c r="J81" s="10">
        <v>18753</v>
      </c>
      <c r="K81" s="10">
        <v>36</v>
      </c>
      <c r="L81" s="33">
        <f t="shared" si="14"/>
        <v>-11319</v>
      </c>
      <c r="M81" s="33">
        <f t="shared" si="15"/>
        <v>5880</v>
      </c>
      <c r="N81" s="10">
        <v>221</v>
      </c>
      <c r="O81" s="33">
        <f t="shared" si="16"/>
        <v>5659</v>
      </c>
      <c r="P81" s="10">
        <v>5656</v>
      </c>
      <c r="Q81" s="10">
        <v>3</v>
      </c>
      <c r="R81" s="33">
        <f t="shared" si="17"/>
        <v>17199</v>
      </c>
      <c r="S81" s="10">
        <v>6597</v>
      </c>
      <c r="T81" s="33">
        <f t="shared" si="18"/>
        <v>10602</v>
      </c>
      <c r="U81" s="10">
        <v>10602</v>
      </c>
      <c r="V81" s="10">
        <v>0</v>
      </c>
      <c r="W81" s="47"/>
      <c r="X81" s="15"/>
    </row>
    <row r="82" spans="1:24" s="35" customFormat="1" ht="21" customHeight="1" x14ac:dyDescent="0.2">
      <c r="A82" s="11" t="s">
        <v>161</v>
      </c>
      <c r="B82" s="37">
        <f t="shared" si="10"/>
        <v>-55935</v>
      </c>
      <c r="C82" s="37">
        <f>+F82+M82+'E MPI MIF 2-IIP MFIs 2'!C81+'E MPI MIF 2-IIP MFIs 2'!N81</f>
        <v>27486</v>
      </c>
      <c r="D82" s="37">
        <f>+I82+R82+'E MPI MIF 2-IIP MFIs 2'!H81+'E MPI MIF 2-IIP MFIs 2'!O81</f>
        <v>83421</v>
      </c>
      <c r="E82" s="37">
        <f t="shared" si="11"/>
        <v>-20259</v>
      </c>
      <c r="F82" s="37">
        <f t="shared" si="12"/>
        <v>559</v>
      </c>
      <c r="G82" s="13">
        <v>557</v>
      </c>
      <c r="H82" s="13">
        <v>2</v>
      </c>
      <c r="I82" s="37">
        <f t="shared" si="13"/>
        <v>20818</v>
      </c>
      <c r="J82" s="13">
        <v>20783</v>
      </c>
      <c r="K82" s="13">
        <v>35</v>
      </c>
      <c r="L82" s="37">
        <f t="shared" si="14"/>
        <v>-12273</v>
      </c>
      <c r="M82" s="37">
        <f t="shared" si="15"/>
        <v>5826</v>
      </c>
      <c r="N82" s="13">
        <v>229</v>
      </c>
      <c r="O82" s="37">
        <f t="shared" si="16"/>
        <v>5597</v>
      </c>
      <c r="P82" s="13">
        <v>5584</v>
      </c>
      <c r="Q82" s="13">
        <v>13</v>
      </c>
      <c r="R82" s="37">
        <f t="shared" si="17"/>
        <v>18099</v>
      </c>
      <c r="S82" s="13">
        <v>7643</v>
      </c>
      <c r="T82" s="37">
        <f t="shared" si="18"/>
        <v>10456</v>
      </c>
      <c r="U82" s="13">
        <v>10456</v>
      </c>
      <c r="V82" s="13">
        <v>0</v>
      </c>
      <c r="W82" s="47"/>
      <c r="X82" s="15"/>
    </row>
    <row r="83" spans="1:24" s="35" customFormat="1" ht="21" customHeight="1" x14ac:dyDescent="0.2">
      <c r="A83" s="9" t="s">
        <v>162</v>
      </c>
      <c r="B83" s="33">
        <f t="shared" si="10"/>
        <v>-49347</v>
      </c>
      <c r="C83" s="33">
        <f>+F83+M83+'E MPI MIF 2-IIP MFIs 2'!C82+'E MPI MIF 2-IIP MFIs 2'!N82</f>
        <v>36043</v>
      </c>
      <c r="D83" s="33">
        <f>+I83+R83+'E MPI MIF 2-IIP MFIs 2'!H82+'E MPI MIF 2-IIP MFIs 2'!O82</f>
        <v>85390</v>
      </c>
      <c r="E83" s="33">
        <f t="shared" si="11"/>
        <v>-17991</v>
      </c>
      <c r="F83" s="33">
        <f t="shared" si="12"/>
        <v>493</v>
      </c>
      <c r="G83" s="10">
        <v>492</v>
      </c>
      <c r="H83" s="10">
        <v>1</v>
      </c>
      <c r="I83" s="33">
        <f t="shared" si="13"/>
        <v>18484</v>
      </c>
      <c r="J83" s="10">
        <v>18453</v>
      </c>
      <c r="K83" s="10">
        <v>31</v>
      </c>
      <c r="L83" s="33">
        <f t="shared" si="14"/>
        <v>-11481</v>
      </c>
      <c r="M83" s="33">
        <f t="shared" si="15"/>
        <v>5850</v>
      </c>
      <c r="N83" s="10">
        <v>228</v>
      </c>
      <c r="O83" s="33">
        <f t="shared" si="16"/>
        <v>5622</v>
      </c>
      <c r="P83" s="10">
        <v>5609</v>
      </c>
      <c r="Q83" s="10">
        <v>13</v>
      </c>
      <c r="R83" s="33">
        <f t="shared" si="17"/>
        <v>17331</v>
      </c>
      <c r="S83" s="10">
        <v>6700</v>
      </c>
      <c r="T83" s="33">
        <f t="shared" si="18"/>
        <v>10631</v>
      </c>
      <c r="U83" s="10">
        <v>10631</v>
      </c>
      <c r="V83" s="10">
        <v>0</v>
      </c>
      <c r="W83" s="47"/>
      <c r="X83" s="15"/>
    </row>
    <row r="84" spans="1:24" s="35" customFormat="1" ht="21" customHeight="1" x14ac:dyDescent="0.2">
      <c r="A84" s="62" t="s">
        <v>163</v>
      </c>
      <c r="B84" s="73">
        <f t="shared" si="10"/>
        <v>-39517</v>
      </c>
      <c r="C84" s="73">
        <f>+F84+M84+'E MPI MIF 2-IIP MFIs 2'!C83+'E MPI MIF 2-IIP MFIs 2'!N83</f>
        <v>41199</v>
      </c>
      <c r="D84" s="73">
        <f>+I84+R84+'E MPI MIF 2-IIP MFIs 2'!H83+'E MPI MIF 2-IIP MFIs 2'!O83</f>
        <v>80716</v>
      </c>
      <c r="E84" s="73">
        <f t="shared" si="11"/>
        <v>-13725</v>
      </c>
      <c r="F84" s="73">
        <f t="shared" si="12"/>
        <v>489</v>
      </c>
      <c r="G84" s="63">
        <v>489</v>
      </c>
      <c r="H84" s="63">
        <v>0</v>
      </c>
      <c r="I84" s="73">
        <f t="shared" si="13"/>
        <v>14214</v>
      </c>
      <c r="J84" s="63">
        <v>14180</v>
      </c>
      <c r="K84" s="63">
        <v>34</v>
      </c>
      <c r="L84" s="73">
        <f t="shared" si="14"/>
        <v>-8627</v>
      </c>
      <c r="M84" s="73">
        <f t="shared" si="15"/>
        <v>5735</v>
      </c>
      <c r="N84" s="63">
        <v>216</v>
      </c>
      <c r="O84" s="73">
        <f t="shared" si="16"/>
        <v>5519</v>
      </c>
      <c r="P84" s="63">
        <v>5506</v>
      </c>
      <c r="Q84" s="63">
        <v>13</v>
      </c>
      <c r="R84" s="73">
        <f t="shared" si="17"/>
        <v>14362</v>
      </c>
      <c r="S84" s="63">
        <v>4522</v>
      </c>
      <c r="T84" s="73">
        <f t="shared" si="18"/>
        <v>9840</v>
      </c>
      <c r="U84" s="63">
        <v>9840</v>
      </c>
      <c r="V84" s="63">
        <v>0</v>
      </c>
      <c r="W84" s="47"/>
      <c r="X84" s="15"/>
    </row>
    <row r="85" spans="1:24" s="35" customFormat="1" ht="21" customHeight="1" x14ac:dyDescent="0.2">
      <c r="A85" s="9" t="s">
        <v>164</v>
      </c>
      <c r="B85" s="33">
        <f t="shared" si="10"/>
        <v>-29559</v>
      </c>
      <c r="C85" s="33">
        <f>+F85+M85+'E MPI MIF 2-IIP MFIs 2'!C84+'E MPI MIF 2-IIP MFIs 2'!N84</f>
        <v>46698</v>
      </c>
      <c r="D85" s="33">
        <f>+I85+R85+'E MPI MIF 2-IIP MFIs 2'!H84+'E MPI MIF 2-IIP MFIs 2'!O84</f>
        <v>76257</v>
      </c>
      <c r="E85" s="33">
        <f t="shared" si="11"/>
        <v>-11541</v>
      </c>
      <c r="F85" s="33">
        <f t="shared" si="12"/>
        <v>498</v>
      </c>
      <c r="G85" s="10">
        <v>498</v>
      </c>
      <c r="H85" s="10">
        <v>0</v>
      </c>
      <c r="I85" s="33">
        <f t="shared" si="13"/>
        <v>12039</v>
      </c>
      <c r="J85" s="10">
        <v>12004</v>
      </c>
      <c r="K85" s="10">
        <v>35</v>
      </c>
      <c r="L85" s="33">
        <f t="shared" si="14"/>
        <v>-7429</v>
      </c>
      <c r="M85" s="33">
        <f t="shared" si="15"/>
        <v>5847</v>
      </c>
      <c r="N85" s="10">
        <v>218</v>
      </c>
      <c r="O85" s="33">
        <f t="shared" si="16"/>
        <v>5629</v>
      </c>
      <c r="P85" s="10">
        <v>5248</v>
      </c>
      <c r="Q85" s="10">
        <v>381</v>
      </c>
      <c r="R85" s="33">
        <f t="shared" si="17"/>
        <v>13276</v>
      </c>
      <c r="S85" s="10">
        <v>3191</v>
      </c>
      <c r="T85" s="33">
        <f t="shared" si="18"/>
        <v>10085</v>
      </c>
      <c r="U85" s="10">
        <v>10085</v>
      </c>
      <c r="V85" s="10">
        <v>0</v>
      </c>
      <c r="W85" s="47"/>
      <c r="X85" s="15"/>
    </row>
    <row r="86" spans="1:24" s="35" customFormat="1" ht="21" customHeight="1" x14ac:dyDescent="0.2">
      <c r="A86" s="11" t="s">
        <v>165</v>
      </c>
      <c r="B86" s="37">
        <f t="shared" si="10"/>
        <v>-31811</v>
      </c>
      <c r="C86" s="37">
        <f>+F86+M86+'E MPI MIF 2-IIP MFIs 2'!C85+'E MPI MIF 2-IIP MFIs 2'!N85</f>
        <v>47754</v>
      </c>
      <c r="D86" s="37">
        <f>+I86+R86+'E MPI MIF 2-IIP MFIs 2'!H85+'E MPI MIF 2-IIP MFIs 2'!O85</f>
        <v>79565</v>
      </c>
      <c r="E86" s="37">
        <f t="shared" si="11"/>
        <v>-13826</v>
      </c>
      <c r="F86" s="37">
        <f t="shared" si="12"/>
        <v>703</v>
      </c>
      <c r="G86" s="13">
        <v>703</v>
      </c>
      <c r="H86" s="13">
        <v>0</v>
      </c>
      <c r="I86" s="37">
        <f t="shared" si="13"/>
        <v>14529</v>
      </c>
      <c r="J86" s="13">
        <v>14500</v>
      </c>
      <c r="K86" s="13">
        <v>29</v>
      </c>
      <c r="L86" s="37">
        <f t="shared" si="14"/>
        <v>-6754</v>
      </c>
      <c r="M86" s="37">
        <f t="shared" si="15"/>
        <v>9172</v>
      </c>
      <c r="N86" s="13">
        <v>200</v>
      </c>
      <c r="O86" s="37">
        <f t="shared" si="16"/>
        <v>8972</v>
      </c>
      <c r="P86" s="13">
        <v>6708</v>
      </c>
      <c r="Q86" s="13">
        <v>2264</v>
      </c>
      <c r="R86" s="37">
        <f t="shared" si="17"/>
        <v>15926</v>
      </c>
      <c r="S86" s="13">
        <v>4504</v>
      </c>
      <c r="T86" s="37">
        <f t="shared" si="18"/>
        <v>11422</v>
      </c>
      <c r="U86" s="13">
        <v>11422</v>
      </c>
      <c r="V86" s="13">
        <v>0</v>
      </c>
      <c r="W86" s="47"/>
      <c r="X86" s="15"/>
    </row>
    <row r="87" spans="1:24" s="35" customFormat="1" ht="21" customHeight="1" x14ac:dyDescent="0.2">
      <c r="A87" s="9" t="s">
        <v>166</v>
      </c>
      <c r="B87" s="33">
        <f t="shared" si="10"/>
        <v>-23971</v>
      </c>
      <c r="C87" s="33">
        <f>+F87+M87+'E MPI MIF 2-IIP MFIs 2'!C86+'E MPI MIF 2-IIP MFIs 2'!N86</f>
        <v>55435</v>
      </c>
      <c r="D87" s="33">
        <f>+I87+R87+'E MPI MIF 2-IIP MFIs 2'!H86+'E MPI MIF 2-IIP MFIs 2'!O86</f>
        <v>79406</v>
      </c>
      <c r="E87" s="33">
        <f t="shared" si="11"/>
        <v>-15323</v>
      </c>
      <c r="F87" s="33">
        <f t="shared" si="12"/>
        <v>663</v>
      </c>
      <c r="G87" s="10">
        <v>663</v>
      </c>
      <c r="H87" s="10">
        <v>0</v>
      </c>
      <c r="I87" s="33">
        <f t="shared" si="13"/>
        <v>15986</v>
      </c>
      <c r="J87" s="10">
        <v>15952</v>
      </c>
      <c r="K87" s="10">
        <v>34</v>
      </c>
      <c r="L87" s="33">
        <f t="shared" si="14"/>
        <v>-3342</v>
      </c>
      <c r="M87" s="33">
        <f t="shared" si="15"/>
        <v>12557</v>
      </c>
      <c r="N87" s="10">
        <v>168</v>
      </c>
      <c r="O87" s="33">
        <f t="shared" si="16"/>
        <v>12389</v>
      </c>
      <c r="P87" s="10">
        <v>8781</v>
      </c>
      <c r="Q87" s="10">
        <v>3608</v>
      </c>
      <c r="R87" s="33">
        <f t="shared" si="17"/>
        <v>15899</v>
      </c>
      <c r="S87" s="10">
        <v>4331</v>
      </c>
      <c r="T87" s="33">
        <f t="shared" si="18"/>
        <v>11568</v>
      </c>
      <c r="U87" s="10">
        <v>11568</v>
      </c>
      <c r="V87" s="10">
        <v>0</v>
      </c>
      <c r="W87" s="47"/>
      <c r="X87" s="15"/>
    </row>
    <row r="88" spans="1:24" s="35" customFormat="1" ht="21" customHeight="1" x14ac:dyDescent="0.2">
      <c r="A88" s="62" t="s">
        <v>167</v>
      </c>
      <c r="B88" s="73">
        <f t="shared" si="10"/>
        <v>-27172</v>
      </c>
      <c r="C88" s="73">
        <f>+F88+M88+'E MPI MIF 2-IIP MFIs 2'!C87+'E MPI MIF 2-IIP MFIs 2'!N87</f>
        <v>61392</v>
      </c>
      <c r="D88" s="73">
        <f>+I88+R88+'E MPI MIF 2-IIP MFIs 2'!H87+'E MPI MIF 2-IIP MFIs 2'!O87</f>
        <v>88564</v>
      </c>
      <c r="E88" s="73">
        <f t="shared" si="11"/>
        <v>-18824</v>
      </c>
      <c r="F88" s="73">
        <f t="shared" si="12"/>
        <v>556</v>
      </c>
      <c r="G88" s="63">
        <v>556</v>
      </c>
      <c r="H88" s="63">
        <v>0</v>
      </c>
      <c r="I88" s="73">
        <f t="shared" si="13"/>
        <v>19380</v>
      </c>
      <c r="J88" s="63">
        <v>19350</v>
      </c>
      <c r="K88" s="63">
        <v>30</v>
      </c>
      <c r="L88" s="73">
        <f t="shared" si="14"/>
        <v>-4878</v>
      </c>
      <c r="M88" s="73">
        <f t="shared" si="15"/>
        <v>14892</v>
      </c>
      <c r="N88" s="63">
        <v>168</v>
      </c>
      <c r="O88" s="73">
        <f t="shared" si="16"/>
        <v>14724</v>
      </c>
      <c r="P88" s="63">
        <v>10465</v>
      </c>
      <c r="Q88" s="63">
        <v>4259</v>
      </c>
      <c r="R88" s="73">
        <f t="shared" si="17"/>
        <v>19770</v>
      </c>
      <c r="S88" s="63">
        <v>6094</v>
      </c>
      <c r="T88" s="73">
        <f t="shared" si="18"/>
        <v>13676</v>
      </c>
      <c r="U88" s="63">
        <v>13676</v>
      </c>
      <c r="V88" s="63">
        <v>0</v>
      </c>
      <c r="W88" s="47"/>
      <c r="X88" s="15"/>
    </row>
    <row r="89" spans="1:24" s="35" customFormat="1" ht="21" customHeight="1" x14ac:dyDescent="0.2">
      <c r="A89" s="9" t="s">
        <v>168</v>
      </c>
      <c r="B89" s="33">
        <f t="shared" si="10"/>
        <v>-17082</v>
      </c>
      <c r="C89" s="33">
        <f>+F89+M89+'E MPI MIF 2-IIP MFIs 2'!C88+'E MPI MIF 2-IIP MFIs 2'!N88</f>
        <v>68359</v>
      </c>
      <c r="D89" s="33">
        <f>+I89+R89+'E MPI MIF 2-IIP MFIs 2'!H88+'E MPI MIF 2-IIP MFIs 2'!O88</f>
        <v>85441</v>
      </c>
      <c r="E89" s="33">
        <f t="shared" si="11"/>
        <v>-17122</v>
      </c>
      <c r="F89" s="33">
        <f t="shared" si="12"/>
        <v>595</v>
      </c>
      <c r="G89" s="10">
        <v>595</v>
      </c>
      <c r="H89" s="10">
        <v>0</v>
      </c>
      <c r="I89" s="33">
        <f t="shared" si="13"/>
        <v>17717</v>
      </c>
      <c r="J89" s="10">
        <v>17672</v>
      </c>
      <c r="K89" s="10">
        <v>45</v>
      </c>
      <c r="L89" s="33">
        <f t="shared" si="14"/>
        <v>-3467</v>
      </c>
      <c r="M89" s="33">
        <f t="shared" si="15"/>
        <v>17415</v>
      </c>
      <c r="N89" s="10">
        <v>147</v>
      </c>
      <c r="O89" s="33">
        <f t="shared" si="16"/>
        <v>17268</v>
      </c>
      <c r="P89" s="10">
        <v>12066</v>
      </c>
      <c r="Q89" s="10">
        <v>5202</v>
      </c>
      <c r="R89" s="33">
        <f t="shared" si="17"/>
        <v>20882</v>
      </c>
      <c r="S89" s="10">
        <v>5562</v>
      </c>
      <c r="T89" s="33">
        <f t="shared" si="18"/>
        <v>15320</v>
      </c>
      <c r="U89" s="10">
        <v>15320</v>
      </c>
      <c r="V89" s="10">
        <v>0</v>
      </c>
      <c r="W89" s="47"/>
      <c r="X89" s="15"/>
    </row>
    <row r="90" spans="1:24" s="35" customFormat="1" ht="21" customHeight="1" x14ac:dyDescent="0.2">
      <c r="A90" s="11" t="s">
        <v>169</v>
      </c>
      <c r="B90" s="37">
        <f t="shared" si="10"/>
        <v>-35294</v>
      </c>
      <c r="C90" s="37">
        <f>+F90+M90+'E MPI MIF 2-IIP MFIs 2'!C89+'E MPI MIF 2-IIP MFIs 2'!N89</f>
        <v>68002</v>
      </c>
      <c r="D90" s="37">
        <f>+I90+R90+'E MPI MIF 2-IIP MFIs 2'!H89+'E MPI MIF 2-IIP MFIs 2'!O89</f>
        <v>103296</v>
      </c>
      <c r="E90" s="37">
        <f t="shared" si="11"/>
        <v>-23953</v>
      </c>
      <c r="F90" s="37">
        <f t="shared" si="12"/>
        <v>762</v>
      </c>
      <c r="G90" s="13">
        <v>761</v>
      </c>
      <c r="H90" s="13">
        <v>1</v>
      </c>
      <c r="I90" s="37">
        <f t="shared" si="13"/>
        <v>24715</v>
      </c>
      <c r="J90" s="13">
        <v>24668</v>
      </c>
      <c r="K90" s="13">
        <v>47</v>
      </c>
      <c r="L90" s="37">
        <f t="shared" si="14"/>
        <v>-7800</v>
      </c>
      <c r="M90" s="37">
        <f t="shared" si="15"/>
        <v>18399</v>
      </c>
      <c r="N90" s="13">
        <v>159</v>
      </c>
      <c r="O90" s="37">
        <f t="shared" si="16"/>
        <v>18240</v>
      </c>
      <c r="P90" s="13">
        <v>13524</v>
      </c>
      <c r="Q90" s="13">
        <v>4716</v>
      </c>
      <c r="R90" s="37">
        <f t="shared" si="17"/>
        <v>26199</v>
      </c>
      <c r="S90" s="13">
        <v>9053</v>
      </c>
      <c r="T90" s="37">
        <f t="shared" si="18"/>
        <v>17146</v>
      </c>
      <c r="U90" s="13">
        <v>17146</v>
      </c>
      <c r="V90" s="13">
        <v>0</v>
      </c>
      <c r="W90" s="47"/>
      <c r="X90" s="15"/>
    </row>
  </sheetData>
  <mergeCells count="24">
    <mergeCell ref="B5:V5"/>
    <mergeCell ref="B6:B9"/>
    <mergeCell ref="C6:C9"/>
    <mergeCell ref="D6:D9"/>
    <mergeCell ref="E6:K6"/>
    <mergeCell ref="L6:V6"/>
    <mergeCell ref="E7:E9"/>
    <mergeCell ref="F7:H7"/>
    <mergeCell ref="I7:K7"/>
    <mergeCell ref="L7:L9"/>
    <mergeCell ref="F8:F9"/>
    <mergeCell ref="G8:G9"/>
    <mergeCell ref="H8:H9"/>
    <mergeCell ref="T8:V8"/>
    <mergeCell ref="M7:Q7"/>
    <mergeCell ref="R7:V7"/>
    <mergeCell ref="I8:I9"/>
    <mergeCell ref="J8:J9"/>
    <mergeCell ref="O8:Q8"/>
    <mergeCell ref="R8:R9"/>
    <mergeCell ref="S8:S9"/>
    <mergeCell ref="K8:K9"/>
    <mergeCell ref="M8:M9"/>
    <mergeCell ref="N8:N9"/>
  </mergeCells>
  <pageMargins left="0.19685039370078741" right="0.23622047244094491" top="0.27559055118110237" bottom="0.19685039370078741" header="0.27559055118110237" footer="0.15748031496062992"/>
  <pageSetup paperSize="9" scale="44" fitToHeight="3" orientation="landscape" r:id="rId1"/>
  <headerFooter alignWithMargins="0"/>
  <rowBreaks count="1" manualBreakCount="1">
    <brk id="58" max="21" man="1"/>
  </rowBreaks>
  <ignoredErrors>
    <ignoredError sqref="O70 O11 R11 T11 O12 R12 T12 O13 R13 T13 O14 R14 T14 O15 R15 T15 O16 R16 T16 O17 R17 T17 O18 R18 T18 O19 R19 T19 O20 R20 T20 O21 R21 T21 O22 R22 T22 O23 R23 T23 O24 R24 T24 O25 R25 T25 O26 R26 T26 O27 R27 T27 O28 R28 T28 O29 R29 T29 O30 R30 T30 O31 R31 T31 O32 R32 T32 O33 R33 T33 O34 R34 T34 O35 R35 T35 O36 R36 T36 O37 R37 T37 O38 R38 T38 O39 R39 T39 O40 R40 T40 O41 R41 T41 O42 R42 T42 O43 R43 T43 O44 R44 T44 O45 R45 T45 O46 R46 T46 O47 R47 T47 O48 R48 T48 O49 R49 T49 O50 R50 T50 O51 R51 T51 O52 R52 T52 O53 R53 T53 O54 R54 T54 O55 R55 T55 O56 R56 T56 O57 R57 T57 O58 R58 T58 O59 R59 T59 O60 R60 T60 O61 R61 T61 O62 R62 T62 O63 R63 T63 O64 R64 T64 O65 R65 T65 O66 R66 T66 O67 R67 T67 O68 R68 T68 O69 R69 T69 R70 T7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AM123"/>
  <sheetViews>
    <sheetView showGridLines="0" view="pageBreakPreview" zoomScale="80" zoomScaleNormal="100" zoomScaleSheetLayoutView="80" workbookViewId="0">
      <pane ySplit="9" topLeftCell="A73" activePane="bottomLeft" state="frozen"/>
      <selection sqref="A1:XFD1048576"/>
      <selection pane="bottomLeft" activeCell="D88" sqref="D88"/>
    </sheetView>
  </sheetViews>
  <sheetFormatPr defaultColWidth="9.140625" defaultRowHeight="12.75" x14ac:dyDescent="0.2"/>
  <cols>
    <col min="1" max="1" width="15.7109375" style="3" customWidth="1"/>
    <col min="2" max="2" width="16.140625" style="3" customWidth="1"/>
    <col min="3" max="4" width="15.42578125" style="3" customWidth="1"/>
    <col min="5" max="5" width="18" style="3" customWidth="1"/>
    <col min="6" max="6" width="19.5703125" style="3" customWidth="1"/>
    <col min="7" max="7" width="20.85546875" style="3" customWidth="1"/>
    <col min="8" max="8" width="14.28515625" style="3" customWidth="1"/>
    <col min="9" max="9" width="16.42578125" style="3" customWidth="1"/>
    <col min="10" max="10" width="21" style="3" customWidth="1"/>
    <col min="11" max="12" width="22.28515625" style="3" customWidth="1"/>
    <col min="13" max="13" width="13.28515625" style="3" customWidth="1"/>
    <col min="14" max="14" width="14.7109375" style="3" customWidth="1"/>
    <col min="15" max="15" width="14.140625" style="3" customWidth="1"/>
    <col min="16" max="16384" width="9.140625" style="3"/>
  </cols>
  <sheetData>
    <row r="1" spans="1:39" s="2" customFormat="1" ht="18" x14ac:dyDescent="0.2">
      <c r="A1" s="1" t="s">
        <v>129</v>
      </c>
      <c r="B1" s="25"/>
      <c r="W1" s="3"/>
    </row>
    <row r="3" spans="1:39" ht="15.75" x14ac:dyDescent="0.25">
      <c r="A3" s="5" t="s">
        <v>82</v>
      </c>
    </row>
    <row r="5" spans="1:39" ht="26.25" customHeight="1" x14ac:dyDescent="0.25">
      <c r="A5" s="79"/>
      <c r="B5" s="219" t="s">
        <v>81</v>
      </c>
      <c r="C5" s="116"/>
      <c r="D5" s="116"/>
      <c r="E5" s="116"/>
      <c r="F5" s="116"/>
      <c r="G5" s="116"/>
      <c r="H5" s="116"/>
      <c r="I5" s="116"/>
      <c r="J5" s="116"/>
      <c r="K5" s="116"/>
      <c r="L5" s="116"/>
      <c r="M5" s="116"/>
      <c r="N5" s="116"/>
      <c r="O5" s="138"/>
    </row>
    <row r="6" spans="1:39" ht="28.5" customHeight="1" x14ac:dyDescent="0.2">
      <c r="A6" s="220" t="s">
        <v>11</v>
      </c>
      <c r="B6" s="134" t="s">
        <v>75</v>
      </c>
      <c r="C6" s="135"/>
      <c r="D6" s="135"/>
      <c r="E6" s="135"/>
      <c r="F6" s="135"/>
      <c r="G6" s="135"/>
      <c r="H6" s="135"/>
      <c r="I6" s="135"/>
      <c r="J6" s="135"/>
      <c r="K6" s="135"/>
      <c r="L6" s="135"/>
      <c r="M6" s="134" t="s">
        <v>106</v>
      </c>
      <c r="N6" s="135"/>
      <c r="O6" s="136"/>
    </row>
    <row r="7" spans="1:39" s="7" customFormat="1" ht="24.75" customHeight="1" x14ac:dyDescent="0.2">
      <c r="A7" s="220"/>
      <c r="B7" s="222" t="s">
        <v>12</v>
      </c>
      <c r="C7" s="224" t="s">
        <v>13</v>
      </c>
      <c r="D7" s="225"/>
      <c r="E7" s="225"/>
      <c r="F7" s="225"/>
      <c r="G7" s="226"/>
      <c r="H7" s="224" t="s">
        <v>14</v>
      </c>
      <c r="I7" s="225"/>
      <c r="J7" s="225"/>
      <c r="K7" s="225"/>
      <c r="L7" s="225"/>
      <c r="M7" s="222" t="s">
        <v>12</v>
      </c>
      <c r="N7" s="84"/>
      <c r="O7" s="50"/>
      <c r="P7" s="3"/>
      <c r="Q7" s="3"/>
      <c r="R7" s="3"/>
      <c r="S7" s="3"/>
      <c r="T7" s="3"/>
      <c r="U7" s="3"/>
      <c r="V7" s="3"/>
      <c r="W7" s="3"/>
      <c r="X7" s="3"/>
      <c r="Y7" s="3"/>
      <c r="Z7" s="3"/>
      <c r="AA7" s="3"/>
      <c r="AB7" s="3"/>
      <c r="AC7" s="3"/>
      <c r="AD7" s="3"/>
      <c r="AE7" s="3"/>
      <c r="AF7" s="3"/>
      <c r="AG7" s="3"/>
      <c r="AH7" s="3"/>
      <c r="AI7" s="3"/>
      <c r="AJ7" s="3"/>
      <c r="AK7" s="3"/>
      <c r="AL7" s="3"/>
      <c r="AM7" s="3"/>
    </row>
    <row r="8" spans="1:39" s="7" customFormat="1" ht="66.75" customHeight="1" x14ac:dyDescent="0.2">
      <c r="A8" s="221"/>
      <c r="B8" s="223"/>
      <c r="C8" s="85" t="s">
        <v>65</v>
      </c>
      <c r="D8" s="110" t="s">
        <v>93</v>
      </c>
      <c r="E8" s="110" t="s">
        <v>77</v>
      </c>
      <c r="F8" s="110" t="s">
        <v>2</v>
      </c>
      <c r="G8" s="110" t="s">
        <v>3</v>
      </c>
      <c r="H8" s="85" t="s">
        <v>65</v>
      </c>
      <c r="I8" s="110" t="s">
        <v>93</v>
      </c>
      <c r="J8" s="110" t="s">
        <v>78</v>
      </c>
      <c r="K8" s="110" t="s">
        <v>79</v>
      </c>
      <c r="L8" s="110" t="s">
        <v>7</v>
      </c>
      <c r="M8" s="223"/>
      <c r="N8" s="52" t="s">
        <v>13</v>
      </c>
      <c r="O8" s="52" t="s">
        <v>14</v>
      </c>
      <c r="P8" s="3"/>
      <c r="Q8" s="3"/>
      <c r="R8" s="3"/>
      <c r="S8" s="3"/>
      <c r="T8" s="3"/>
      <c r="U8" s="3"/>
      <c r="V8" s="3"/>
      <c r="W8" s="3"/>
      <c r="X8" s="3"/>
      <c r="Y8" s="3"/>
      <c r="Z8" s="3"/>
      <c r="AA8" s="3"/>
      <c r="AB8" s="3"/>
      <c r="AC8" s="3"/>
      <c r="AD8" s="3"/>
      <c r="AE8" s="3"/>
      <c r="AF8" s="3"/>
      <c r="AG8" s="3"/>
      <c r="AH8" s="3"/>
      <c r="AI8" s="3"/>
      <c r="AJ8" s="3"/>
      <c r="AK8" s="3"/>
      <c r="AL8" s="3"/>
      <c r="AM8" s="3"/>
    </row>
    <row r="9" spans="1:39" s="8" customFormat="1" ht="21" customHeight="1" x14ac:dyDescent="0.2">
      <c r="A9" s="61"/>
      <c r="B9" s="61">
        <v>23</v>
      </c>
      <c r="C9" s="61">
        <f t="shared" ref="C9:O9" si="0">B9+1</f>
        <v>24</v>
      </c>
      <c r="D9" s="61">
        <f t="shared" si="0"/>
        <v>25</v>
      </c>
      <c r="E9" s="61">
        <f t="shared" si="0"/>
        <v>26</v>
      </c>
      <c r="F9" s="61">
        <f t="shared" si="0"/>
        <v>27</v>
      </c>
      <c r="G9" s="61">
        <f t="shared" si="0"/>
        <v>28</v>
      </c>
      <c r="H9" s="61">
        <f t="shared" si="0"/>
        <v>29</v>
      </c>
      <c r="I9" s="61">
        <f t="shared" si="0"/>
        <v>30</v>
      </c>
      <c r="J9" s="61">
        <f t="shared" si="0"/>
        <v>31</v>
      </c>
      <c r="K9" s="61">
        <f t="shared" si="0"/>
        <v>32</v>
      </c>
      <c r="L9" s="61">
        <f t="shared" si="0"/>
        <v>33</v>
      </c>
      <c r="M9" s="61">
        <f t="shared" si="0"/>
        <v>34</v>
      </c>
      <c r="N9" s="61">
        <f t="shared" si="0"/>
        <v>35</v>
      </c>
      <c r="O9" s="61">
        <f t="shared" si="0"/>
        <v>36</v>
      </c>
      <c r="P9" s="3"/>
      <c r="Q9" s="3"/>
      <c r="R9" s="3"/>
      <c r="S9" s="3"/>
      <c r="T9" s="3"/>
      <c r="U9" s="3"/>
      <c r="V9" s="3"/>
      <c r="W9" s="3"/>
      <c r="X9" s="3"/>
      <c r="Y9" s="3"/>
      <c r="Z9" s="3"/>
      <c r="AA9" s="3"/>
      <c r="AB9" s="3"/>
      <c r="AC9" s="3"/>
      <c r="AD9" s="3"/>
      <c r="AE9" s="3"/>
      <c r="AF9" s="3"/>
      <c r="AG9" s="3"/>
      <c r="AH9" s="3"/>
      <c r="AI9" s="3"/>
      <c r="AJ9" s="3"/>
      <c r="AK9" s="3"/>
      <c r="AL9" s="3"/>
      <c r="AM9" s="3"/>
    </row>
    <row r="10" spans="1:39" ht="21" customHeight="1" x14ac:dyDescent="0.2">
      <c r="A10" s="9" t="s">
        <v>19</v>
      </c>
      <c r="B10" s="10">
        <f>+C10-H10</f>
        <v>1945</v>
      </c>
      <c r="C10" s="10">
        <f>+D10+E10+F10+G10</f>
        <v>10167</v>
      </c>
      <c r="D10" s="10">
        <v>0</v>
      </c>
      <c r="E10" s="10">
        <v>554</v>
      </c>
      <c r="F10" s="10">
        <v>9563</v>
      </c>
      <c r="G10" s="10">
        <v>50</v>
      </c>
      <c r="H10" s="10">
        <f>+I10+J10+K10+L10</f>
        <v>8222</v>
      </c>
      <c r="I10" s="10">
        <v>0</v>
      </c>
      <c r="J10" s="10">
        <v>4277</v>
      </c>
      <c r="K10" s="10">
        <v>3945</v>
      </c>
      <c r="L10" s="10">
        <v>0</v>
      </c>
      <c r="M10" s="10">
        <f>+N10-O10</f>
        <v>0</v>
      </c>
      <c r="N10" s="10">
        <v>0</v>
      </c>
      <c r="O10" s="10">
        <v>0</v>
      </c>
    </row>
    <row r="11" spans="1:39" ht="21" customHeight="1" x14ac:dyDescent="0.2">
      <c r="A11" s="62" t="s">
        <v>20</v>
      </c>
      <c r="B11" s="63">
        <f t="shared" ref="B11:B53" si="1">+C11-H11</f>
        <v>3464</v>
      </c>
      <c r="C11" s="63">
        <f t="shared" ref="C11:C53" si="2">+D11+E11+F11+G11</f>
        <v>12678</v>
      </c>
      <c r="D11" s="63">
        <v>0</v>
      </c>
      <c r="E11" s="63">
        <v>605</v>
      </c>
      <c r="F11" s="63">
        <v>12027</v>
      </c>
      <c r="G11" s="63">
        <v>46</v>
      </c>
      <c r="H11" s="63">
        <f t="shared" ref="H11:H53" si="3">+I11+J11+K11+L11</f>
        <v>9214</v>
      </c>
      <c r="I11" s="63">
        <v>0</v>
      </c>
      <c r="J11" s="63">
        <v>4879</v>
      </c>
      <c r="K11" s="63">
        <v>4335</v>
      </c>
      <c r="L11" s="63">
        <v>0</v>
      </c>
      <c r="M11" s="63">
        <f t="shared" ref="M11:M53" si="4">+N11-O11</f>
        <v>0</v>
      </c>
      <c r="N11" s="63">
        <v>0</v>
      </c>
      <c r="O11" s="63">
        <v>0</v>
      </c>
    </row>
    <row r="12" spans="1:39" ht="21" customHeight="1" x14ac:dyDescent="0.2">
      <c r="A12" s="9" t="s">
        <v>21</v>
      </c>
      <c r="B12" s="10">
        <f t="shared" si="1"/>
        <v>4420</v>
      </c>
      <c r="C12" s="10">
        <f t="shared" si="2"/>
        <v>13650</v>
      </c>
      <c r="D12" s="10">
        <v>0</v>
      </c>
      <c r="E12" s="10">
        <v>649</v>
      </c>
      <c r="F12" s="10">
        <v>12957</v>
      </c>
      <c r="G12" s="10">
        <v>44</v>
      </c>
      <c r="H12" s="10">
        <f t="shared" si="3"/>
        <v>9230</v>
      </c>
      <c r="I12" s="10">
        <v>0</v>
      </c>
      <c r="J12" s="10">
        <v>4900</v>
      </c>
      <c r="K12" s="10">
        <v>4330</v>
      </c>
      <c r="L12" s="10">
        <v>0</v>
      </c>
      <c r="M12" s="10">
        <f t="shared" si="4"/>
        <v>0</v>
      </c>
      <c r="N12" s="10">
        <v>0</v>
      </c>
      <c r="O12" s="10">
        <v>0</v>
      </c>
    </row>
    <row r="13" spans="1:39" ht="21" customHeight="1" x14ac:dyDescent="0.2">
      <c r="A13" s="62" t="s">
        <v>22</v>
      </c>
      <c r="B13" s="64">
        <f t="shared" si="1"/>
        <v>7193</v>
      </c>
      <c r="C13" s="64">
        <f t="shared" si="2"/>
        <v>17100</v>
      </c>
      <c r="D13" s="64">
        <v>0</v>
      </c>
      <c r="E13" s="64">
        <v>674</v>
      </c>
      <c r="F13" s="64">
        <v>16388</v>
      </c>
      <c r="G13" s="64">
        <v>38</v>
      </c>
      <c r="H13" s="64">
        <f t="shared" si="3"/>
        <v>9907</v>
      </c>
      <c r="I13" s="64">
        <v>0</v>
      </c>
      <c r="J13" s="64">
        <v>5072</v>
      </c>
      <c r="K13" s="64">
        <v>4835</v>
      </c>
      <c r="L13" s="64">
        <v>0</v>
      </c>
      <c r="M13" s="64">
        <f t="shared" si="4"/>
        <v>0</v>
      </c>
      <c r="N13" s="64">
        <v>0</v>
      </c>
      <c r="O13" s="64">
        <v>0</v>
      </c>
    </row>
    <row r="14" spans="1:39" ht="21" customHeight="1" x14ac:dyDescent="0.2">
      <c r="A14" s="9" t="s">
        <v>23</v>
      </c>
      <c r="B14" s="10">
        <f t="shared" si="1"/>
        <v>8022</v>
      </c>
      <c r="C14" s="10">
        <f t="shared" si="2"/>
        <v>17979</v>
      </c>
      <c r="D14" s="10">
        <v>0</v>
      </c>
      <c r="E14" s="10">
        <v>616</v>
      </c>
      <c r="F14" s="10">
        <v>17323</v>
      </c>
      <c r="G14" s="10">
        <v>40</v>
      </c>
      <c r="H14" s="10">
        <f t="shared" si="3"/>
        <v>9957</v>
      </c>
      <c r="I14" s="10">
        <v>0</v>
      </c>
      <c r="J14" s="10">
        <v>5099</v>
      </c>
      <c r="K14" s="10">
        <v>4858</v>
      </c>
      <c r="L14" s="10">
        <v>0</v>
      </c>
      <c r="M14" s="10">
        <f t="shared" si="4"/>
        <v>0</v>
      </c>
      <c r="N14" s="10">
        <v>0</v>
      </c>
      <c r="O14" s="10">
        <v>0</v>
      </c>
    </row>
    <row r="15" spans="1:39" ht="21" customHeight="1" x14ac:dyDescent="0.2">
      <c r="A15" s="62" t="s">
        <v>24</v>
      </c>
      <c r="B15" s="63">
        <f t="shared" si="1"/>
        <v>9266</v>
      </c>
      <c r="C15" s="63">
        <f t="shared" si="2"/>
        <v>19151</v>
      </c>
      <c r="D15" s="63">
        <v>0</v>
      </c>
      <c r="E15" s="63">
        <v>649</v>
      </c>
      <c r="F15" s="63">
        <v>18459</v>
      </c>
      <c r="G15" s="63">
        <v>43</v>
      </c>
      <c r="H15" s="63">
        <f t="shared" si="3"/>
        <v>9885</v>
      </c>
      <c r="I15" s="63">
        <v>0</v>
      </c>
      <c r="J15" s="63">
        <v>4787</v>
      </c>
      <c r="K15" s="63">
        <v>5098</v>
      </c>
      <c r="L15" s="63">
        <v>0</v>
      </c>
      <c r="M15" s="63">
        <f t="shared" si="4"/>
        <v>0</v>
      </c>
      <c r="N15" s="63">
        <v>0</v>
      </c>
      <c r="O15" s="63">
        <v>0</v>
      </c>
    </row>
    <row r="16" spans="1:39" s="8" customFormat="1" ht="21" customHeight="1" x14ac:dyDescent="0.2">
      <c r="A16" s="9" t="s">
        <v>25</v>
      </c>
      <c r="B16" s="10">
        <f t="shared" si="1"/>
        <v>10274</v>
      </c>
      <c r="C16" s="10">
        <f t="shared" si="2"/>
        <v>20203</v>
      </c>
      <c r="D16" s="10">
        <v>0</v>
      </c>
      <c r="E16" s="10">
        <v>715</v>
      </c>
      <c r="F16" s="10">
        <v>19440</v>
      </c>
      <c r="G16" s="10">
        <v>48</v>
      </c>
      <c r="H16" s="10">
        <f t="shared" si="3"/>
        <v>9929</v>
      </c>
      <c r="I16" s="10">
        <v>0</v>
      </c>
      <c r="J16" s="10">
        <v>5314</v>
      </c>
      <c r="K16" s="10">
        <v>4615</v>
      </c>
      <c r="L16" s="10">
        <v>0</v>
      </c>
      <c r="M16" s="10">
        <f t="shared" si="4"/>
        <v>78</v>
      </c>
      <c r="N16" s="10">
        <v>298</v>
      </c>
      <c r="O16" s="10">
        <v>220</v>
      </c>
      <c r="P16" s="3"/>
      <c r="Q16" s="3"/>
      <c r="R16" s="3"/>
      <c r="S16" s="3"/>
      <c r="T16" s="3"/>
      <c r="U16" s="3"/>
      <c r="V16" s="3"/>
      <c r="W16" s="3"/>
      <c r="X16" s="3"/>
      <c r="Y16" s="3"/>
      <c r="Z16" s="3"/>
      <c r="AA16" s="3"/>
      <c r="AB16" s="3"/>
      <c r="AC16" s="3"/>
      <c r="AD16" s="3"/>
      <c r="AE16" s="3"/>
      <c r="AF16" s="3"/>
      <c r="AG16" s="3"/>
      <c r="AH16" s="3"/>
      <c r="AI16" s="3"/>
      <c r="AJ16" s="3"/>
      <c r="AK16" s="3"/>
      <c r="AL16" s="3"/>
      <c r="AM16" s="3"/>
    </row>
    <row r="17" spans="1:39" ht="21" customHeight="1" x14ac:dyDescent="0.2">
      <c r="A17" s="62" t="s">
        <v>26</v>
      </c>
      <c r="B17" s="64">
        <f t="shared" si="1"/>
        <v>8904</v>
      </c>
      <c r="C17" s="64">
        <f t="shared" si="2"/>
        <v>19577</v>
      </c>
      <c r="D17" s="64">
        <v>0</v>
      </c>
      <c r="E17" s="64">
        <v>906</v>
      </c>
      <c r="F17" s="64">
        <v>18640</v>
      </c>
      <c r="G17" s="64">
        <v>31</v>
      </c>
      <c r="H17" s="64">
        <f t="shared" si="3"/>
        <v>10673</v>
      </c>
      <c r="I17" s="64">
        <v>0</v>
      </c>
      <c r="J17" s="64">
        <v>6049</v>
      </c>
      <c r="K17" s="64">
        <v>4624</v>
      </c>
      <c r="L17" s="64">
        <v>0</v>
      </c>
      <c r="M17" s="64">
        <f t="shared" si="4"/>
        <v>106</v>
      </c>
      <c r="N17" s="64">
        <v>267</v>
      </c>
      <c r="O17" s="64">
        <v>161</v>
      </c>
    </row>
    <row r="18" spans="1:39" ht="21" customHeight="1" x14ac:dyDescent="0.2">
      <c r="A18" s="9" t="s">
        <v>27</v>
      </c>
      <c r="B18" s="10">
        <f t="shared" si="1"/>
        <v>9626</v>
      </c>
      <c r="C18" s="10">
        <f t="shared" si="2"/>
        <v>19950</v>
      </c>
      <c r="D18" s="10">
        <v>0</v>
      </c>
      <c r="E18" s="10">
        <v>892</v>
      </c>
      <c r="F18" s="10">
        <v>19028</v>
      </c>
      <c r="G18" s="10">
        <v>30</v>
      </c>
      <c r="H18" s="10">
        <f t="shared" si="3"/>
        <v>10324</v>
      </c>
      <c r="I18" s="10">
        <v>0</v>
      </c>
      <c r="J18" s="10">
        <v>5919</v>
      </c>
      <c r="K18" s="10">
        <v>4405</v>
      </c>
      <c r="L18" s="10">
        <v>0</v>
      </c>
      <c r="M18" s="10">
        <f t="shared" si="4"/>
        <v>32</v>
      </c>
      <c r="N18" s="10">
        <v>228</v>
      </c>
      <c r="O18" s="10">
        <v>196</v>
      </c>
    </row>
    <row r="19" spans="1:39" ht="21" customHeight="1" x14ac:dyDescent="0.2">
      <c r="A19" s="62" t="s">
        <v>28</v>
      </c>
      <c r="B19" s="63">
        <f t="shared" si="1"/>
        <v>6822</v>
      </c>
      <c r="C19" s="63">
        <f t="shared" si="2"/>
        <v>18651</v>
      </c>
      <c r="D19" s="63">
        <v>0</v>
      </c>
      <c r="E19" s="63">
        <v>965</v>
      </c>
      <c r="F19" s="63">
        <v>17652</v>
      </c>
      <c r="G19" s="63">
        <v>34</v>
      </c>
      <c r="H19" s="63">
        <f t="shared" si="3"/>
        <v>11829</v>
      </c>
      <c r="I19" s="63">
        <v>0</v>
      </c>
      <c r="J19" s="63">
        <v>6653</v>
      </c>
      <c r="K19" s="63">
        <v>5176</v>
      </c>
      <c r="L19" s="63">
        <v>0</v>
      </c>
      <c r="M19" s="63">
        <f t="shared" si="4"/>
        <v>-18</v>
      </c>
      <c r="N19" s="63">
        <v>242</v>
      </c>
      <c r="O19" s="63">
        <v>260</v>
      </c>
    </row>
    <row r="20" spans="1:39" ht="21" customHeight="1" x14ac:dyDescent="0.2">
      <c r="A20" s="9" t="s">
        <v>29</v>
      </c>
      <c r="B20" s="10">
        <f t="shared" si="1"/>
        <v>6285</v>
      </c>
      <c r="C20" s="10">
        <f t="shared" si="2"/>
        <v>19170</v>
      </c>
      <c r="D20" s="10">
        <v>0</v>
      </c>
      <c r="E20" s="10">
        <v>1017</v>
      </c>
      <c r="F20" s="10">
        <v>18118</v>
      </c>
      <c r="G20" s="10">
        <v>35</v>
      </c>
      <c r="H20" s="10">
        <f t="shared" si="3"/>
        <v>12885</v>
      </c>
      <c r="I20" s="10">
        <v>0</v>
      </c>
      <c r="J20" s="10">
        <v>7707</v>
      </c>
      <c r="K20" s="10">
        <v>5178</v>
      </c>
      <c r="L20" s="10">
        <v>0</v>
      </c>
      <c r="M20" s="10">
        <f t="shared" si="4"/>
        <v>45</v>
      </c>
      <c r="N20" s="10">
        <v>216</v>
      </c>
      <c r="O20" s="10">
        <v>171</v>
      </c>
    </row>
    <row r="21" spans="1:39" ht="21" customHeight="1" x14ac:dyDescent="0.2">
      <c r="A21" s="62" t="s">
        <v>30</v>
      </c>
      <c r="B21" s="64">
        <f t="shared" si="1"/>
        <v>5166</v>
      </c>
      <c r="C21" s="64">
        <f t="shared" si="2"/>
        <v>20149</v>
      </c>
      <c r="D21" s="64">
        <v>0</v>
      </c>
      <c r="E21" s="64">
        <v>1056</v>
      </c>
      <c r="F21" s="64">
        <v>19059</v>
      </c>
      <c r="G21" s="64">
        <v>34</v>
      </c>
      <c r="H21" s="64">
        <f t="shared" si="3"/>
        <v>14983</v>
      </c>
      <c r="I21" s="64">
        <v>0</v>
      </c>
      <c r="J21" s="64">
        <v>9042</v>
      </c>
      <c r="K21" s="64">
        <v>5941</v>
      </c>
      <c r="L21" s="64">
        <v>0</v>
      </c>
      <c r="M21" s="64">
        <f t="shared" si="4"/>
        <v>114</v>
      </c>
      <c r="N21" s="64">
        <v>298</v>
      </c>
      <c r="O21" s="64">
        <v>184</v>
      </c>
    </row>
    <row r="22" spans="1:39" s="8" customFormat="1" ht="21" customHeight="1" x14ac:dyDescent="0.2">
      <c r="A22" s="9" t="s">
        <v>31</v>
      </c>
      <c r="B22" s="10">
        <f t="shared" si="1"/>
        <v>3347</v>
      </c>
      <c r="C22" s="10">
        <f t="shared" si="2"/>
        <v>19888</v>
      </c>
      <c r="D22" s="10">
        <v>0</v>
      </c>
      <c r="E22" s="10">
        <v>1198</v>
      </c>
      <c r="F22" s="10">
        <v>18656</v>
      </c>
      <c r="G22" s="10">
        <v>34</v>
      </c>
      <c r="H22" s="10">
        <f t="shared" si="3"/>
        <v>16541</v>
      </c>
      <c r="I22" s="10">
        <v>0</v>
      </c>
      <c r="J22" s="10">
        <v>9513</v>
      </c>
      <c r="K22" s="10">
        <v>7028</v>
      </c>
      <c r="L22" s="10">
        <v>0</v>
      </c>
      <c r="M22" s="10">
        <f t="shared" si="4"/>
        <v>50</v>
      </c>
      <c r="N22" s="10">
        <v>223</v>
      </c>
      <c r="O22" s="10">
        <v>173</v>
      </c>
      <c r="P22" s="3"/>
      <c r="Q22" s="3"/>
      <c r="R22" s="3"/>
      <c r="S22" s="3"/>
      <c r="T22" s="3"/>
      <c r="U22" s="3"/>
      <c r="V22" s="3"/>
      <c r="W22" s="3"/>
      <c r="X22" s="3"/>
      <c r="Y22" s="3"/>
      <c r="Z22" s="3"/>
      <c r="AA22" s="3"/>
      <c r="AB22" s="3"/>
      <c r="AC22" s="3"/>
      <c r="AD22" s="3"/>
      <c r="AE22" s="3"/>
      <c r="AF22" s="3"/>
      <c r="AG22" s="3"/>
      <c r="AH22" s="3"/>
      <c r="AI22" s="3"/>
      <c r="AJ22" s="3"/>
      <c r="AK22" s="3"/>
      <c r="AL22" s="3"/>
      <c r="AM22" s="3"/>
    </row>
    <row r="23" spans="1:39" ht="21" customHeight="1" x14ac:dyDescent="0.2">
      <c r="A23" s="62" t="s">
        <v>32</v>
      </c>
      <c r="B23" s="63">
        <f t="shared" si="1"/>
        <v>-2299</v>
      </c>
      <c r="C23" s="63">
        <f t="shared" si="2"/>
        <v>17567</v>
      </c>
      <c r="D23" s="63">
        <v>0</v>
      </c>
      <c r="E23" s="63">
        <v>1286</v>
      </c>
      <c r="F23" s="63">
        <v>16237</v>
      </c>
      <c r="G23" s="63">
        <v>44</v>
      </c>
      <c r="H23" s="63">
        <f t="shared" si="3"/>
        <v>19866</v>
      </c>
      <c r="I23" s="63">
        <v>0</v>
      </c>
      <c r="J23" s="63">
        <v>10299</v>
      </c>
      <c r="K23" s="63">
        <v>9567</v>
      </c>
      <c r="L23" s="63">
        <v>0</v>
      </c>
      <c r="M23" s="63">
        <f t="shared" si="4"/>
        <v>104</v>
      </c>
      <c r="N23" s="63">
        <v>319</v>
      </c>
      <c r="O23" s="63">
        <v>215</v>
      </c>
    </row>
    <row r="24" spans="1:39" ht="21" customHeight="1" x14ac:dyDescent="0.2">
      <c r="A24" s="9" t="s">
        <v>33</v>
      </c>
      <c r="B24" s="10">
        <f t="shared" si="1"/>
        <v>-5688</v>
      </c>
      <c r="C24" s="10">
        <f t="shared" si="2"/>
        <v>17984</v>
      </c>
      <c r="D24" s="10">
        <v>0</v>
      </c>
      <c r="E24" s="10">
        <v>1466</v>
      </c>
      <c r="F24" s="10">
        <v>16483</v>
      </c>
      <c r="G24" s="10">
        <v>35</v>
      </c>
      <c r="H24" s="10">
        <f t="shared" si="3"/>
        <v>23672</v>
      </c>
      <c r="I24" s="10">
        <v>0</v>
      </c>
      <c r="J24" s="10">
        <v>12511</v>
      </c>
      <c r="K24" s="10">
        <v>11161</v>
      </c>
      <c r="L24" s="10">
        <v>0</v>
      </c>
      <c r="M24" s="10">
        <f t="shared" si="4"/>
        <v>-48</v>
      </c>
      <c r="N24" s="10">
        <v>392</v>
      </c>
      <c r="O24" s="10">
        <v>440</v>
      </c>
    </row>
    <row r="25" spans="1:39" ht="21" customHeight="1" x14ac:dyDescent="0.2">
      <c r="A25" s="62" t="s">
        <v>34</v>
      </c>
      <c r="B25" s="64">
        <f t="shared" si="1"/>
        <v>-8096</v>
      </c>
      <c r="C25" s="64">
        <f t="shared" si="2"/>
        <v>18046</v>
      </c>
      <c r="D25" s="64">
        <v>0</v>
      </c>
      <c r="E25" s="64">
        <v>1565</v>
      </c>
      <c r="F25" s="64">
        <v>16455</v>
      </c>
      <c r="G25" s="64">
        <v>26</v>
      </c>
      <c r="H25" s="64">
        <f t="shared" si="3"/>
        <v>26142</v>
      </c>
      <c r="I25" s="64">
        <v>0</v>
      </c>
      <c r="J25" s="64">
        <v>14901</v>
      </c>
      <c r="K25" s="64">
        <v>11241</v>
      </c>
      <c r="L25" s="64">
        <v>0</v>
      </c>
      <c r="M25" s="64">
        <f t="shared" si="4"/>
        <v>-5</v>
      </c>
      <c r="N25" s="64">
        <v>695</v>
      </c>
      <c r="O25" s="64">
        <v>700</v>
      </c>
    </row>
    <row r="26" spans="1:39" ht="21" customHeight="1" x14ac:dyDescent="0.2">
      <c r="A26" s="9" t="s">
        <v>35</v>
      </c>
      <c r="B26" s="10">
        <f t="shared" si="1"/>
        <v>-9787</v>
      </c>
      <c r="C26" s="10">
        <f t="shared" si="2"/>
        <v>18894</v>
      </c>
      <c r="D26" s="10">
        <v>0</v>
      </c>
      <c r="E26" s="10">
        <v>1639</v>
      </c>
      <c r="F26" s="10">
        <v>17229</v>
      </c>
      <c r="G26" s="10">
        <v>26</v>
      </c>
      <c r="H26" s="10">
        <f t="shared" si="3"/>
        <v>28681</v>
      </c>
      <c r="I26" s="10">
        <v>0</v>
      </c>
      <c r="J26" s="10">
        <v>16540</v>
      </c>
      <c r="K26" s="10">
        <v>12141</v>
      </c>
      <c r="L26" s="10">
        <v>0</v>
      </c>
      <c r="M26" s="10">
        <f t="shared" si="4"/>
        <v>-188</v>
      </c>
      <c r="N26" s="10">
        <v>674</v>
      </c>
      <c r="O26" s="10">
        <v>862</v>
      </c>
    </row>
    <row r="27" spans="1:39" ht="21" customHeight="1" x14ac:dyDescent="0.2">
      <c r="A27" s="62" t="s">
        <v>36</v>
      </c>
      <c r="B27" s="63">
        <f t="shared" si="1"/>
        <v>-16461</v>
      </c>
      <c r="C27" s="63">
        <f t="shared" si="2"/>
        <v>17245</v>
      </c>
      <c r="D27" s="63">
        <v>0</v>
      </c>
      <c r="E27" s="63">
        <v>1829</v>
      </c>
      <c r="F27" s="63">
        <v>15388</v>
      </c>
      <c r="G27" s="63">
        <v>28</v>
      </c>
      <c r="H27" s="63">
        <f t="shared" si="3"/>
        <v>33706</v>
      </c>
      <c r="I27" s="63">
        <v>0</v>
      </c>
      <c r="J27" s="63">
        <v>18593</v>
      </c>
      <c r="K27" s="63">
        <v>15113</v>
      </c>
      <c r="L27" s="63">
        <v>0</v>
      </c>
      <c r="M27" s="63">
        <f t="shared" si="4"/>
        <v>49</v>
      </c>
      <c r="N27" s="63">
        <v>864</v>
      </c>
      <c r="O27" s="63">
        <v>815</v>
      </c>
    </row>
    <row r="28" spans="1:39" ht="21" customHeight="1" x14ac:dyDescent="0.2">
      <c r="A28" s="9" t="s">
        <v>37</v>
      </c>
      <c r="B28" s="10">
        <f t="shared" si="1"/>
        <v>-21852</v>
      </c>
      <c r="C28" s="10">
        <f t="shared" si="2"/>
        <v>16641</v>
      </c>
      <c r="D28" s="10">
        <v>0</v>
      </c>
      <c r="E28" s="10">
        <v>2091</v>
      </c>
      <c r="F28" s="10">
        <v>14524</v>
      </c>
      <c r="G28" s="10">
        <v>26</v>
      </c>
      <c r="H28" s="10">
        <f t="shared" si="3"/>
        <v>38493</v>
      </c>
      <c r="I28" s="10">
        <v>0</v>
      </c>
      <c r="J28" s="10">
        <v>20749</v>
      </c>
      <c r="K28" s="10">
        <v>17744</v>
      </c>
      <c r="L28" s="10">
        <v>0</v>
      </c>
      <c r="M28" s="10">
        <f t="shared" si="4"/>
        <v>-400</v>
      </c>
      <c r="N28" s="10">
        <v>545</v>
      </c>
      <c r="O28" s="10">
        <v>945</v>
      </c>
    </row>
    <row r="29" spans="1:39" ht="21" customHeight="1" x14ac:dyDescent="0.2">
      <c r="A29" s="62" t="s">
        <v>38</v>
      </c>
      <c r="B29" s="64">
        <f t="shared" si="1"/>
        <v>-29238</v>
      </c>
      <c r="C29" s="64">
        <f t="shared" si="2"/>
        <v>12467</v>
      </c>
      <c r="D29" s="64">
        <v>0</v>
      </c>
      <c r="E29" s="64">
        <v>2083</v>
      </c>
      <c r="F29" s="64">
        <v>10361</v>
      </c>
      <c r="G29" s="64">
        <v>23</v>
      </c>
      <c r="H29" s="64">
        <f t="shared" si="3"/>
        <v>41705</v>
      </c>
      <c r="I29" s="64">
        <v>0</v>
      </c>
      <c r="J29" s="64">
        <v>23121</v>
      </c>
      <c r="K29" s="64">
        <v>18584</v>
      </c>
      <c r="L29" s="64">
        <v>0</v>
      </c>
      <c r="M29" s="64">
        <f t="shared" si="4"/>
        <v>-1318</v>
      </c>
      <c r="N29" s="64">
        <v>1246</v>
      </c>
      <c r="O29" s="64">
        <v>2564</v>
      </c>
    </row>
    <row r="30" spans="1:39" ht="21" customHeight="1" x14ac:dyDescent="0.2">
      <c r="A30" s="9" t="s">
        <v>39</v>
      </c>
      <c r="B30" s="10">
        <f t="shared" si="1"/>
        <v>-32147</v>
      </c>
      <c r="C30" s="10">
        <f t="shared" si="2"/>
        <v>8607</v>
      </c>
      <c r="D30" s="10">
        <v>0</v>
      </c>
      <c r="E30" s="10">
        <v>2034</v>
      </c>
      <c r="F30" s="10">
        <v>6549</v>
      </c>
      <c r="G30" s="10">
        <v>24</v>
      </c>
      <c r="H30" s="10">
        <f t="shared" si="3"/>
        <v>40754</v>
      </c>
      <c r="I30" s="10">
        <v>0</v>
      </c>
      <c r="J30" s="10">
        <v>22493</v>
      </c>
      <c r="K30" s="10">
        <v>18261</v>
      </c>
      <c r="L30" s="10">
        <v>0</v>
      </c>
      <c r="M30" s="10">
        <f t="shared" si="4"/>
        <v>-580</v>
      </c>
      <c r="N30" s="10">
        <v>1375</v>
      </c>
      <c r="O30" s="10">
        <v>1955</v>
      </c>
    </row>
    <row r="31" spans="1:39" ht="21" customHeight="1" x14ac:dyDescent="0.2">
      <c r="A31" s="62" t="s">
        <v>40</v>
      </c>
      <c r="B31" s="63">
        <f t="shared" si="1"/>
        <v>-32189</v>
      </c>
      <c r="C31" s="63">
        <f t="shared" si="2"/>
        <v>8966</v>
      </c>
      <c r="D31" s="63">
        <v>0</v>
      </c>
      <c r="E31" s="63">
        <v>1873</v>
      </c>
      <c r="F31" s="63">
        <v>7067</v>
      </c>
      <c r="G31" s="63">
        <v>26</v>
      </c>
      <c r="H31" s="63">
        <f t="shared" si="3"/>
        <v>41155</v>
      </c>
      <c r="I31" s="63">
        <v>0</v>
      </c>
      <c r="J31" s="63">
        <v>22908</v>
      </c>
      <c r="K31" s="63">
        <v>18247</v>
      </c>
      <c r="L31" s="63">
        <v>0</v>
      </c>
      <c r="M31" s="63">
        <f t="shared" si="4"/>
        <v>-393</v>
      </c>
      <c r="N31" s="63">
        <v>760</v>
      </c>
      <c r="O31" s="63">
        <v>1153</v>
      </c>
    </row>
    <row r="32" spans="1:39" ht="21" customHeight="1" x14ac:dyDescent="0.2">
      <c r="A32" s="9" t="s">
        <v>41</v>
      </c>
      <c r="B32" s="10">
        <f t="shared" si="1"/>
        <v>-33650</v>
      </c>
      <c r="C32" s="10">
        <f t="shared" si="2"/>
        <v>8547</v>
      </c>
      <c r="D32" s="10">
        <v>0</v>
      </c>
      <c r="E32" s="10">
        <v>1766</v>
      </c>
      <c r="F32" s="10">
        <v>6755</v>
      </c>
      <c r="G32" s="10">
        <v>26</v>
      </c>
      <c r="H32" s="10">
        <f t="shared" si="3"/>
        <v>42197</v>
      </c>
      <c r="I32" s="10">
        <v>0</v>
      </c>
      <c r="J32" s="10">
        <v>23000</v>
      </c>
      <c r="K32" s="10">
        <v>19197</v>
      </c>
      <c r="L32" s="10">
        <v>0</v>
      </c>
      <c r="M32" s="10">
        <f t="shared" si="4"/>
        <v>-165</v>
      </c>
      <c r="N32" s="10">
        <v>515</v>
      </c>
      <c r="O32" s="10">
        <v>680</v>
      </c>
    </row>
    <row r="33" spans="1:15" ht="21" customHeight="1" x14ac:dyDescent="0.2">
      <c r="A33" s="62" t="s">
        <v>42</v>
      </c>
      <c r="B33" s="64">
        <f t="shared" si="1"/>
        <v>-34970</v>
      </c>
      <c r="C33" s="64">
        <f t="shared" si="2"/>
        <v>7127</v>
      </c>
      <c r="D33" s="64">
        <v>0</v>
      </c>
      <c r="E33" s="64">
        <v>1593</v>
      </c>
      <c r="F33" s="64">
        <v>5507</v>
      </c>
      <c r="G33" s="64">
        <v>27</v>
      </c>
      <c r="H33" s="64">
        <f t="shared" si="3"/>
        <v>42097</v>
      </c>
      <c r="I33" s="64">
        <v>0</v>
      </c>
      <c r="J33" s="64">
        <v>22602</v>
      </c>
      <c r="K33" s="64">
        <v>19463</v>
      </c>
      <c r="L33" s="64">
        <v>32</v>
      </c>
      <c r="M33" s="64">
        <f t="shared" si="4"/>
        <v>-94</v>
      </c>
      <c r="N33" s="64">
        <v>459</v>
      </c>
      <c r="O33" s="64">
        <v>553</v>
      </c>
    </row>
    <row r="34" spans="1:15" ht="21" customHeight="1" x14ac:dyDescent="0.2">
      <c r="A34" s="9" t="s">
        <v>43</v>
      </c>
      <c r="B34" s="10">
        <f t="shared" si="1"/>
        <v>-36393</v>
      </c>
      <c r="C34" s="10">
        <f t="shared" si="2"/>
        <v>8217</v>
      </c>
      <c r="D34" s="10">
        <v>17</v>
      </c>
      <c r="E34" s="10">
        <v>2128</v>
      </c>
      <c r="F34" s="10">
        <v>5874</v>
      </c>
      <c r="G34" s="10">
        <v>198</v>
      </c>
      <c r="H34" s="10">
        <f t="shared" si="3"/>
        <v>44610</v>
      </c>
      <c r="I34" s="10">
        <v>0</v>
      </c>
      <c r="J34" s="10">
        <v>23666</v>
      </c>
      <c r="K34" s="10">
        <v>19199</v>
      </c>
      <c r="L34" s="10">
        <v>1745</v>
      </c>
      <c r="M34" s="10">
        <f t="shared" si="4"/>
        <v>-167</v>
      </c>
      <c r="N34" s="10">
        <v>1509</v>
      </c>
      <c r="O34" s="10">
        <v>1676</v>
      </c>
    </row>
    <row r="35" spans="1:15" ht="21" customHeight="1" x14ac:dyDescent="0.2">
      <c r="A35" s="62" t="s">
        <v>44</v>
      </c>
      <c r="B35" s="63">
        <f t="shared" si="1"/>
        <v>-37707</v>
      </c>
      <c r="C35" s="63">
        <f t="shared" si="2"/>
        <v>8622</v>
      </c>
      <c r="D35" s="63">
        <v>16</v>
      </c>
      <c r="E35" s="63">
        <v>2164</v>
      </c>
      <c r="F35" s="63">
        <v>5578</v>
      </c>
      <c r="G35" s="63">
        <v>864</v>
      </c>
      <c r="H35" s="63">
        <f t="shared" si="3"/>
        <v>46329</v>
      </c>
      <c r="I35" s="63">
        <v>0</v>
      </c>
      <c r="J35" s="63">
        <v>23928</v>
      </c>
      <c r="K35" s="63">
        <v>20784</v>
      </c>
      <c r="L35" s="63">
        <v>1617</v>
      </c>
      <c r="M35" s="63">
        <f t="shared" si="4"/>
        <v>-2362</v>
      </c>
      <c r="N35" s="63">
        <v>2187</v>
      </c>
      <c r="O35" s="63">
        <v>4549</v>
      </c>
    </row>
    <row r="36" spans="1:15" ht="21" customHeight="1" x14ac:dyDescent="0.2">
      <c r="A36" s="9" t="s">
        <v>45</v>
      </c>
      <c r="B36" s="10">
        <f t="shared" si="1"/>
        <v>-40148</v>
      </c>
      <c r="C36" s="10">
        <f t="shared" si="2"/>
        <v>6874</v>
      </c>
      <c r="D36" s="10">
        <v>17</v>
      </c>
      <c r="E36" s="10">
        <v>2040</v>
      </c>
      <c r="F36" s="10">
        <v>4469</v>
      </c>
      <c r="G36" s="10">
        <v>348</v>
      </c>
      <c r="H36" s="10">
        <f t="shared" si="3"/>
        <v>47022</v>
      </c>
      <c r="I36" s="10">
        <v>0</v>
      </c>
      <c r="J36" s="10">
        <v>22552</v>
      </c>
      <c r="K36" s="10">
        <v>22908</v>
      </c>
      <c r="L36" s="10">
        <v>1562</v>
      </c>
      <c r="M36" s="10">
        <f t="shared" si="4"/>
        <v>-687</v>
      </c>
      <c r="N36" s="10">
        <v>2553</v>
      </c>
      <c r="O36" s="10">
        <v>3240</v>
      </c>
    </row>
    <row r="37" spans="1:15" ht="21" customHeight="1" x14ac:dyDescent="0.2">
      <c r="A37" s="62" t="s">
        <v>46</v>
      </c>
      <c r="B37" s="64">
        <f t="shared" si="1"/>
        <v>-41651</v>
      </c>
      <c r="C37" s="64">
        <f t="shared" si="2"/>
        <v>8860</v>
      </c>
      <c r="D37" s="64">
        <v>17</v>
      </c>
      <c r="E37" s="64">
        <v>1755</v>
      </c>
      <c r="F37" s="64">
        <v>6127</v>
      </c>
      <c r="G37" s="64">
        <v>961</v>
      </c>
      <c r="H37" s="64">
        <f t="shared" si="3"/>
        <v>50511</v>
      </c>
      <c r="I37" s="64">
        <v>0</v>
      </c>
      <c r="J37" s="64">
        <v>25441</v>
      </c>
      <c r="K37" s="64">
        <v>23587</v>
      </c>
      <c r="L37" s="64">
        <v>1483</v>
      </c>
      <c r="M37" s="64">
        <f t="shared" si="4"/>
        <v>-1892</v>
      </c>
      <c r="N37" s="64">
        <v>1794</v>
      </c>
      <c r="O37" s="64">
        <v>3686</v>
      </c>
    </row>
    <row r="38" spans="1:15" ht="21" customHeight="1" x14ac:dyDescent="0.2">
      <c r="A38" s="9" t="s">
        <v>47</v>
      </c>
      <c r="B38" s="10">
        <f t="shared" si="1"/>
        <v>-41647</v>
      </c>
      <c r="C38" s="10">
        <f t="shared" si="2"/>
        <v>8991</v>
      </c>
      <c r="D38" s="10">
        <v>17</v>
      </c>
      <c r="E38" s="10">
        <v>2180</v>
      </c>
      <c r="F38" s="10">
        <v>6101</v>
      </c>
      <c r="G38" s="10">
        <v>693</v>
      </c>
      <c r="H38" s="10">
        <f t="shared" si="3"/>
        <v>50638</v>
      </c>
      <c r="I38" s="10">
        <v>0</v>
      </c>
      <c r="J38" s="10">
        <v>24727</v>
      </c>
      <c r="K38" s="10">
        <v>24338</v>
      </c>
      <c r="L38" s="10">
        <v>1573</v>
      </c>
      <c r="M38" s="10">
        <f t="shared" si="4"/>
        <v>-841</v>
      </c>
      <c r="N38" s="10">
        <v>1829</v>
      </c>
      <c r="O38" s="10">
        <v>2670</v>
      </c>
    </row>
    <row r="39" spans="1:15" ht="21" customHeight="1" x14ac:dyDescent="0.2">
      <c r="A39" s="62" t="s">
        <v>48</v>
      </c>
      <c r="B39" s="63">
        <f t="shared" si="1"/>
        <v>-48172</v>
      </c>
      <c r="C39" s="63">
        <f t="shared" si="2"/>
        <v>8006</v>
      </c>
      <c r="D39" s="63">
        <v>17</v>
      </c>
      <c r="E39" s="63">
        <v>1946</v>
      </c>
      <c r="F39" s="63">
        <v>4793</v>
      </c>
      <c r="G39" s="63">
        <v>1250</v>
      </c>
      <c r="H39" s="63">
        <f t="shared" si="3"/>
        <v>56178</v>
      </c>
      <c r="I39" s="63">
        <v>0</v>
      </c>
      <c r="J39" s="63">
        <v>26605</v>
      </c>
      <c r="K39" s="63">
        <v>27749</v>
      </c>
      <c r="L39" s="63">
        <v>1824</v>
      </c>
      <c r="M39" s="63">
        <f t="shared" si="4"/>
        <v>-1721</v>
      </c>
      <c r="N39" s="63">
        <v>1665</v>
      </c>
      <c r="O39" s="63">
        <v>3386</v>
      </c>
    </row>
    <row r="40" spans="1:15" ht="21" customHeight="1" x14ac:dyDescent="0.2">
      <c r="A40" s="9" t="s">
        <v>49</v>
      </c>
      <c r="B40" s="10">
        <f t="shared" si="1"/>
        <v>-41020</v>
      </c>
      <c r="C40" s="10">
        <f t="shared" si="2"/>
        <v>9700</v>
      </c>
      <c r="D40" s="10">
        <v>15</v>
      </c>
      <c r="E40" s="10">
        <v>1981</v>
      </c>
      <c r="F40" s="10">
        <v>6149</v>
      </c>
      <c r="G40" s="10">
        <v>1555</v>
      </c>
      <c r="H40" s="10">
        <f t="shared" si="3"/>
        <v>50720</v>
      </c>
      <c r="I40" s="10">
        <v>0</v>
      </c>
      <c r="J40" s="10">
        <v>26609</v>
      </c>
      <c r="K40" s="10">
        <v>22985</v>
      </c>
      <c r="L40" s="10">
        <v>1126</v>
      </c>
      <c r="M40" s="10">
        <f t="shared" si="4"/>
        <v>-1981</v>
      </c>
      <c r="N40" s="10">
        <v>3016</v>
      </c>
      <c r="O40" s="10">
        <v>4997</v>
      </c>
    </row>
    <row r="41" spans="1:15" ht="21" customHeight="1" x14ac:dyDescent="0.2">
      <c r="A41" s="62" t="s">
        <v>50</v>
      </c>
      <c r="B41" s="64">
        <f t="shared" si="1"/>
        <v>-39623</v>
      </c>
      <c r="C41" s="64">
        <f t="shared" si="2"/>
        <v>10414</v>
      </c>
      <c r="D41" s="64">
        <v>15</v>
      </c>
      <c r="E41" s="64">
        <v>2597</v>
      </c>
      <c r="F41" s="64">
        <v>6367</v>
      </c>
      <c r="G41" s="64">
        <v>1435</v>
      </c>
      <c r="H41" s="64">
        <f t="shared" si="3"/>
        <v>50037</v>
      </c>
      <c r="I41" s="64">
        <v>0</v>
      </c>
      <c r="J41" s="64">
        <v>26132</v>
      </c>
      <c r="K41" s="64">
        <v>22799</v>
      </c>
      <c r="L41" s="64">
        <v>1106</v>
      </c>
      <c r="M41" s="64">
        <f t="shared" si="4"/>
        <v>-1593</v>
      </c>
      <c r="N41" s="64">
        <v>2811</v>
      </c>
      <c r="O41" s="64">
        <v>4404</v>
      </c>
    </row>
    <row r="42" spans="1:15" ht="21" customHeight="1" x14ac:dyDescent="0.2">
      <c r="A42" s="9" t="s">
        <v>51</v>
      </c>
      <c r="B42" s="10">
        <f t="shared" si="1"/>
        <v>-41248</v>
      </c>
      <c r="C42" s="10">
        <f t="shared" si="2"/>
        <v>7540</v>
      </c>
      <c r="D42" s="10">
        <v>16</v>
      </c>
      <c r="E42" s="10">
        <v>2132</v>
      </c>
      <c r="F42" s="10">
        <v>4433</v>
      </c>
      <c r="G42" s="10">
        <v>959</v>
      </c>
      <c r="H42" s="10">
        <f t="shared" si="3"/>
        <v>48788</v>
      </c>
      <c r="I42" s="10">
        <v>0</v>
      </c>
      <c r="J42" s="10">
        <v>25730</v>
      </c>
      <c r="K42" s="10">
        <v>21862</v>
      </c>
      <c r="L42" s="10">
        <v>1196</v>
      </c>
      <c r="M42" s="10">
        <f t="shared" si="4"/>
        <v>-827</v>
      </c>
      <c r="N42" s="10">
        <v>2728</v>
      </c>
      <c r="O42" s="10">
        <v>3555</v>
      </c>
    </row>
    <row r="43" spans="1:15" ht="21" customHeight="1" x14ac:dyDescent="0.2">
      <c r="A43" s="62" t="s">
        <v>52</v>
      </c>
      <c r="B43" s="63">
        <f t="shared" si="1"/>
        <v>-38283</v>
      </c>
      <c r="C43" s="63">
        <f t="shared" si="2"/>
        <v>9363</v>
      </c>
      <c r="D43" s="63">
        <v>16</v>
      </c>
      <c r="E43" s="63">
        <v>2136</v>
      </c>
      <c r="F43" s="63">
        <v>5915</v>
      </c>
      <c r="G43" s="63">
        <v>1296</v>
      </c>
      <c r="H43" s="63">
        <f t="shared" si="3"/>
        <v>47646</v>
      </c>
      <c r="I43" s="63">
        <v>0</v>
      </c>
      <c r="J43" s="63">
        <v>27166</v>
      </c>
      <c r="K43" s="63">
        <v>19238</v>
      </c>
      <c r="L43" s="63">
        <v>1242</v>
      </c>
      <c r="M43" s="63">
        <f t="shared" si="4"/>
        <v>-1348</v>
      </c>
      <c r="N43" s="63">
        <v>2411</v>
      </c>
      <c r="O43" s="63">
        <v>3759</v>
      </c>
    </row>
    <row r="44" spans="1:15" ht="21" customHeight="1" x14ac:dyDescent="0.2">
      <c r="A44" s="9" t="s">
        <v>53</v>
      </c>
      <c r="B44" s="10">
        <f t="shared" si="1"/>
        <v>-36649</v>
      </c>
      <c r="C44" s="10">
        <f t="shared" si="2"/>
        <v>10472</v>
      </c>
      <c r="D44" s="10">
        <v>17</v>
      </c>
      <c r="E44" s="10">
        <v>2185</v>
      </c>
      <c r="F44" s="10">
        <v>7149</v>
      </c>
      <c r="G44" s="10">
        <v>1121</v>
      </c>
      <c r="H44" s="10">
        <f t="shared" si="3"/>
        <v>47121</v>
      </c>
      <c r="I44" s="10">
        <v>0</v>
      </c>
      <c r="J44" s="10">
        <v>27448</v>
      </c>
      <c r="K44" s="10">
        <v>18331</v>
      </c>
      <c r="L44" s="10">
        <v>1342</v>
      </c>
      <c r="M44" s="10">
        <f t="shared" si="4"/>
        <v>-869</v>
      </c>
      <c r="N44" s="10">
        <v>3009</v>
      </c>
      <c r="O44" s="10">
        <v>3878</v>
      </c>
    </row>
    <row r="45" spans="1:15" ht="21" customHeight="1" x14ac:dyDescent="0.2">
      <c r="A45" s="62" t="s">
        <v>54</v>
      </c>
      <c r="B45" s="64">
        <f t="shared" si="1"/>
        <v>-36717</v>
      </c>
      <c r="C45" s="64">
        <f t="shared" si="2"/>
        <v>10762</v>
      </c>
      <c r="D45" s="64">
        <v>17</v>
      </c>
      <c r="E45" s="64">
        <v>2405</v>
      </c>
      <c r="F45" s="64">
        <v>7249</v>
      </c>
      <c r="G45" s="64">
        <v>1091</v>
      </c>
      <c r="H45" s="64">
        <f t="shared" si="3"/>
        <v>47479</v>
      </c>
      <c r="I45" s="64">
        <v>0</v>
      </c>
      <c r="J45" s="64">
        <v>27535</v>
      </c>
      <c r="K45" s="64">
        <v>18399</v>
      </c>
      <c r="L45" s="64">
        <v>1545</v>
      </c>
      <c r="M45" s="64">
        <f t="shared" si="4"/>
        <v>-1120</v>
      </c>
      <c r="N45" s="64">
        <v>3379</v>
      </c>
      <c r="O45" s="64">
        <v>4499</v>
      </c>
    </row>
    <row r="46" spans="1:15" ht="21" customHeight="1" x14ac:dyDescent="0.2">
      <c r="A46" s="9" t="s">
        <v>55</v>
      </c>
      <c r="B46" s="10">
        <f t="shared" si="1"/>
        <v>-37619</v>
      </c>
      <c r="C46" s="10">
        <f t="shared" si="2"/>
        <v>9192</v>
      </c>
      <c r="D46" s="10">
        <v>11</v>
      </c>
      <c r="E46" s="10">
        <v>2501</v>
      </c>
      <c r="F46" s="10">
        <v>5497</v>
      </c>
      <c r="G46" s="10">
        <v>1183</v>
      </c>
      <c r="H46" s="10">
        <f t="shared" si="3"/>
        <v>46811</v>
      </c>
      <c r="I46" s="10">
        <v>0</v>
      </c>
      <c r="J46" s="10">
        <v>26988</v>
      </c>
      <c r="K46" s="10">
        <v>18348</v>
      </c>
      <c r="L46" s="10">
        <v>1475</v>
      </c>
      <c r="M46" s="10">
        <f t="shared" si="4"/>
        <v>-1206</v>
      </c>
      <c r="N46" s="10">
        <v>3017</v>
      </c>
      <c r="O46" s="10">
        <v>4223</v>
      </c>
    </row>
    <row r="47" spans="1:15" ht="21" customHeight="1" x14ac:dyDescent="0.2">
      <c r="A47" s="62" t="s">
        <v>56</v>
      </c>
      <c r="B47" s="63">
        <f t="shared" si="1"/>
        <v>-39237</v>
      </c>
      <c r="C47" s="63">
        <f t="shared" si="2"/>
        <v>9231</v>
      </c>
      <c r="D47" s="63">
        <v>10</v>
      </c>
      <c r="E47" s="63">
        <v>3277</v>
      </c>
      <c r="F47" s="63">
        <v>4439</v>
      </c>
      <c r="G47" s="63">
        <v>1505</v>
      </c>
      <c r="H47" s="63">
        <f t="shared" si="3"/>
        <v>48468</v>
      </c>
      <c r="I47" s="63">
        <v>0</v>
      </c>
      <c r="J47" s="63">
        <v>26872</v>
      </c>
      <c r="K47" s="63">
        <v>20194</v>
      </c>
      <c r="L47" s="63">
        <v>1402</v>
      </c>
      <c r="M47" s="63">
        <f t="shared" si="4"/>
        <v>-1526</v>
      </c>
      <c r="N47" s="63">
        <v>2659</v>
      </c>
      <c r="O47" s="63">
        <v>4185</v>
      </c>
    </row>
    <row r="48" spans="1:15" ht="21" customHeight="1" x14ac:dyDescent="0.2">
      <c r="A48" s="9" t="s">
        <v>57</v>
      </c>
      <c r="B48" s="10">
        <f t="shared" si="1"/>
        <v>-38487</v>
      </c>
      <c r="C48" s="10">
        <f t="shared" si="2"/>
        <v>11026</v>
      </c>
      <c r="D48" s="10">
        <v>12</v>
      </c>
      <c r="E48" s="10">
        <v>3166</v>
      </c>
      <c r="F48" s="10">
        <v>6752</v>
      </c>
      <c r="G48" s="10">
        <v>1096</v>
      </c>
      <c r="H48" s="10">
        <f t="shared" si="3"/>
        <v>49513</v>
      </c>
      <c r="I48" s="10">
        <v>0</v>
      </c>
      <c r="J48" s="10">
        <v>27398</v>
      </c>
      <c r="K48" s="10">
        <v>20644</v>
      </c>
      <c r="L48" s="10">
        <v>1471</v>
      </c>
      <c r="M48" s="10">
        <f t="shared" si="4"/>
        <v>-997</v>
      </c>
      <c r="N48" s="10">
        <v>2833</v>
      </c>
      <c r="O48" s="10">
        <v>3830</v>
      </c>
    </row>
    <row r="49" spans="1:15" ht="21" customHeight="1" x14ac:dyDescent="0.2">
      <c r="A49" s="62" t="s">
        <v>58</v>
      </c>
      <c r="B49" s="64">
        <f t="shared" si="1"/>
        <v>-37608</v>
      </c>
      <c r="C49" s="64">
        <f t="shared" si="2"/>
        <v>9856</v>
      </c>
      <c r="D49" s="64">
        <v>12</v>
      </c>
      <c r="E49" s="64">
        <v>3001</v>
      </c>
      <c r="F49" s="64">
        <v>5790</v>
      </c>
      <c r="G49" s="64">
        <v>1053</v>
      </c>
      <c r="H49" s="64">
        <f t="shared" si="3"/>
        <v>47464</v>
      </c>
      <c r="I49" s="64">
        <v>0</v>
      </c>
      <c r="J49" s="64">
        <v>27220</v>
      </c>
      <c r="K49" s="64">
        <v>18750</v>
      </c>
      <c r="L49" s="64">
        <v>1494</v>
      </c>
      <c r="M49" s="64">
        <f t="shared" si="4"/>
        <v>-708</v>
      </c>
      <c r="N49" s="64">
        <v>2965</v>
      </c>
      <c r="O49" s="64">
        <v>3673</v>
      </c>
    </row>
    <row r="50" spans="1:15" s="35" customFormat="1" ht="21" customHeight="1" x14ac:dyDescent="0.2">
      <c r="A50" s="9" t="s">
        <v>125</v>
      </c>
      <c r="B50" s="33">
        <f t="shared" si="1"/>
        <v>-38312</v>
      </c>
      <c r="C50" s="33">
        <f t="shared" si="2"/>
        <v>9196</v>
      </c>
      <c r="D50" s="10">
        <v>12</v>
      </c>
      <c r="E50" s="10">
        <v>2666</v>
      </c>
      <c r="F50" s="10">
        <v>5282</v>
      </c>
      <c r="G50" s="10">
        <v>1236</v>
      </c>
      <c r="H50" s="33">
        <f t="shared" si="3"/>
        <v>47508</v>
      </c>
      <c r="I50" s="10">
        <v>0</v>
      </c>
      <c r="J50" s="10">
        <v>27261</v>
      </c>
      <c r="K50" s="10">
        <v>18804</v>
      </c>
      <c r="L50" s="10">
        <v>1443</v>
      </c>
      <c r="M50" s="33">
        <f t="shared" si="4"/>
        <v>-959</v>
      </c>
      <c r="N50" s="10">
        <v>2562</v>
      </c>
      <c r="O50" s="10">
        <v>3521</v>
      </c>
    </row>
    <row r="51" spans="1:15" s="35" customFormat="1" ht="21" customHeight="1" x14ac:dyDescent="0.2">
      <c r="A51" s="62" t="s">
        <v>126</v>
      </c>
      <c r="B51" s="73">
        <f t="shared" si="1"/>
        <v>-35401</v>
      </c>
      <c r="C51" s="73">
        <f t="shared" si="2"/>
        <v>12085</v>
      </c>
      <c r="D51" s="63">
        <v>12</v>
      </c>
      <c r="E51" s="63">
        <v>2806</v>
      </c>
      <c r="F51" s="63">
        <v>8115</v>
      </c>
      <c r="G51" s="63">
        <v>1152</v>
      </c>
      <c r="H51" s="73">
        <f t="shared" si="3"/>
        <v>47486</v>
      </c>
      <c r="I51" s="63">
        <v>0</v>
      </c>
      <c r="J51" s="63">
        <v>29718</v>
      </c>
      <c r="K51" s="63">
        <v>16206</v>
      </c>
      <c r="L51" s="63">
        <v>1562</v>
      </c>
      <c r="M51" s="73">
        <f t="shared" si="4"/>
        <v>-897</v>
      </c>
      <c r="N51" s="63">
        <v>3187</v>
      </c>
      <c r="O51" s="63">
        <v>4084</v>
      </c>
    </row>
    <row r="52" spans="1:15" s="35" customFormat="1" ht="21" customHeight="1" x14ac:dyDescent="0.2">
      <c r="A52" s="9" t="s">
        <v>127</v>
      </c>
      <c r="B52" s="33">
        <f t="shared" si="1"/>
        <v>-36873</v>
      </c>
      <c r="C52" s="33">
        <f t="shared" si="2"/>
        <v>11950</v>
      </c>
      <c r="D52" s="10">
        <v>12</v>
      </c>
      <c r="E52" s="10">
        <v>3139</v>
      </c>
      <c r="F52" s="10">
        <v>7592</v>
      </c>
      <c r="G52" s="10">
        <v>1207</v>
      </c>
      <c r="H52" s="33">
        <f t="shared" si="3"/>
        <v>48823</v>
      </c>
      <c r="I52" s="10">
        <v>0</v>
      </c>
      <c r="J52" s="10">
        <v>29924</v>
      </c>
      <c r="K52" s="10">
        <v>16941</v>
      </c>
      <c r="L52" s="10">
        <v>1958</v>
      </c>
      <c r="M52" s="33">
        <f t="shared" si="4"/>
        <v>-763</v>
      </c>
      <c r="N52" s="10">
        <v>4072</v>
      </c>
      <c r="O52" s="10">
        <v>4835</v>
      </c>
    </row>
    <row r="53" spans="1:15" s="35" customFormat="1" ht="21" customHeight="1" x14ac:dyDescent="0.2">
      <c r="A53" s="62" t="s">
        <v>128</v>
      </c>
      <c r="B53" s="74">
        <f t="shared" si="1"/>
        <v>-38213</v>
      </c>
      <c r="C53" s="74">
        <f t="shared" si="2"/>
        <v>10539</v>
      </c>
      <c r="D53" s="64">
        <v>12</v>
      </c>
      <c r="E53" s="64">
        <v>3500</v>
      </c>
      <c r="F53" s="64">
        <v>5473</v>
      </c>
      <c r="G53" s="64">
        <v>1554</v>
      </c>
      <c r="H53" s="74">
        <f t="shared" si="3"/>
        <v>48752</v>
      </c>
      <c r="I53" s="64">
        <v>0</v>
      </c>
      <c r="J53" s="64">
        <v>30254</v>
      </c>
      <c r="K53" s="64">
        <v>16631</v>
      </c>
      <c r="L53" s="64">
        <v>1867</v>
      </c>
      <c r="M53" s="74">
        <f t="shared" si="4"/>
        <v>-854</v>
      </c>
      <c r="N53" s="64">
        <v>4929</v>
      </c>
      <c r="O53" s="64">
        <v>5783</v>
      </c>
    </row>
    <row r="54" spans="1:15" s="35" customFormat="1" ht="21" customHeight="1" x14ac:dyDescent="0.2">
      <c r="A54" s="9" t="s">
        <v>132</v>
      </c>
      <c r="B54" s="33">
        <f t="shared" ref="B54:B89" si="5">+C54-H54</f>
        <v>-39051</v>
      </c>
      <c r="C54" s="33">
        <f t="shared" ref="C54:C89" si="6">+D54+E54+F54+G54</f>
        <v>12127</v>
      </c>
      <c r="D54" s="10">
        <v>13</v>
      </c>
      <c r="E54" s="10">
        <v>3613</v>
      </c>
      <c r="F54" s="10">
        <v>6172</v>
      </c>
      <c r="G54" s="10">
        <v>2329</v>
      </c>
      <c r="H54" s="33">
        <f t="shared" ref="H54:H89" si="7">+I54+J54+K54+L54</f>
        <v>51178</v>
      </c>
      <c r="I54" s="10">
        <v>0</v>
      </c>
      <c r="J54" s="10">
        <v>31706</v>
      </c>
      <c r="K54" s="10">
        <v>17536</v>
      </c>
      <c r="L54" s="10">
        <v>1936</v>
      </c>
      <c r="M54" s="33">
        <f t="shared" ref="M54:M89" si="8">+N54-O54</f>
        <v>-1933</v>
      </c>
      <c r="N54" s="10">
        <v>5633</v>
      </c>
      <c r="O54" s="10">
        <v>7566</v>
      </c>
    </row>
    <row r="55" spans="1:15" s="35" customFormat="1" ht="21" customHeight="1" x14ac:dyDescent="0.2">
      <c r="A55" s="62" t="s">
        <v>133</v>
      </c>
      <c r="B55" s="73">
        <f t="shared" si="5"/>
        <v>-43928</v>
      </c>
      <c r="C55" s="73">
        <f t="shared" si="6"/>
        <v>10496</v>
      </c>
      <c r="D55" s="63">
        <v>13</v>
      </c>
      <c r="E55" s="63">
        <v>3712</v>
      </c>
      <c r="F55" s="63">
        <v>4326</v>
      </c>
      <c r="G55" s="63">
        <v>2445</v>
      </c>
      <c r="H55" s="73">
        <f t="shared" si="7"/>
        <v>54424</v>
      </c>
      <c r="I55" s="63">
        <v>0</v>
      </c>
      <c r="J55" s="63">
        <v>31151</v>
      </c>
      <c r="K55" s="63">
        <v>21072</v>
      </c>
      <c r="L55" s="63">
        <v>2201</v>
      </c>
      <c r="M55" s="73">
        <f t="shared" si="8"/>
        <v>-2825</v>
      </c>
      <c r="N55" s="63">
        <v>3823</v>
      </c>
      <c r="O55" s="63">
        <v>6648</v>
      </c>
    </row>
    <row r="56" spans="1:15" s="35" customFormat="1" ht="21" customHeight="1" x14ac:dyDescent="0.2">
      <c r="A56" s="9" t="s">
        <v>134</v>
      </c>
      <c r="B56" s="33">
        <f t="shared" si="5"/>
        <v>-41537</v>
      </c>
      <c r="C56" s="33">
        <f t="shared" si="6"/>
        <v>10828</v>
      </c>
      <c r="D56" s="10">
        <v>13</v>
      </c>
      <c r="E56" s="10">
        <v>3645</v>
      </c>
      <c r="F56" s="10">
        <v>5260</v>
      </c>
      <c r="G56" s="10">
        <v>1910</v>
      </c>
      <c r="H56" s="33">
        <f t="shared" si="7"/>
        <v>52365</v>
      </c>
      <c r="I56" s="10">
        <v>0</v>
      </c>
      <c r="J56" s="10">
        <v>30014</v>
      </c>
      <c r="K56" s="10">
        <v>20622</v>
      </c>
      <c r="L56" s="10">
        <v>1729</v>
      </c>
      <c r="M56" s="33">
        <f t="shared" si="8"/>
        <v>-1952</v>
      </c>
      <c r="N56" s="10">
        <v>3893</v>
      </c>
      <c r="O56" s="10">
        <v>5845</v>
      </c>
    </row>
    <row r="57" spans="1:15" s="35" customFormat="1" ht="21" customHeight="1" x14ac:dyDescent="0.2">
      <c r="A57" s="62" t="s">
        <v>135</v>
      </c>
      <c r="B57" s="74">
        <f t="shared" si="5"/>
        <v>-37917</v>
      </c>
      <c r="C57" s="74">
        <f t="shared" si="6"/>
        <v>10596</v>
      </c>
      <c r="D57" s="64">
        <v>29</v>
      </c>
      <c r="E57" s="64">
        <v>3762</v>
      </c>
      <c r="F57" s="64">
        <v>4934</v>
      </c>
      <c r="G57" s="64">
        <v>1871</v>
      </c>
      <c r="H57" s="74">
        <f t="shared" si="7"/>
        <v>48513</v>
      </c>
      <c r="I57" s="64">
        <v>0</v>
      </c>
      <c r="J57" s="64">
        <v>30182</v>
      </c>
      <c r="K57" s="64">
        <v>16566</v>
      </c>
      <c r="L57" s="64">
        <v>1765</v>
      </c>
      <c r="M57" s="74">
        <f t="shared" si="8"/>
        <v>-1783</v>
      </c>
      <c r="N57" s="64">
        <v>3379</v>
      </c>
      <c r="O57" s="64">
        <v>5162</v>
      </c>
    </row>
    <row r="58" spans="1:15" s="35" customFormat="1" ht="21" customHeight="1" x14ac:dyDescent="0.2">
      <c r="A58" s="9" t="s">
        <v>136</v>
      </c>
      <c r="B58" s="33">
        <f t="shared" si="5"/>
        <v>-40325</v>
      </c>
      <c r="C58" s="33">
        <f t="shared" si="6"/>
        <v>9508</v>
      </c>
      <c r="D58" s="10">
        <v>29</v>
      </c>
      <c r="E58" s="10">
        <v>3885</v>
      </c>
      <c r="F58" s="10">
        <v>4086</v>
      </c>
      <c r="G58" s="10">
        <v>1508</v>
      </c>
      <c r="H58" s="33">
        <f t="shared" si="7"/>
        <v>49833</v>
      </c>
      <c r="I58" s="10">
        <v>0</v>
      </c>
      <c r="J58" s="10">
        <v>29951</v>
      </c>
      <c r="K58" s="10">
        <v>17579</v>
      </c>
      <c r="L58" s="10">
        <v>2303</v>
      </c>
      <c r="M58" s="33">
        <f t="shared" si="8"/>
        <v>-1367</v>
      </c>
      <c r="N58" s="10">
        <v>3063</v>
      </c>
      <c r="O58" s="10">
        <v>4430</v>
      </c>
    </row>
    <row r="59" spans="1:15" s="35" customFormat="1" ht="21" customHeight="1" x14ac:dyDescent="0.2">
      <c r="A59" s="62" t="s">
        <v>137</v>
      </c>
      <c r="B59" s="73">
        <f t="shared" si="5"/>
        <v>-36156</v>
      </c>
      <c r="C59" s="73">
        <f t="shared" si="6"/>
        <v>11107</v>
      </c>
      <c r="D59" s="63">
        <v>12</v>
      </c>
      <c r="E59" s="63">
        <v>3764</v>
      </c>
      <c r="F59" s="63">
        <v>7132</v>
      </c>
      <c r="G59" s="63">
        <v>199</v>
      </c>
      <c r="H59" s="73">
        <f t="shared" si="7"/>
        <v>47263</v>
      </c>
      <c r="I59" s="63">
        <v>0</v>
      </c>
      <c r="J59" s="63">
        <v>30031</v>
      </c>
      <c r="K59" s="63">
        <v>15418</v>
      </c>
      <c r="L59" s="63">
        <v>1814</v>
      </c>
      <c r="M59" s="73">
        <f t="shared" si="8"/>
        <v>-2124</v>
      </c>
      <c r="N59" s="63">
        <v>2508</v>
      </c>
      <c r="O59" s="63">
        <v>4632</v>
      </c>
    </row>
    <row r="60" spans="1:15" s="35" customFormat="1" ht="21" customHeight="1" x14ac:dyDescent="0.2">
      <c r="A60" s="9" t="s">
        <v>138</v>
      </c>
      <c r="B60" s="33">
        <f t="shared" si="5"/>
        <v>-36549</v>
      </c>
      <c r="C60" s="33">
        <f t="shared" si="6"/>
        <v>10371</v>
      </c>
      <c r="D60" s="10">
        <v>12</v>
      </c>
      <c r="E60" s="10">
        <v>3729</v>
      </c>
      <c r="F60" s="10">
        <v>6443</v>
      </c>
      <c r="G60" s="10">
        <v>187</v>
      </c>
      <c r="H60" s="33">
        <f t="shared" si="7"/>
        <v>46920</v>
      </c>
      <c r="I60" s="10">
        <v>0</v>
      </c>
      <c r="J60" s="10">
        <v>29721</v>
      </c>
      <c r="K60" s="10">
        <v>15858</v>
      </c>
      <c r="L60" s="10">
        <v>1341</v>
      </c>
      <c r="M60" s="33">
        <f t="shared" si="8"/>
        <v>-1465</v>
      </c>
      <c r="N60" s="10">
        <v>2233</v>
      </c>
      <c r="O60" s="10">
        <v>3698</v>
      </c>
    </row>
    <row r="61" spans="1:15" s="35" customFormat="1" ht="21" customHeight="1" x14ac:dyDescent="0.2">
      <c r="A61" s="62" t="s">
        <v>139</v>
      </c>
      <c r="B61" s="74">
        <f t="shared" si="5"/>
        <v>-35625</v>
      </c>
      <c r="C61" s="74">
        <f t="shared" si="6"/>
        <v>10972</v>
      </c>
      <c r="D61" s="64">
        <v>10</v>
      </c>
      <c r="E61" s="64">
        <v>3476</v>
      </c>
      <c r="F61" s="64">
        <v>7206</v>
      </c>
      <c r="G61" s="64">
        <v>280</v>
      </c>
      <c r="H61" s="74">
        <f t="shared" si="7"/>
        <v>46597</v>
      </c>
      <c r="I61" s="64">
        <v>0</v>
      </c>
      <c r="J61" s="64">
        <v>29051</v>
      </c>
      <c r="K61" s="64">
        <v>16204</v>
      </c>
      <c r="L61" s="64">
        <v>1342</v>
      </c>
      <c r="M61" s="74">
        <f t="shared" si="8"/>
        <v>-1769</v>
      </c>
      <c r="N61" s="64">
        <v>2244</v>
      </c>
      <c r="O61" s="64">
        <v>4013</v>
      </c>
    </row>
    <row r="62" spans="1:15" s="35" customFormat="1" ht="21" customHeight="1" x14ac:dyDescent="0.2">
      <c r="A62" s="9" t="s">
        <v>140</v>
      </c>
      <c r="B62" s="33">
        <f t="shared" si="5"/>
        <v>-36498</v>
      </c>
      <c r="C62" s="33">
        <f t="shared" si="6"/>
        <v>11447</v>
      </c>
      <c r="D62" s="10">
        <v>11</v>
      </c>
      <c r="E62" s="10">
        <v>4434</v>
      </c>
      <c r="F62" s="10">
        <v>6605</v>
      </c>
      <c r="G62" s="10">
        <v>397</v>
      </c>
      <c r="H62" s="33">
        <f t="shared" si="7"/>
        <v>47945</v>
      </c>
      <c r="I62" s="10">
        <v>0</v>
      </c>
      <c r="J62" s="10">
        <v>28973</v>
      </c>
      <c r="K62" s="10">
        <v>17511</v>
      </c>
      <c r="L62" s="10">
        <v>1461</v>
      </c>
      <c r="M62" s="33">
        <f t="shared" si="8"/>
        <v>-648</v>
      </c>
      <c r="N62" s="10">
        <v>2377</v>
      </c>
      <c r="O62" s="10">
        <v>3025</v>
      </c>
    </row>
    <row r="63" spans="1:15" s="35" customFormat="1" ht="21" customHeight="1" x14ac:dyDescent="0.2">
      <c r="A63" s="62" t="s">
        <v>141</v>
      </c>
      <c r="B63" s="73">
        <f t="shared" si="5"/>
        <v>-36880</v>
      </c>
      <c r="C63" s="73">
        <f t="shared" si="6"/>
        <v>9992</v>
      </c>
      <c r="D63" s="63">
        <v>11</v>
      </c>
      <c r="E63" s="63">
        <v>4160</v>
      </c>
      <c r="F63" s="63">
        <v>5502</v>
      </c>
      <c r="G63" s="63">
        <v>319</v>
      </c>
      <c r="H63" s="73">
        <f t="shared" si="7"/>
        <v>46872</v>
      </c>
      <c r="I63" s="63">
        <v>0</v>
      </c>
      <c r="J63" s="63">
        <v>27857</v>
      </c>
      <c r="K63" s="63">
        <v>17157</v>
      </c>
      <c r="L63" s="63">
        <v>1858</v>
      </c>
      <c r="M63" s="73">
        <f t="shared" si="8"/>
        <v>-848</v>
      </c>
      <c r="N63" s="63">
        <v>2141</v>
      </c>
      <c r="O63" s="63">
        <v>2989</v>
      </c>
    </row>
    <row r="64" spans="1:15" s="35" customFormat="1" ht="21" customHeight="1" x14ac:dyDescent="0.2">
      <c r="A64" s="9" t="s">
        <v>142</v>
      </c>
      <c r="B64" s="33">
        <f t="shared" si="5"/>
        <v>-34247</v>
      </c>
      <c r="C64" s="33">
        <f t="shared" si="6"/>
        <v>10201</v>
      </c>
      <c r="D64" s="10">
        <v>10</v>
      </c>
      <c r="E64" s="10">
        <v>4252</v>
      </c>
      <c r="F64" s="10">
        <v>5629</v>
      </c>
      <c r="G64" s="10">
        <v>310</v>
      </c>
      <c r="H64" s="33">
        <f t="shared" si="7"/>
        <v>44448</v>
      </c>
      <c r="I64" s="10">
        <v>0</v>
      </c>
      <c r="J64" s="10">
        <v>25725</v>
      </c>
      <c r="K64" s="10">
        <v>17298</v>
      </c>
      <c r="L64" s="10">
        <v>1425</v>
      </c>
      <c r="M64" s="33">
        <f t="shared" si="8"/>
        <v>-389</v>
      </c>
      <c r="N64" s="10">
        <v>2241</v>
      </c>
      <c r="O64" s="10">
        <v>2630</v>
      </c>
    </row>
    <row r="65" spans="1:15" s="35" customFormat="1" ht="21" customHeight="1" x14ac:dyDescent="0.2">
      <c r="A65" s="62" t="s">
        <v>143</v>
      </c>
      <c r="B65" s="74">
        <f t="shared" si="5"/>
        <v>-32379</v>
      </c>
      <c r="C65" s="74">
        <f t="shared" si="6"/>
        <v>11432</v>
      </c>
      <c r="D65" s="64">
        <v>11</v>
      </c>
      <c r="E65" s="64">
        <v>4178</v>
      </c>
      <c r="F65" s="64">
        <v>6915</v>
      </c>
      <c r="G65" s="64">
        <v>328</v>
      </c>
      <c r="H65" s="74">
        <f t="shared" si="7"/>
        <v>43811</v>
      </c>
      <c r="I65" s="64">
        <v>0</v>
      </c>
      <c r="J65" s="64">
        <v>23390</v>
      </c>
      <c r="K65" s="64">
        <v>18925</v>
      </c>
      <c r="L65" s="64">
        <v>1496</v>
      </c>
      <c r="M65" s="74">
        <f t="shared" si="8"/>
        <v>160</v>
      </c>
      <c r="N65" s="64">
        <v>2526</v>
      </c>
      <c r="O65" s="64">
        <v>2366</v>
      </c>
    </row>
    <row r="66" spans="1:15" s="35" customFormat="1" ht="21" customHeight="1" x14ac:dyDescent="0.2">
      <c r="A66" s="9" t="s">
        <v>144</v>
      </c>
      <c r="B66" s="33">
        <f t="shared" si="5"/>
        <v>-31449</v>
      </c>
      <c r="C66" s="33">
        <f t="shared" si="6"/>
        <v>11170</v>
      </c>
      <c r="D66" s="10">
        <v>11</v>
      </c>
      <c r="E66" s="10">
        <v>4369</v>
      </c>
      <c r="F66" s="10">
        <v>6416</v>
      </c>
      <c r="G66" s="10">
        <v>374</v>
      </c>
      <c r="H66" s="33">
        <f t="shared" si="7"/>
        <v>42619</v>
      </c>
      <c r="I66" s="10">
        <v>0</v>
      </c>
      <c r="J66" s="10">
        <v>22898</v>
      </c>
      <c r="K66" s="10">
        <v>18066</v>
      </c>
      <c r="L66" s="10">
        <v>1655</v>
      </c>
      <c r="M66" s="33">
        <f t="shared" si="8"/>
        <v>-23</v>
      </c>
      <c r="N66" s="10">
        <v>2234</v>
      </c>
      <c r="O66" s="10">
        <v>2257</v>
      </c>
    </row>
    <row r="67" spans="1:15" s="35" customFormat="1" ht="21" customHeight="1" x14ac:dyDescent="0.2">
      <c r="A67" s="62" t="s">
        <v>145</v>
      </c>
      <c r="B67" s="73">
        <f t="shared" si="5"/>
        <v>-28086</v>
      </c>
      <c r="C67" s="73">
        <f t="shared" si="6"/>
        <v>14081</v>
      </c>
      <c r="D67" s="63">
        <v>11</v>
      </c>
      <c r="E67" s="63">
        <v>4579</v>
      </c>
      <c r="F67" s="63">
        <v>9035</v>
      </c>
      <c r="G67" s="63">
        <v>456</v>
      </c>
      <c r="H67" s="73">
        <f t="shared" si="7"/>
        <v>42167</v>
      </c>
      <c r="I67" s="63">
        <v>0</v>
      </c>
      <c r="J67" s="63">
        <v>22308</v>
      </c>
      <c r="K67" s="63">
        <v>18085</v>
      </c>
      <c r="L67" s="63">
        <v>1774</v>
      </c>
      <c r="M67" s="73">
        <f t="shared" si="8"/>
        <v>-559</v>
      </c>
      <c r="N67" s="63">
        <v>2103</v>
      </c>
      <c r="O67" s="63">
        <v>2662</v>
      </c>
    </row>
    <row r="68" spans="1:15" s="35" customFormat="1" ht="21" customHeight="1" x14ac:dyDescent="0.2">
      <c r="A68" s="9" t="s">
        <v>146</v>
      </c>
      <c r="B68" s="33">
        <f t="shared" si="5"/>
        <v>-29261</v>
      </c>
      <c r="C68" s="33">
        <f t="shared" si="6"/>
        <v>13665</v>
      </c>
      <c r="D68" s="10">
        <v>11</v>
      </c>
      <c r="E68" s="10">
        <v>4591</v>
      </c>
      <c r="F68" s="10">
        <v>8611</v>
      </c>
      <c r="G68" s="10">
        <v>452</v>
      </c>
      <c r="H68" s="33">
        <f t="shared" si="7"/>
        <v>42926</v>
      </c>
      <c r="I68" s="10">
        <v>0</v>
      </c>
      <c r="J68" s="10">
        <v>23041</v>
      </c>
      <c r="K68" s="10">
        <v>18083</v>
      </c>
      <c r="L68" s="10">
        <v>1802</v>
      </c>
      <c r="M68" s="33">
        <f t="shared" si="8"/>
        <v>-221</v>
      </c>
      <c r="N68" s="10">
        <v>1905</v>
      </c>
      <c r="O68" s="10">
        <v>2126</v>
      </c>
    </row>
    <row r="69" spans="1:15" s="35" customFormat="1" ht="21" customHeight="1" x14ac:dyDescent="0.2">
      <c r="A69" s="62" t="s">
        <v>147</v>
      </c>
      <c r="B69" s="74">
        <f t="shared" si="5"/>
        <v>-26813</v>
      </c>
      <c r="C69" s="74">
        <f t="shared" si="6"/>
        <v>14196</v>
      </c>
      <c r="D69" s="64">
        <v>11</v>
      </c>
      <c r="E69" s="64">
        <v>5196</v>
      </c>
      <c r="F69" s="64">
        <v>8493</v>
      </c>
      <c r="G69" s="64">
        <v>496</v>
      </c>
      <c r="H69" s="74">
        <f t="shared" si="7"/>
        <v>41009</v>
      </c>
      <c r="I69" s="64">
        <v>0</v>
      </c>
      <c r="J69" s="64">
        <v>23244</v>
      </c>
      <c r="K69" s="64">
        <v>16442</v>
      </c>
      <c r="L69" s="64">
        <v>1323</v>
      </c>
      <c r="M69" s="74">
        <f t="shared" si="8"/>
        <v>-312</v>
      </c>
      <c r="N69" s="64">
        <v>2136</v>
      </c>
      <c r="O69" s="64">
        <v>2448</v>
      </c>
    </row>
    <row r="70" spans="1:15" s="35" customFormat="1" ht="21" customHeight="1" x14ac:dyDescent="0.2">
      <c r="A70" s="9" t="s">
        <v>149</v>
      </c>
      <c r="B70" s="33">
        <f t="shared" si="5"/>
        <v>-28178</v>
      </c>
      <c r="C70" s="33">
        <f t="shared" si="6"/>
        <v>13382</v>
      </c>
      <c r="D70" s="10">
        <v>11</v>
      </c>
      <c r="E70" s="10">
        <v>5334</v>
      </c>
      <c r="F70" s="10">
        <v>7456</v>
      </c>
      <c r="G70" s="10">
        <v>581</v>
      </c>
      <c r="H70" s="33">
        <f t="shared" si="7"/>
        <v>41560</v>
      </c>
      <c r="I70" s="10">
        <v>0</v>
      </c>
      <c r="J70" s="10">
        <v>22212</v>
      </c>
      <c r="K70" s="10">
        <v>17458</v>
      </c>
      <c r="L70" s="10">
        <v>1890</v>
      </c>
      <c r="M70" s="33">
        <f t="shared" si="8"/>
        <v>-254</v>
      </c>
      <c r="N70" s="10">
        <v>2388</v>
      </c>
      <c r="O70" s="10">
        <v>2642</v>
      </c>
    </row>
    <row r="71" spans="1:15" s="35" customFormat="1" ht="21" customHeight="1" x14ac:dyDescent="0.2">
      <c r="A71" s="62" t="s">
        <v>150</v>
      </c>
      <c r="B71" s="73">
        <f t="shared" si="5"/>
        <v>-27783</v>
      </c>
      <c r="C71" s="73">
        <f t="shared" si="6"/>
        <v>12607</v>
      </c>
      <c r="D71" s="63">
        <v>11</v>
      </c>
      <c r="E71" s="63">
        <v>5752</v>
      </c>
      <c r="F71" s="63">
        <v>6129</v>
      </c>
      <c r="G71" s="63">
        <v>715</v>
      </c>
      <c r="H71" s="73">
        <f t="shared" si="7"/>
        <v>40390</v>
      </c>
      <c r="I71" s="63">
        <v>0</v>
      </c>
      <c r="J71" s="63">
        <v>21156</v>
      </c>
      <c r="K71" s="63">
        <v>17329</v>
      </c>
      <c r="L71" s="63">
        <v>1905</v>
      </c>
      <c r="M71" s="73">
        <f t="shared" si="8"/>
        <v>-92</v>
      </c>
      <c r="N71" s="63">
        <v>2541</v>
      </c>
      <c r="O71" s="63">
        <v>2633</v>
      </c>
    </row>
    <row r="72" spans="1:15" s="35" customFormat="1" ht="21" customHeight="1" x14ac:dyDescent="0.2">
      <c r="A72" s="9" t="s">
        <v>151</v>
      </c>
      <c r="B72" s="33">
        <f t="shared" si="5"/>
        <v>-23861</v>
      </c>
      <c r="C72" s="33">
        <f t="shared" si="6"/>
        <v>14889</v>
      </c>
      <c r="D72" s="10">
        <v>11</v>
      </c>
      <c r="E72" s="10">
        <v>5658</v>
      </c>
      <c r="F72" s="10">
        <v>8390</v>
      </c>
      <c r="G72" s="10">
        <v>830</v>
      </c>
      <c r="H72" s="33">
        <f t="shared" si="7"/>
        <v>38750</v>
      </c>
      <c r="I72" s="10">
        <v>0</v>
      </c>
      <c r="J72" s="10">
        <v>21210</v>
      </c>
      <c r="K72" s="10">
        <v>16257</v>
      </c>
      <c r="L72" s="10">
        <v>1283</v>
      </c>
      <c r="M72" s="33">
        <f t="shared" si="8"/>
        <v>-521</v>
      </c>
      <c r="N72" s="10">
        <v>2799</v>
      </c>
      <c r="O72" s="10">
        <v>3320</v>
      </c>
    </row>
    <row r="73" spans="1:15" s="35" customFormat="1" ht="21" customHeight="1" x14ac:dyDescent="0.2">
      <c r="A73" s="62" t="s">
        <v>152</v>
      </c>
      <c r="B73" s="74">
        <f t="shared" si="5"/>
        <v>-24500</v>
      </c>
      <c r="C73" s="74">
        <f t="shared" si="6"/>
        <v>13621</v>
      </c>
      <c r="D73" s="64">
        <v>11</v>
      </c>
      <c r="E73" s="64">
        <v>5908</v>
      </c>
      <c r="F73" s="64">
        <v>6802</v>
      </c>
      <c r="G73" s="64">
        <v>900</v>
      </c>
      <c r="H73" s="74">
        <f t="shared" si="7"/>
        <v>38121</v>
      </c>
      <c r="I73" s="64">
        <v>0</v>
      </c>
      <c r="J73" s="64">
        <v>21070</v>
      </c>
      <c r="K73" s="64">
        <v>16061</v>
      </c>
      <c r="L73" s="64">
        <v>990</v>
      </c>
      <c r="M73" s="74">
        <f t="shared" si="8"/>
        <v>-136</v>
      </c>
      <c r="N73" s="64">
        <v>2583</v>
      </c>
      <c r="O73" s="64">
        <v>2719</v>
      </c>
    </row>
    <row r="74" spans="1:15" s="35" customFormat="1" ht="21" customHeight="1" x14ac:dyDescent="0.2">
      <c r="A74" s="9" t="s">
        <v>153</v>
      </c>
      <c r="B74" s="33">
        <f t="shared" si="5"/>
        <v>-20527</v>
      </c>
      <c r="C74" s="33">
        <f t="shared" si="6"/>
        <v>17385</v>
      </c>
      <c r="D74" s="10">
        <v>6</v>
      </c>
      <c r="E74" s="10">
        <v>5678</v>
      </c>
      <c r="F74" s="10">
        <v>10599</v>
      </c>
      <c r="G74" s="10">
        <v>1102</v>
      </c>
      <c r="H74" s="33">
        <f t="shared" si="7"/>
        <v>37912</v>
      </c>
      <c r="I74" s="10">
        <v>0</v>
      </c>
      <c r="J74" s="10">
        <v>20622</v>
      </c>
      <c r="K74" s="10">
        <v>16743</v>
      </c>
      <c r="L74" s="10">
        <v>547</v>
      </c>
      <c r="M74" s="33">
        <f t="shared" si="8"/>
        <v>-1219</v>
      </c>
      <c r="N74" s="10">
        <v>4461</v>
      </c>
      <c r="O74" s="10">
        <v>5680</v>
      </c>
    </row>
    <row r="75" spans="1:15" s="35" customFormat="1" ht="21" customHeight="1" x14ac:dyDescent="0.2">
      <c r="A75" s="62" t="s">
        <v>154</v>
      </c>
      <c r="B75" s="73">
        <f t="shared" si="5"/>
        <v>-20469</v>
      </c>
      <c r="C75" s="73">
        <f t="shared" si="6"/>
        <v>16749</v>
      </c>
      <c r="D75" s="63">
        <v>6</v>
      </c>
      <c r="E75" s="63">
        <v>5523</v>
      </c>
      <c r="F75" s="63">
        <v>9938</v>
      </c>
      <c r="G75" s="63">
        <v>1282</v>
      </c>
      <c r="H75" s="73">
        <f t="shared" si="7"/>
        <v>37218</v>
      </c>
      <c r="I75" s="63">
        <v>0</v>
      </c>
      <c r="J75" s="63">
        <v>20400</v>
      </c>
      <c r="K75" s="63">
        <v>15865</v>
      </c>
      <c r="L75" s="63">
        <v>953</v>
      </c>
      <c r="M75" s="73">
        <f t="shared" si="8"/>
        <v>-404</v>
      </c>
      <c r="N75" s="63">
        <v>4356</v>
      </c>
      <c r="O75" s="63">
        <v>4760</v>
      </c>
    </row>
    <row r="76" spans="1:15" s="35" customFormat="1" ht="21" customHeight="1" x14ac:dyDescent="0.2">
      <c r="A76" s="9" t="s">
        <v>155</v>
      </c>
      <c r="B76" s="33">
        <f t="shared" si="5"/>
        <v>-21884</v>
      </c>
      <c r="C76" s="33">
        <f t="shared" si="6"/>
        <v>13991</v>
      </c>
      <c r="D76" s="10">
        <v>6</v>
      </c>
      <c r="E76" s="10">
        <v>5264</v>
      </c>
      <c r="F76" s="10">
        <v>7719</v>
      </c>
      <c r="G76" s="10">
        <v>1002</v>
      </c>
      <c r="H76" s="33">
        <f t="shared" si="7"/>
        <v>35875</v>
      </c>
      <c r="I76" s="10">
        <v>0</v>
      </c>
      <c r="J76" s="10">
        <v>20578</v>
      </c>
      <c r="K76" s="10">
        <v>14349</v>
      </c>
      <c r="L76" s="10">
        <v>948</v>
      </c>
      <c r="M76" s="33">
        <f t="shared" si="8"/>
        <v>-586</v>
      </c>
      <c r="N76" s="10">
        <v>4069</v>
      </c>
      <c r="O76" s="10">
        <v>4655</v>
      </c>
    </row>
    <row r="77" spans="1:15" s="35" customFormat="1" ht="21" customHeight="1" x14ac:dyDescent="0.2">
      <c r="A77" s="62" t="s">
        <v>156</v>
      </c>
      <c r="B77" s="74">
        <f t="shared" si="5"/>
        <v>-26033</v>
      </c>
      <c r="C77" s="74">
        <f t="shared" si="6"/>
        <v>12497</v>
      </c>
      <c r="D77" s="64">
        <v>8</v>
      </c>
      <c r="E77" s="64">
        <v>5384</v>
      </c>
      <c r="F77" s="64">
        <v>5774</v>
      </c>
      <c r="G77" s="64">
        <v>1331</v>
      </c>
      <c r="H77" s="74">
        <f t="shared" si="7"/>
        <v>38530</v>
      </c>
      <c r="I77" s="64">
        <v>0</v>
      </c>
      <c r="J77" s="64">
        <v>20811</v>
      </c>
      <c r="K77" s="64">
        <v>16640</v>
      </c>
      <c r="L77" s="64">
        <v>1079</v>
      </c>
      <c r="M77" s="74">
        <f t="shared" si="8"/>
        <v>-916</v>
      </c>
      <c r="N77" s="64">
        <v>3962</v>
      </c>
      <c r="O77" s="64">
        <v>4878</v>
      </c>
    </row>
    <row r="78" spans="1:15" s="35" customFormat="1" ht="21" customHeight="1" x14ac:dyDescent="0.2">
      <c r="A78" s="9" t="s">
        <v>158</v>
      </c>
      <c r="B78" s="33">
        <f t="shared" si="5"/>
        <v>-23386</v>
      </c>
      <c r="C78" s="33">
        <f t="shared" si="6"/>
        <v>12449</v>
      </c>
      <c r="D78" s="10">
        <v>10</v>
      </c>
      <c r="E78" s="10">
        <v>5858</v>
      </c>
      <c r="F78" s="10">
        <v>5697</v>
      </c>
      <c r="G78" s="10">
        <v>884</v>
      </c>
      <c r="H78" s="33">
        <f t="shared" si="7"/>
        <v>35835</v>
      </c>
      <c r="I78" s="10">
        <v>0</v>
      </c>
      <c r="J78" s="10">
        <v>19716</v>
      </c>
      <c r="K78" s="10">
        <v>15113</v>
      </c>
      <c r="L78" s="10">
        <v>1006</v>
      </c>
      <c r="M78" s="33">
        <f t="shared" si="8"/>
        <v>-485</v>
      </c>
      <c r="N78" s="10">
        <v>3659</v>
      </c>
      <c r="O78" s="10">
        <v>4144</v>
      </c>
    </row>
    <row r="79" spans="1:15" s="35" customFormat="1" ht="21" customHeight="1" x14ac:dyDescent="0.2">
      <c r="A79" s="62" t="s">
        <v>159</v>
      </c>
      <c r="B79" s="73">
        <f t="shared" si="5"/>
        <v>-22448</v>
      </c>
      <c r="C79" s="73">
        <f t="shared" si="6"/>
        <v>13586</v>
      </c>
      <c r="D79" s="63">
        <v>11</v>
      </c>
      <c r="E79" s="63">
        <v>6298</v>
      </c>
      <c r="F79" s="63">
        <v>6326</v>
      </c>
      <c r="G79" s="63">
        <v>951</v>
      </c>
      <c r="H79" s="73">
        <f t="shared" si="7"/>
        <v>36034</v>
      </c>
      <c r="I79" s="63">
        <v>0</v>
      </c>
      <c r="J79" s="63">
        <v>19529</v>
      </c>
      <c r="K79" s="63">
        <v>15590</v>
      </c>
      <c r="L79" s="63">
        <v>915</v>
      </c>
      <c r="M79" s="73">
        <f t="shared" si="8"/>
        <v>302</v>
      </c>
      <c r="N79" s="63">
        <v>3689</v>
      </c>
      <c r="O79" s="63">
        <v>3387</v>
      </c>
    </row>
    <row r="80" spans="1:15" s="35" customFormat="1" ht="21" customHeight="1" x14ac:dyDescent="0.2">
      <c r="A80" s="9" t="s">
        <v>160</v>
      </c>
      <c r="B80" s="33">
        <f t="shared" si="5"/>
        <v>-16502</v>
      </c>
      <c r="C80" s="33">
        <f t="shared" si="6"/>
        <v>17994</v>
      </c>
      <c r="D80" s="10">
        <v>19</v>
      </c>
      <c r="E80" s="10">
        <v>6258</v>
      </c>
      <c r="F80" s="10">
        <v>9104</v>
      </c>
      <c r="G80" s="10">
        <v>2613</v>
      </c>
      <c r="H80" s="33">
        <f t="shared" si="7"/>
        <v>34496</v>
      </c>
      <c r="I80" s="10">
        <v>0</v>
      </c>
      <c r="J80" s="10">
        <v>19060</v>
      </c>
      <c r="K80" s="10">
        <v>15196</v>
      </c>
      <c r="L80" s="10">
        <v>240</v>
      </c>
      <c r="M80" s="33">
        <f t="shared" si="8"/>
        <v>-294</v>
      </c>
      <c r="N80" s="10">
        <v>4100</v>
      </c>
      <c r="O80" s="10">
        <v>4394</v>
      </c>
    </row>
    <row r="81" spans="1:22" s="35" customFormat="1" ht="21" customHeight="1" x14ac:dyDescent="0.2">
      <c r="A81" s="11" t="s">
        <v>161</v>
      </c>
      <c r="B81" s="37">
        <f t="shared" si="5"/>
        <v>-21727</v>
      </c>
      <c r="C81" s="37">
        <f t="shared" si="6"/>
        <v>16120</v>
      </c>
      <c r="D81" s="13">
        <v>18</v>
      </c>
      <c r="E81" s="13">
        <v>5971</v>
      </c>
      <c r="F81" s="13">
        <v>8328</v>
      </c>
      <c r="G81" s="13">
        <v>1803</v>
      </c>
      <c r="H81" s="37">
        <f t="shared" si="7"/>
        <v>37847</v>
      </c>
      <c r="I81" s="13">
        <v>0</v>
      </c>
      <c r="J81" s="13">
        <v>19543</v>
      </c>
      <c r="K81" s="13">
        <v>18109</v>
      </c>
      <c r="L81" s="13">
        <v>195</v>
      </c>
      <c r="M81" s="37">
        <f t="shared" si="8"/>
        <v>-1676</v>
      </c>
      <c r="N81" s="13">
        <v>4981</v>
      </c>
      <c r="O81" s="13">
        <v>6657</v>
      </c>
    </row>
    <row r="82" spans="1:22" s="35" customFormat="1" ht="21" customHeight="1" x14ac:dyDescent="0.2">
      <c r="A82" s="9" t="s">
        <v>162</v>
      </c>
      <c r="B82" s="33">
        <f t="shared" si="5"/>
        <v>-17106</v>
      </c>
      <c r="C82" s="33">
        <f t="shared" si="6"/>
        <v>22434</v>
      </c>
      <c r="D82" s="10">
        <v>18</v>
      </c>
      <c r="E82" s="10">
        <v>6687</v>
      </c>
      <c r="F82" s="10">
        <v>13106</v>
      </c>
      <c r="G82" s="10">
        <v>2623</v>
      </c>
      <c r="H82" s="33">
        <f t="shared" si="7"/>
        <v>39540</v>
      </c>
      <c r="I82" s="10">
        <v>0</v>
      </c>
      <c r="J82" s="10">
        <v>19721</v>
      </c>
      <c r="K82" s="10">
        <v>19495</v>
      </c>
      <c r="L82" s="10">
        <v>324</v>
      </c>
      <c r="M82" s="33">
        <f t="shared" si="8"/>
        <v>-2769</v>
      </c>
      <c r="N82" s="10">
        <v>7266</v>
      </c>
      <c r="O82" s="10">
        <v>10035</v>
      </c>
    </row>
    <row r="83" spans="1:22" s="35" customFormat="1" ht="21" customHeight="1" x14ac:dyDescent="0.2">
      <c r="A83" s="62" t="s">
        <v>163</v>
      </c>
      <c r="B83" s="73">
        <f t="shared" si="5"/>
        <v>-14062</v>
      </c>
      <c r="C83" s="73">
        <f t="shared" si="6"/>
        <v>25540</v>
      </c>
      <c r="D83" s="63">
        <v>17</v>
      </c>
      <c r="E83" s="63">
        <v>6778</v>
      </c>
      <c r="F83" s="63">
        <v>17137</v>
      </c>
      <c r="G83" s="63">
        <v>1608</v>
      </c>
      <c r="H83" s="73">
        <f t="shared" si="7"/>
        <v>39602</v>
      </c>
      <c r="I83" s="63">
        <v>0</v>
      </c>
      <c r="J83" s="63">
        <v>20459</v>
      </c>
      <c r="K83" s="63">
        <v>18746</v>
      </c>
      <c r="L83" s="63">
        <v>397</v>
      </c>
      <c r="M83" s="73">
        <f t="shared" si="8"/>
        <v>-3103</v>
      </c>
      <c r="N83" s="63">
        <v>9435</v>
      </c>
      <c r="O83" s="63">
        <v>12538</v>
      </c>
    </row>
    <row r="84" spans="1:22" s="35" customFormat="1" ht="21" customHeight="1" x14ac:dyDescent="0.2">
      <c r="A84" s="9" t="s">
        <v>164</v>
      </c>
      <c r="B84" s="33">
        <f t="shared" si="5"/>
        <v>-6868</v>
      </c>
      <c r="C84" s="33">
        <f t="shared" si="6"/>
        <v>30897</v>
      </c>
      <c r="D84" s="10">
        <v>18</v>
      </c>
      <c r="E84" s="10">
        <v>6810</v>
      </c>
      <c r="F84" s="10">
        <v>21428</v>
      </c>
      <c r="G84" s="10">
        <v>2641</v>
      </c>
      <c r="H84" s="33">
        <f t="shared" si="7"/>
        <v>37765</v>
      </c>
      <c r="I84" s="10">
        <v>0</v>
      </c>
      <c r="J84" s="10">
        <v>19077</v>
      </c>
      <c r="K84" s="10">
        <v>18405</v>
      </c>
      <c r="L84" s="10">
        <v>283</v>
      </c>
      <c r="M84" s="33">
        <f t="shared" si="8"/>
        <v>-3721</v>
      </c>
      <c r="N84" s="10">
        <v>9456</v>
      </c>
      <c r="O84" s="10">
        <v>13177</v>
      </c>
    </row>
    <row r="85" spans="1:22" s="35" customFormat="1" ht="21" customHeight="1" x14ac:dyDescent="0.2">
      <c r="A85" s="11" t="s">
        <v>165</v>
      </c>
      <c r="B85" s="37">
        <f t="shared" si="5"/>
        <v>-8902</v>
      </c>
      <c r="C85" s="37">
        <f t="shared" si="6"/>
        <v>30640</v>
      </c>
      <c r="D85" s="13">
        <v>17</v>
      </c>
      <c r="E85" s="13">
        <v>7169</v>
      </c>
      <c r="F85" s="13">
        <v>20338</v>
      </c>
      <c r="G85" s="13">
        <v>3116</v>
      </c>
      <c r="H85" s="37">
        <f t="shared" si="7"/>
        <v>39542</v>
      </c>
      <c r="I85" s="13">
        <v>0</v>
      </c>
      <c r="J85" s="13">
        <v>21763</v>
      </c>
      <c r="K85" s="13">
        <v>17219</v>
      </c>
      <c r="L85" s="13">
        <v>560</v>
      </c>
      <c r="M85" s="37">
        <f t="shared" si="8"/>
        <v>-2329</v>
      </c>
      <c r="N85" s="13">
        <v>7239</v>
      </c>
      <c r="O85" s="13">
        <v>9568</v>
      </c>
    </row>
    <row r="86" spans="1:22" s="35" customFormat="1" ht="21" customHeight="1" x14ac:dyDescent="0.2">
      <c r="A86" s="9" t="s">
        <v>166</v>
      </c>
      <c r="B86" s="33">
        <f t="shared" si="5"/>
        <v>-3937</v>
      </c>
      <c r="C86" s="33">
        <f t="shared" si="6"/>
        <v>35590</v>
      </c>
      <c r="D86" s="10">
        <v>13</v>
      </c>
      <c r="E86" s="10">
        <v>7644</v>
      </c>
      <c r="F86" s="10">
        <v>24971</v>
      </c>
      <c r="G86" s="10">
        <v>2962</v>
      </c>
      <c r="H86" s="33">
        <f t="shared" si="7"/>
        <v>39527</v>
      </c>
      <c r="I86" s="10">
        <v>0</v>
      </c>
      <c r="J86" s="10">
        <v>22259</v>
      </c>
      <c r="K86" s="10">
        <v>16675</v>
      </c>
      <c r="L86" s="10">
        <v>593</v>
      </c>
      <c r="M86" s="33">
        <f t="shared" si="8"/>
        <v>-1369</v>
      </c>
      <c r="N86" s="10">
        <v>6625</v>
      </c>
      <c r="O86" s="10">
        <v>7994</v>
      </c>
    </row>
    <row r="87" spans="1:22" s="35" customFormat="1" ht="21" customHeight="1" x14ac:dyDescent="0.2">
      <c r="A87" s="62" t="s">
        <v>167</v>
      </c>
      <c r="B87" s="73">
        <f t="shared" si="5"/>
        <v>-2790</v>
      </c>
      <c r="C87" s="73">
        <f t="shared" si="6"/>
        <v>38805</v>
      </c>
      <c r="D87" s="63">
        <v>14</v>
      </c>
      <c r="E87" s="63">
        <v>7608</v>
      </c>
      <c r="F87" s="63">
        <v>28398</v>
      </c>
      <c r="G87" s="63">
        <v>2785</v>
      </c>
      <c r="H87" s="73">
        <f t="shared" si="7"/>
        <v>41595</v>
      </c>
      <c r="I87" s="63">
        <v>0</v>
      </c>
      <c r="J87" s="63">
        <v>23643</v>
      </c>
      <c r="K87" s="63">
        <v>17361</v>
      </c>
      <c r="L87" s="63">
        <v>591</v>
      </c>
      <c r="M87" s="73">
        <f t="shared" si="8"/>
        <v>-680</v>
      </c>
      <c r="N87" s="63">
        <v>7139</v>
      </c>
      <c r="O87" s="63">
        <v>7819</v>
      </c>
    </row>
    <row r="88" spans="1:22" s="35" customFormat="1" ht="21" customHeight="1" x14ac:dyDescent="0.2">
      <c r="A88" s="9" t="s">
        <v>168</v>
      </c>
      <c r="B88" s="33">
        <f t="shared" si="5"/>
        <v>4128</v>
      </c>
      <c r="C88" s="33">
        <f t="shared" si="6"/>
        <v>43801</v>
      </c>
      <c r="D88" s="10">
        <v>14</v>
      </c>
      <c r="E88" s="10">
        <v>7570</v>
      </c>
      <c r="F88" s="10">
        <v>33615</v>
      </c>
      <c r="G88" s="10">
        <v>2602</v>
      </c>
      <c r="H88" s="33">
        <f t="shared" si="7"/>
        <v>39673</v>
      </c>
      <c r="I88" s="10">
        <v>0</v>
      </c>
      <c r="J88" s="10">
        <v>22120</v>
      </c>
      <c r="K88" s="10">
        <v>16944</v>
      </c>
      <c r="L88" s="10">
        <v>609</v>
      </c>
      <c r="M88" s="33">
        <f t="shared" si="8"/>
        <v>-621</v>
      </c>
      <c r="N88" s="10">
        <v>6548</v>
      </c>
      <c r="O88" s="10">
        <v>7169</v>
      </c>
    </row>
    <row r="89" spans="1:22" s="35" customFormat="1" ht="21" customHeight="1" x14ac:dyDescent="0.2">
      <c r="A89" s="11" t="s">
        <v>169</v>
      </c>
      <c r="B89" s="37">
        <f t="shared" si="5"/>
        <v>-3700</v>
      </c>
      <c r="C89" s="37">
        <f t="shared" si="6"/>
        <v>41708</v>
      </c>
      <c r="D89" s="13">
        <v>15</v>
      </c>
      <c r="E89" s="13">
        <v>7852</v>
      </c>
      <c r="F89" s="13">
        <v>28438</v>
      </c>
      <c r="G89" s="13">
        <v>5403</v>
      </c>
      <c r="H89" s="37">
        <f t="shared" si="7"/>
        <v>45408</v>
      </c>
      <c r="I89" s="13">
        <v>0</v>
      </c>
      <c r="J89" s="13">
        <v>26381</v>
      </c>
      <c r="K89" s="13">
        <v>18354</v>
      </c>
      <c r="L89" s="13">
        <v>673</v>
      </c>
      <c r="M89" s="37">
        <f t="shared" si="8"/>
        <v>159</v>
      </c>
      <c r="N89" s="13">
        <v>7133</v>
      </c>
      <c r="O89" s="13">
        <v>6974</v>
      </c>
    </row>
    <row r="90" spans="1:22" x14ac:dyDescent="0.2">
      <c r="A90" s="14"/>
      <c r="B90" s="14"/>
      <c r="C90" s="14"/>
      <c r="D90" s="14"/>
      <c r="E90" s="14"/>
      <c r="F90" s="14"/>
      <c r="G90" s="14"/>
      <c r="H90" s="14"/>
      <c r="I90" s="14"/>
      <c r="J90" s="14"/>
      <c r="K90" s="14"/>
      <c r="L90" s="14"/>
      <c r="M90" s="14"/>
      <c r="N90" s="14"/>
      <c r="O90" s="14"/>
      <c r="P90" s="14"/>
      <c r="Q90" s="14"/>
      <c r="R90" s="14"/>
      <c r="S90" s="14"/>
      <c r="T90" s="14"/>
      <c r="U90" s="14"/>
      <c r="V90" s="14"/>
    </row>
    <row r="91" spans="1:22" x14ac:dyDescent="0.2">
      <c r="A91" s="14"/>
      <c r="B91" s="14"/>
      <c r="C91" s="14"/>
      <c r="D91" s="14"/>
      <c r="E91" s="14"/>
      <c r="F91" s="14"/>
      <c r="G91" s="14"/>
      <c r="H91" s="14"/>
      <c r="I91" s="14"/>
      <c r="J91" s="14"/>
      <c r="K91" s="14"/>
      <c r="L91" s="14"/>
      <c r="M91" s="14"/>
      <c r="N91" s="14"/>
      <c r="O91" s="14"/>
      <c r="P91" s="14"/>
      <c r="Q91" s="14"/>
      <c r="R91" s="14"/>
      <c r="S91" s="14"/>
      <c r="T91" s="14"/>
      <c r="U91" s="14"/>
      <c r="V91" s="14"/>
    </row>
    <row r="92" spans="1:22" x14ac:dyDescent="0.2">
      <c r="A92" s="14"/>
      <c r="B92" s="14"/>
      <c r="C92" s="14"/>
      <c r="D92" s="14"/>
      <c r="E92" s="14"/>
      <c r="F92" s="14"/>
      <c r="G92" s="14"/>
      <c r="H92" s="14"/>
      <c r="I92" s="14"/>
      <c r="J92" s="14"/>
      <c r="K92" s="14"/>
      <c r="L92" s="14"/>
      <c r="M92" s="14"/>
      <c r="N92" s="14"/>
      <c r="O92" s="14"/>
      <c r="P92" s="14"/>
      <c r="Q92" s="14"/>
      <c r="R92" s="14"/>
      <c r="S92" s="14"/>
      <c r="T92" s="14"/>
      <c r="U92" s="14"/>
      <c r="V92" s="14"/>
    </row>
    <row r="93" spans="1:22" x14ac:dyDescent="0.2">
      <c r="A93" s="14"/>
      <c r="B93" s="14"/>
      <c r="C93" s="14"/>
      <c r="D93" s="14"/>
      <c r="E93" s="14"/>
      <c r="F93" s="14"/>
      <c r="G93" s="14"/>
      <c r="H93" s="14"/>
      <c r="I93" s="14"/>
      <c r="J93" s="14"/>
      <c r="K93" s="14"/>
      <c r="L93" s="14"/>
      <c r="M93" s="14"/>
      <c r="N93" s="14"/>
      <c r="O93" s="14"/>
      <c r="P93" s="14"/>
      <c r="Q93" s="14"/>
      <c r="R93" s="14"/>
      <c r="S93" s="14"/>
      <c r="T93" s="14"/>
      <c r="U93" s="14"/>
      <c r="V93" s="14"/>
    </row>
    <row r="94" spans="1:22" x14ac:dyDescent="0.2">
      <c r="A94" s="14"/>
      <c r="B94" s="14"/>
      <c r="C94" s="14"/>
      <c r="D94" s="14"/>
      <c r="E94" s="14"/>
      <c r="F94" s="14"/>
      <c r="G94" s="14"/>
      <c r="H94" s="14"/>
      <c r="I94" s="14"/>
      <c r="J94" s="14"/>
      <c r="K94" s="14"/>
      <c r="L94" s="14"/>
      <c r="M94" s="14"/>
      <c r="N94" s="14"/>
      <c r="O94" s="14"/>
      <c r="P94" s="14"/>
      <c r="Q94" s="14"/>
      <c r="R94" s="14"/>
      <c r="S94" s="14"/>
      <c r="T94" s="14"/>
      <c r="U94" s="14"/>
      <c r="V94" s="14"/>
    </row>
    <row r="95" spans="1:22" x14ac:dyDescent="0.2">
      <c r="A95" s="14"/>
      <c r="B95" s="14"/>
      <c r="C95" s="14"/>
      <c r="D95" s="14"/>
      <c r="E95" s="14"/>
      <c r="F95" s="14"/>
      <c r="G95" s="14"/>
      <c r="H95" s="14"/>
      <c r="I95" s="14"/>
      <c r="J95" s="14"/>
      <c r="K95" s="14"/>
      <c r="L95" s="14"/>
      <c r="M95" s="14"/>
      <c r="N95" s="14"/>
      <c r="O95" s="14"/>
      <c r="P95" s="14"/>
      <c r="Q95" s="14"/>
      <c r="R95" s="14"/>
      <c r="S95" s="14"/>
      <c r="T95" s="14"/>
      <c r="U95" s="14"/>
      <c r="V95" s="14"/>
    </row>
    <row r="96" spans="1:22" x14ac:dyDescent="0.2">
      <c r="A96" s="14"/>
      <c r="B96" s="14"/>
      <c r="C96" s="14"/>
      <c r="D96" s="14"/>
      <c r="E96" s="14"/>
      <c r="F96" s="14"/>
      <c r="G96" s="14"/>
      <c r="H96" s="14"/>
      <c r="I96" s="14"/>
      <c r="J96" s="14"/>
      <c r="K96" s="14"/>
      <c r="L96" s="14"/>
      <c r="M96" s="14"/>
      <c r="N96" s="14"/>
      <c r="O96" s="14"/>
      <c r="P96" s="14"/>
      <c r="Q96" s="14"/>
      <c r="R96" s="14"/>
      <c r="S96" s="14"/>
      <c r="T96" s="14"/>
      <c r="U96" s="14"/>
      <c r="V96" s="14"/>
    </row>
    <row r="97" spans="1:22" x14ac:dyDescent="0.2">
      <c r="A97" s="14"/>
      <c r="B97" s="14"/>
      <c r="C97" s="14"/>
      <c r="D97" s="14"/>
      <c r="E97" s="14"/>
      <c r="F97" s="14"/>
      <c r="G97" s="14"/>
      <c r="H97" s="14"/>
      <c r="I97" s="14"/>
      <c r="J97" s="14"/>
      <c r="K97" s="14"/>
      <c r="L97" s="14"/>
      <c r="M97" s="14"/>
      <c r="N97" s="14"/>
      <c r="O97" s="14"/>
      <c r="P97" s="14"/>
      <c r="Q97" s="14"/>
      <c r="R97" s="14"/>
      <c r="S97" s="14"/>
      <c r="T97" s="14"/>
      <c r="U97" s="14"/>
      <c r="V97" s="14"/>
    </row>
    <row r="98" spans="1:22" x14ac:dyDescent="0.2">
      <c r="A98" s="14"/>
      <c r="B98" s="14"/>
      <c r="C98" s="14"/>
      <c r="D98" s="14"/>
      <c r="E98" s="14"/>
      <c r="F98" s="14"/>
      <c r="G98" s="14"/>
      <c r="H98" s="14"/>
      <c r="I98" s="14"/>
      <c r="J98" s="14"/>
      <c r="K98" s="14"/>
      <c r="L98" s="14"/>
      <c r="M98" s="14"/>
      <c r="N98" s="14"/>
      <c r="O98" s="14"/>
      <c r="P98" s="14"/>
      <c r="Q98" s="14"/>
      <c r="R98" s="14"/>
      <c r="S98" s="14"/>
      <c r="T98" s="14"/>
      <c r="U98" s="14"/>
      <c r="V98" s="14"/>
    </row>
    <row r="99" spans="1:22" x14ac:dyDescent="0.2">
      <c r="A99" s="14"/>
      <c r="B99" s="14"/>
      <c r="C99" s="14"/>
      <c r="D99" s="14"/>
      <c r="E99" s="14"/>
      <c r="F99" s="14"/>
      <c r="G99" s="14"/>
      <c r="H99" s="14"/>
      <c r="I99" s="14"/>
      <c r="J99" s="14"/>
      <c r="K99" s="14"/>
      <c r="L99" s="14"/>
      <c r="M99" s="14"/>
      <c r="N99" s="14"/>
      <c r="O99" s="14"/>
      <c r="P99" s="14"/>
      <c r="Q99" s="14"/>
      <c r="R99" s="14"/>
      <c r="S99" s="14"/>
      <c r="T99" s="14"/>
      <c r="U99" s="14"/>
      <c r="V99" s="14"/>
    </row>
    <row r="100" spans="1:22"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row>
    <row r="101" spans="1:22"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row>
    <row r="102" spans="1:22"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row>
    <row r="103" spans="1:22"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row>
    <row r="104" spans="1:22"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row>
    <row r="105" spans="1:22"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row>
    <row r="106" spans="1:22"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row>
    <row r="107" spans="1:22"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row>
    <row r="108" spans="1:22"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row>
    <row r="109" spans="1:22"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row>
    <row r="110" spans="1:22"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row>
    <row r="111" spans="1:22"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row>
    <row r="112" spans="1:22"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row>
    <row r="113" spans="1:22"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row>
    <row r="114" spans="1:22"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row>
    <row r="115" spans="1:22"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row>
    <row r="116" spans="1:22"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row>
    <row r="117" spans="1:22"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row>
    <row r="118" spans="1:22"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row>
    <row r="119" spans="1:22"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row>
    <row r="120" spans="1:22"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row>
    <row r="121" spans="1:22"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row>
    <row r="122" spans="1:22"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row>
    <row r="123" spans="1:22"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row>
  </sheetData>
  <mergeCells count="8">
    <mergeCell ref="B5:O5"/>
    <mergeCell ref="A6:A8"/>
    <mergeCell ref="B6:L6"/>
    <mergeCell ref="M6:O6"/>
    <mergeCell ref="B7:B8"/>
    <mergeCell ref="C7:G7"/>
    <mergeCell ref="H7:L7"/>
    <mergeCell ref="M7:M8"/>
  </mergeCells>
  <pageMargins left="0.19685039370078741" right="0.23622047244094491" top="0.27559055118110237" bottom="0.19685039370078741" header="0.27559055118110237" footer="0.15748031496062992"/>
  <pageSetup paperSize="9" scale="46" fitToHeight="4" orientation="landscape" r:id="rId1"/>
  <headerFooter alignWithMargins="0"/>
  <rowBreaks count="1" manualBreakCount="1">
    <brk id="57"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S90"/>
  <sheetViews>
    <sheetView showGridLines="0" view="pageBreakPreview" zoomScale="80" zoomScaleNormal="100" zoomScaleSheetLayoutView="80" workbookViewId="0">
      <pane ySplit="10" topLeftCell="A78" activePane="bottomLeft" state="frozen"/>
      <selection sqref="A1:XFD1048576"/>
      <selection pane="bottomLeft" activeCell="C89" sqref="C89:C90"/>
    </sheetView>
  </sheetViews>
  <sheetFormatPr defaultColWidth="9.140625" defaultRowHeight="12.75" x14ac:dyDescent="0.2"/>
  <cols>
    <col min="1" max="1" width="16.85546875" style="3" customWidth="1"/>
    <col min="2" max="11" width="24.28515625" style="3" customWidth="1"/>
    <col min="12" max="16384" width="9.140625" style="3"/>
  </cols>
  <sheetData>
    <row r="1" spans="1:19" s="2" customFormat="1" ht="18" x14ac:dyDescent="0.2">
      <c r="A1" s="1" t="s">
        <v>129</v>
      </c>
    </row>
    <row r="3" spans="1:19" ht="15.75" x14ac:dyDescent="0.25">
      <c r="A3" s="5" t="s">
        <v>83</v>
      </c>
      <c r="C3" s="5"/>
      <c r="D3" s="5"/>
    </row>
    <row r="5" spans="1:19" ht="23.25" customHeight="1" x14ac:dyDescent="0.25">
      <c r="A5" s="86"/>
      <c r="B5" s="231" t="s">
        <v>84</v>
      </c>
      <c r="C5" s="232"/>
      <c r="D5" s="232"/>
      <c r="E5" s="232"/>
      <c r="F5" s="232"/>
      <c r="G5" s="232"/>
      <c r="H5" s="232"/>
      <c r="I5" s="232"/>
      <c r="J5" s="232"/>
      <c r="K5" s="233"/>
    </row>
    <row r="6" spans="1:19" ht="25.5" customHeight="1" x14ac:dyDescent="0.2">
      <c r="A6" s="87"/>
      <c r="B6" s="132" t="s">
        <v>12</v>
      </c>
      <c r="C6" s="121" t="s">
        <v>13</v>
      </c>
      <c r="D6" s="123" t="s">
        <v>14</v>
      </c>
      <c r="E6" s="238" t="s">
        <v>15</v>
      </c>
      <c r="F6" s="239"/>
      <c r="G6" s="239"/>
      <c r="H6" s="239"/>
      <c r="I6" s="239"/>
      <c r="J6" s="239"/>
      <c r="K6" s="240"/>
    </row>
    <row r="7" spans="1:19" s="7" customFormat="1" ht="24.75" customHeight="1" x14ac:dyDescent="0.25">
      <c r="A7" s="88"/>
      <c r="B7" s="132"/>
      <c r="C7" s="183"/>
      <c r="D7" s="236"/>
      <c r="E7" s="241" t="s">
        <v>12</v>
      </c>
      <c r="F7" s="224" t="s">
        <v>13</v>
      </c>
      <c r="G7" s="225"/>
      <c r="H7" s="226"/>
      <c r="I7" s="243" t="s">
        <v>14</v>
      </c>
      <c r="J7" s="244"/>
      <c r="K7" s="245"/>
      <c r="L7" s="3"/>
      <c r="M7" s="3"/>
      <c r="N7" s="3"/>
      <c r="O7" s="3"/>
      <c r="P7" s="3"/>
      <c r="Q7" s="3"/>
      <c r="R7" s="3"/>
      <c r="S7" s="3"/>
    </row>
    <row r="8" spans="1:19" s="7" customFormat="1" ht="31.5" customHeight="1" x14ac:dyDescent="0.2">
      <c r="A8" s="89" t="s">
        <v>11</v>
      </c>
      <c r="B8" s="132"/>
      <c r="C8" s="183"/>
      <c r="D8" s="236"/>
      <c r="E8" s="241"/>
      <c r="F8" s="229" t="s">
        <v>65</v>
      </c>
      <c r="G8" s="227" t="s">
        <v>105</v>
      </c>
      <c r="H8" s="227" t="s">
        <v>8</v>
      </c>
      <c r="I8" s="229" t="s">
        <v>65</v>
      </c>
      <c r="J8" s="227" t="s">
        <v>105</v>
      </c>
      <c r="K8" s="227" t="s">
        <v>8</v>
      </c>
      <c r="L8" s="3"/>
      <c r="M8" s="3"/>
      <c r="N8" s="3"/>
      <c r="O8" s="3"/>
      <c r="P8" s="3"/>
      <c r="Q8" s="3"/>
      <c r="R8" s="3"/>
      <c r="S8" s="3"/>
    </row>
    <row r="9" spans="1:19" s="7" customFormat="1" ht="31.5" customHeight="1" x14ac:dyDescent="0.2">
      <c r="A9" s="90"/>
      <c r="B9" s="234"/>
      <c r="C9" s="235"/>
      <c r="D9" s="237"/>
      <c r="E9" s="242"/>
      <c r="F9" s="230"/>
      <c r="G9" s="228"/>
      <c r="H9" s="228"/>
      <c r="I9" s="230"/>
      <c r="J9" s="228"/>
      <c r="K9" s="228"/>
      <c r="L9" s="3"/>
      <c r="M9" s="3"/>
      <c r="N9" s="3"/>
      <c r="O9" s="3"/>
      <c r="P9" s="3"/>
      <c r="Q9" s="3"/>
      <c r="R9" s="3"/>
      <c r="S9" s="3"/>
    </row>
    <row r="10" spans="1:19" s="16" customFormat="1" ht="16.5" customHeight="1" x14ac:dyDescent="0.25">
      <c r="A10" s="61">
        <v>1</v>
      </c>
      <c r="B10" s="61">
        <f t="shared" ref="B10:K10" si="0">A10+1</f>
        <v>2</v>
      </c>
      <c r="C10" s="61">
        <f t="shared" si="0"/>
        <v>3</v>
      </c>
      <c r="D10" s="61">
        <f t="shared" si="0"/>
        <v>4</v>
      </c>
      <c r="E10" s="61">
        <f t="shared" si="0"/>
        <v>5</v>
      </c>
      <c r="F10" s="61">
        <f t="shared" si="0"/>
        <v>6</v>
      </c>
      <c r="G10" s="61">
        <f t="shared" si="0"/>
        <v>7</v>
      </c>
      <c r="H10" s="61">
        <f t="shared" si="0"/>
        <v>8</v>
      </c>
      <c r="I10" s="61">
        <f t="shared" si="0"/>
        <v>9</v>
      </c>
      <c r="J10" s="61">
        <f t="shared" si="0"/>
        <v>10</v>
      </c>
      <c r="K10" s="61">
        <f t="shared" si="0"/>
        <v>11</v>
      </c>
    </row>
    <row r="11" spans="1:19" s="18" customFormat="1" ht="21.75" customHeight="1" x14ac:dyDescent="0.2">
      <c r="A11" s="9" t="s">
        <v>19</v>
      </c>
      <c r="B11" s="10">
        <f>+C11-D11</f>
        <v>-64359</v>
      </c>
      <c r="C11" s="10">
        <f>+F11+'E MPI poz sek 2-IIP other sec2'!C12+'E MPI poz sek 3-IIP other sec3'!B10+'E MPI poz sek 5-IIP other sec5'!C10</f>
        <v>12810</v>
      </c>
      <c r="D11" s="10">
        <f>+I11+'E MPI poz sek 2-IIP other sec2'!N12+'E MPI poz sek 4-IIP other sec4'!B10+'E MPI poz sek 5-IIP other sec5'!F10</f>
        <v>77169</v>
      </c>
      <c r="E11" s="10">
        <f>+F11-I11</f>
        <v>-42846</v>
      </c>
      <c r="F11" s="10">
        <f>+G11+H11</f>
        <v>4515</v>
      </c>
      <c r="G11" s="10">
        <v>941</v>
      </c>
      <c r="H11" s="10">
        <v>3574</v>
      </c>
      <c r="I11" s="10">
        <f>+J11+K11</f>
        <v>47361</v>
      </c>
      <c r="J11" s="10">
        <v>31517</v>
      </c>
      <c r="K11" s="10">
        <v>15844</v>
      </c>
      <c r="L11" s="45"/>
    </row>
    <row r="12" spans="1:19" s="18" customFormat="1" ht="21.75" customHeight="1" x14ac:dyDescent="0.2">
      <c r="A12" s="62" t="s">
        <v>20</v>
      </c>
      <c r="B12" s="63">
        <f t="shared" ref="B12:B54" si="1">+C12-D12</f>
        <v>-68534</v>
      </c>
      <c r="C12" s="63">
        <f>+F12+'E MPI poz sek 2-IIP other sec2'!C13+'E MPI poz sek 3-IIP other sec3'!B11+'E MPI poz sek 5-IIP other sec5'!C11</f>
        <v>14714</v>
      </c>
      <c r="D12" s="63">
        <f>+I12+'E MPI poz sek 2-IIP other sec2'!N13+'E MPI poz sek 4-IIP other sec4'!B11+'E MPI poz sek 5-IIP other sec5'!F11</f>
        <v>83248</v>
      </c>
      <c r="E12" s="63">
        <f t="shared" ref="E12:E54" si="2">+F12-I12</f>
        <v>-46723</v>
      </c>
      <c r="F12" s="63">
        <f t="shared" ref="F12:F54" si="3">+G12+H12</f>
        <v>5107</v>
      </c>
      <c r="G12" s="63">
        <v>1225</v>
      </c>
      <c r="H12" s="63">
        <v>3882</v>
      </c>
      <c r="I12" s="63">
        <f t="shared" ref="I12:I54" si="4">+J12+K12</f>
        <v>51830</v>
      </c>
      <c r="J12" s="63">
        <v>35452</v>
      </c>
      <c r="K12" s="63">
        <v>16378</v>
      </c>
      <c r="L12" s="45"/>
    </row>
    <row r="13" spans="1:19" s="18" customFormat="1" ht="21.75" customHeight="1" x14ac:dyDescent="0.2">
      <c r="A13" s="9" t="s">
        <v>21</v>
      </c>
      <c r="B13" s="10">
        <f t="shared" si="1"/>
        <v>-72448</v>
      </c>
      <c r="C13" s="10">
        <f>+F13+'E MPI poz sek 2-IIP other sec2'!C14+'E MPI poz sek 3-IIP other sec3'!B12+'E MPI poz sek 5-IIP other sec5'!C12</f>
        <v>14961</v>
      </c>
      <c r="D13" s="10">
        <f>+I13+'E MPI poz sek 2-IIP other sec2'!N14+'E MPI poz sek 4-IIP other sec4'!B12+'E MPI poz sek 5-IIP other sec5'!F12</f>
        <v>87409</v>
      </c>
      <c r="E13" s="10">
        <f t="shared" si="2"/>
        <v>-49662</v>
      </c>
      <c r="F13" s="10">
        <f t="shared" si="3"/>
        <v>5323</v>
      </c>
      <c r="G13" s="10">
        <v>1120</v>
      </c>
      <c r="H13" s="10">
        <v>4203</v>
      </c>
      <c r="I13" s="10">
        <f t="shared" si="4"/>
        <v>54985</v>
      </c>
      <c r="J13" s="10">
        <v>38464</v>
      </c>
      <c r="K13" s="10">
        <v>16521</v>
      </c>
      <c r="L13" s="45"/>
    </row>
    <row r="14" spans="1:19" s="18" customFormat="1" ht="21.75" customHeight="1" x14ac:dyDescent="0.2">
      <c r="A14" s="62" t="s">
        <v>22</v>
      </c>
      <c r="B14" s="64">
        <f t="shared" si="1"/>
        <v>-75629</v>
      </c>
      <c r="C14" s="64">
        <f>+F14+'E MPI poz sek 2-IIP other sec2'!C15+'E MPI poz sek 3-IIP other sec3'!B13+'E MPI poz sek 5-IIP other sec5'!C13</f>
        <v>16084</v>
      </c>
      <c r="D14" s="64">
        <f>+I14+'E MPI poz sek 2-IIP other sec2'!N15+'E MPI poz sek 4-IIP other sec4'!B13+'E MPI poz sek 5-IIP other sec5'!F13</f>
        <v>91713</v>
      </c>
      <c r="E14" s="64">
        <f t="shared" si="2"/>
        <v>-53377</v>
      </c>
      <c r="F14" s="64">
        <f t="shared" si="3"/>
        <v>5837</v>
      </c>
      <c r="G14" s="64">
        <v>1452</v>
      </c>
      <c r="H14" s="64">
        <v>4385</v>
      </c>
      <c r="I14" s="64">
        <f t="shared" si="4"/>
        <v>59214</v>
      </c>
      <c r="J14" s="64">
        <v>43073</v>
      </c>
      <c r="K14" s="64">
        <v>16141</v>
      </c>
      <c r="L14" s="45"/>
    </row>
    <row r="15" spans="1:19" s="18" customFormat="1" ht="21.75" customHeight="1" x14ac:dyDescent="0.2">
      <c r="A15" s="9" t="s">
        <v>23</v>
      </c>
      <c r="B15" s="10">
        <f t="shared" si="1"/>
        <v>-78404</v>
      </c>
      <c r="C15" s="10">
        <f>+F15+'E MPI poz sek 2-IIP other sec2'!C16+'E MPI poz sek 3-IIP other sec3'!B14+'E MPI poz sek 5-IIP other sec5'!C14</f>
        <v>16707</v>
      </c>
      <c r="D15" s="10">
        <f>+I15+'E MPI poz sek 2-IIP other sec2'!N16+'E MPI poz sek 4-IIP other sec4'!B14+'E MPI poz sek 5-IIP other sec5'!F14</f>
        <v>95111</v>
      </c>
      <c r="E15" s="10">
        <f t="shared" si="2"/>
        <v>-55027</v>
      </c>
      <c r="F15" s="10">
        <f t="shared" si="3"/>
        <v>6128</v>
      </c>
      <c r="G15" s="10">
        <v>1517</v>
      </c>
      <c r="H15" s="10">
        <v>4611</v>
      </c>
      <c r="I15" s="10">
        <f t="shared" si="4"/>
        <v>61155</v>
      </c>
      <c r="J15" s="10">
        <v>44615</v>
      </c>
      <c r="K15" s="10">
        <v>16540</v>
      </c>
      <c r="L15" s="45"/>
    </row>
    <row r="16" spans="1:19" s="18" customFormat="1" ht="21.75" customHeight="1" x14ac:dyDescent="0.2">
      <c r="A16" s="62" t="s">
        <v>24</v>
      </c>
      <c r="B16" s="63">
        <f t="shared" si="1"/>
        <v>-80105</v>
      </c>
      <c r="C16" s="63">
        <f>+F16+'E MPI poz sek 2-IIP other sec2'!C17+'E MPI poz sek 3-IIP other sec3'!B15+'E MPI poz sek 5-IIP other sec5'!C15</f>
        <v>18291</v>
      </c>
      <c r="D16" s="63">
        <f>+I16+'E MPI poz sek 2-IIP other sec2'!N17+'E MPI poz sek 4-IIP other sec4'!B15+'E MPI poz sek 5-IIP other sec5'!F15</f>
        <v>98396</v>
      </c>
      <c r="E16" s="63">
        <f t="shared" si="2"/>
        <v>-56600</v>
      </c>
      <c r="F16" s="63">
        <f t="shared" si="3"/>
        <v>7075</v>
      </c>
      <c r="G16" s="63">
        <v>2003</v>
      </c>
      <c r="H16" s="63">
        <v>5072</v>
      </c>
      <c r="I16" s="63">
        <f t="shared" si="4"/>
        <v>63675</v>
      </c>
      <c r="J16" s="63">
        <v>46464</v>
      </c>
      <c r="K16" s="63">
        <v>17211</v>
      </c>
      <c r="L16" s="45"/>
    </row>
    <row r="17" spans="1:12" s="20" customFormat="1" ht="21.75" customHeight="1" x14ac:dyDescent="0.2">
      <c r="A17" s="9" t="s">
        <v>25</v>
      </c>
      <c r="B17" s="10">
        <f t="shared" si="1"/>
        <v>-85281</v>
      </c>
      <c r="C17" s="10">
        <f>+F17+'E MPI poz sek 2-IIP other sec2'!C18+'E MPI poz sek 3-IIP other sec3'!B16+'E MPI poz sek 5-IIP other sec5'!C16</f>
        <v>19898</v>
      </c>
      <c r="D17" s="10">
        <f>+I17+'E MPI poz sek 2-IIP other sec2'!N18+'E MPI poz sek 4-IIP other sec4'!B16+'E MPI poz sek 5-IIP other sec5'!F16</f>
        <v>105179</v>
      </c>
      <c r="E17" s="10">
        <f t="shared" si="2"/>
        <v>-59351</v>
      </c>
      <c r="F17" s="10">
        <f t="shared" si="3"/>
        <v>7187</v>
      </c>
      <c r="G17" s="10">
        <v>2177</v>
      </c>
      <c r="H17" s="10">
        <v>5010</v>
      </c>
      <c r="I17" s="10">
        <f t="shared" si="4"/>
        <v>66538</v>
      </c>
      <c r="J17" s="10">
        <v>48112</v>
      </c>
      <c r="K17" s="10">
        <v>18426</v>
      </c>
      <c r="L17" s="45"/>
    </row>
    <row r="18" spans="1:12" s="18" customFormat="1" ht="21.75" customHeight="1" x14ac:dyDescent="0.2">
      <c r="A18" s="62" t="s">
        <v>26</v>
      </c>
      <c r="B18" s="64">
        <f t="shared" si="1"/>
        <v>-88896</v>
      </c>
      <c r="C18" s="64">
        <f>+F18+'E MPI poz sek 2-IIP other sec2'!C19+'E MPI poz sek 3-IIP other sec3'!B17+'E MPI poz sek 5-IIP other sec5'!C17</f>
        <v>23358</v>
      </c>
      <c r="D18" s="64">
        <f>+I18+'E MPI poz sek 2-IIP other sec2'!N19+'E MPI poz sek 4-IIP other sec4'!B17+'E MPI poz sek 5-IIP other sec5'!F17</f>
        <v>112254</v>
      </c>
      <c r="E18" s="64">
        <f t="shared" si="2"/>
        <v>-62998</v>
      </c>
      <c r="F18" s="64">
        <f t="shared" si="3"/>
        <v>9435</v>
      </c>
      <c r="G18" s="64">
        <v>3683</v>
      </c>
      <c r="H18" s="64">
        <v>5752</v>
      </c>
      <c r="I18" s="64">
        <f t="shared" si="4"/>
        <v>72433</v>
      </c>
      <c r="J18" s="64">
        <v>53360</v>
      </c>
      <c r="K18" s="64">
        <v>19073</v>
      </c>
      <c r="L18" s="45"/>
    </row>
    <row r="19" spans="1:12" s="18" customFormat="1" ht="21.75" customHeight="1" x14ac:dyDescent="0.2">
      <c r="A19" s="9" t="s">
        <v>27</v>
      </c>
      <c r="B19" s="10">
        <f t="shared" si="1"/>
        <v>-89975</v>
      </c>
      <c r="C19" s="10">
        <f>+F19+'E MPI poz sek 2-IIP other sec2'!C20+'E MPI poz sek 3-IIP other sec3'!B18+'E MPI poz sek 5-IIP other sec5'!C18</f>
        <v>24326</v>
      </c>
      <c r="D19" s="10">
        <f>+I19+'E MPI poz sek 2-IIP other sec2'!N20+'E MPI poz sek 4-IIP other sec4'!B18+'E MPI poz sek 5-IIP other sec5'!F18</f>
        <v>114301</v>
      </c>
      <c r="E19" s="10">
        <f t="shared" si="2"/>
        <v>-65647</v>
      </c>
      <c r="F19" s="10">
        <f t="shared" si="3"/>
        <v>9857</v>
      </c>
      <c r="G19" s="10">
        <v>3754</v>
      </c>
      <c r="H19" s="10">
        <v>6103</v>
      </c>
      <c r="I19" s="10">
        <f t="shared" si="4"/>
        <v>75504</v>
      </c>
      <c r="J19" s="10">
        <v>54786</v>
      </c>
      <c r="K19" s="10">
        <v>20718</v>
      </c>
      <c r="L19" s="45"/>
    </row>
    <row r="20" spans="1:12" s="18" customFormat="1" ht="21.75" customHeight="1" x14ac:dyDescent="0.2">
      <c r="A20" s="62" t="s">
        <v>28</v>
      </c>
      <c r="B20" s="63">
        <f t="shared" si="1"/>
        <v>-89713</v>
      </c>
      <c r="C20" s="63">
        <f>+F20+'E MPI poz sek 2-IIP other sec2'!C21+'E MPI poz sek 3-IIP other sec3'!B19+'E MPI poz sek 5-IIP other sec5'!C19</f>
        <v>25524</v>
      </c>
      <c r="D20" s="63">
        <f>+I20+'E MPI poz sek 2-IIP other sec2'!N21+'E MPI poz sek 4-IIP other sec4'!B19+'E MPI poz sek 5-IIP other sec5'!F19</f>
        <v>115237</v>
      </c>
      <c r="E20" s="63">
        <f t="shared" si="2"/>
        <v>-66153</v>
      </c>
      <c r="F20" s="63">
        <f t="shared" si="3"/>
        <v>10255</v>
      </c>
      <c r="G20" s="63">
        <v>3841</v>
      </c>
      <c r="H20" s="63">
        <v>6414</v>
      </c>
      <c r="I20" s="63">
        <f t="shared" si="4"/>
        <v>76408</v>
      </c>
      <c r="J20" s="63">
        <v>55048</v>
      </c>
      <c r="K20" s="63">
        <v>21360</v>
      </c>
      <c r="L20" s="45"/>
    </row>
    <row r="21" spans="1:12" s="18" customFormat="1" ht="21.75" customHeight="1" x14ac:dyDescent="0.2">
      <c r="A21" s="9" t="s">
        <v>29</v>
      </c>
      <c r="B21" s="10">
        <f t="shared" si="1"/>
        <v>-95050</v>
      </c>
      <c r="C21" s="10">
        <f>+F21+'E MPI poz sek 2-IIP other sec2'!C22+'E MPI poz sek 3-IIP other sec3'!B20+'E MPI poz sek 5-IIP other sec5'!C20</f>
        <v>27134</v>
      </c>
      <c r="D21" s="10">
        <f>+I21+'E MPI poz sek 2-IIP other sec2'!N22+'E MPI poz sek 4-IIP other sec4'!B20+'E MPI poz sek 5-IIP other sec5'!F20</f>
        <v>122184</v>
      </c>
      <c r="E21" s="10">
        <f t="shared" si="2"/>
        <v>-70923</v>
      </c>
      <c r="F21" s="10">
        <f t="shared" si="3"/>
        <v>11150</v>
      </c>
      <c r="G21" s="10">
        <v>4181</v>
      </c>
      <c r="H21" s="10">
        <v>6969</v>
      </c>
      <c r="I21" s="10">
        <f t="shared" si="4"/>
        <v>82073</v>
      </c>
      <c r="J21" s="10">
        <v>58077</v>
      </c>
      <c r="K21" s="10">
        <v>23996</v>
      </c>
      <c r="L21" s="45"/>
    </row>
    <row r="22" spans="1:12" s="18" customFormat="1" ht="21.75" customHeight="1" x14ac:dyDescent="0.2">
      <c r="A22" s="62" t="s">
        <v>30</v>
      </c>
      <c r="B22" s="64">
        <f t="shared" si="1"/>
        <v>-101339</v>
      </c>
      <c r="C22" s="64">
        <f>+F22+'E MPI poz sek 2-IIP other sec2'!C23+'E MPI poz sek 3-IIP other sec3'!B21+'E MPI poz sek 5-IIP other sec5'!C21</f>
        <v>34885</v>
      </c>
      <c r="D22" s="64">
        <f>+I22+'E MPI poz sek 2-IIP other sec2'!N23+'E MPI poz sek 4-IIP other sec4'!B21+'E MPI poz sek 5-IIP other sec5'!F21</f>
        <v>136224</v>
      </c>
      <c r="E22" s="64">
        <f t="shared" si="2"/>
        <v>-76224</v>
      </c>
      <c r="F22" s="64">
        <f t="shared" si="3"/>
        <v>16199</v>
      </c>
      <c r="G22" s="64">
        <v>8644</v>
      </c>
      <c r="H22" s="64">
        <v>7555</v>
      </c>
      <c r="I22" s="64">
        <f t="shared" si="4"/>
        <v>92423</v>
      </c>
      <c r="J22" s="64">
        <v>66495</v>
      </c>
      <c r="K22" s="64">
        <v>25928</v>
      </c>
      <c r="L22" s="45"/>
    </row>
    <row r="23" spans="1:12" s="20" customFormat="1" ht="21.75" customHeight="1" x14ac:dyDescent="0.2">
      <c r="A23" s="9" t="s">
        <v>31</v>
      </c>
      <c r="B23" s="10">
        <f t="shared" si="1"/>
        <v>-104803</v>
      </c>
      <c r="C23" s="10">
        <f>+F23+'E MPI poz sek 2-IIP other sec2'!C24+'E MPI poz sek 3-IIP other sec3'!B22+'E MPI poz sek 5-IIP other sec5'!C22</f>
        <v>37475</v>
      </c>
      <c r="D23" s="10">
        <f>+I23+'E MPI poz sek 2-IIP other sec2'!N24+'E MPI poz sek 4-IIP other sec4'!B22+'E MPI poz sek 5-IIP other sec5'!F22</f>
        <v>142278</v>
      </c>
      <c r="E23" s="10">
        <f t="shared" si="2"/>
        <v>-80610</v>
      </c>
      <c r="F23" s="10">
        <f t="shared" si="3"/>
        <v>16421</v>
      </c>
      <c r="G23" s="10">
        <v>8598</v>
      </c>
      <c r="H23" s="10">
        <v>7823</v>
      </c>
      <c r="I23" s="10">
        <f t="shared" si="4"/>
        <v>97031</v>
      </c>
      <c r="J23" s="10">
        <v>68989</v>
      </c>
      <c r="K23" s="10">
        <v>28042</v>
      </c>
      <c r="L23" s="45"/>
    </row>
    <row r="24" spans="1:12" s="18" customFormat="1" ht="21.75" customHeight="1" x14ac:dyDescent="0.2">
      <c r="A24" s="62" t="s">
        <v>32</v>
      </c>
      <c r="B24" s="63">
        <f t="shared" si="1"/>
        <v>-110862</v>
      </c>
      <c r="C24" s="63">
        <f>+F24+'E MPI poz sek 2-IIP other sec2'!C25+'E MPI poz sek 3-IIP other sec3'!B23+'E MPI poz sek 5-IIP other sec5'!C23</f>
        <v>40755</v>
      </c>
      <c r="D24" s="63">
        <f>+I24+'E MPI poz sek 2-IIP other sec2'!N25+'E MPI poz sek 4-IIP other sec4'!B23+'E MPI poz sek 5-IIP other sec5'!F23</f>
        <v>151617</v>
      </c>
      <c r="E24" s="63">
        <f t="shared" si="2"/>
        <v>-85135</v>
      </c>
      <c r="F24" s="63">
        <f t="shared" si="3"/>
        <v>17263</v>
      </c>
      <c r="G24" s="63">
        <v>9153</v>
      </c>
      <c r="H24" s="63">
        <v>8110</v>
      </c>
      <c r="I24" s="63">
        <f t="shared" si="4"/>
        <v>102398</v>
      </c>
      <c r="J24" s="63">
        <v>73110</v>
      </c>
      <c r="K24" s="63">
        <v>29288</v>
      </c>
      <c r="L24" s="45"/>
    </row>
    <row r="25" spans="1:12" s="18" customFormat="1" ht="21.75" customHeight="1" x14ac:dyDescent="0.2">
      <c r="A25" s="9" t="s">
        <v>33</v>
      </c>
      <c r="B25" s="10">
        <f t="shared" si="1"/>
        <v>-113747</v>
      </c>
      <c r="C25" s="10">
        <f>+F25+'E MPI poz sek 2-IIP other sec2'!C26+'E MPI poz sek 3-IIP other sec3'!B24+'E MPI poz sek 5-IIP other sec5'!C24</f>
        <v>43335</v>
      </c>
      <c r="D25" s="10">
        <f>+I25+'E MPI poz sek 2-IIP other sec2'!N26+'E MPI poz sek 4-IIP other sec4'!B24+'E MPI poz sek 5-IIP other sec5'!F24</f>
        <v>157082</v>
      </c>
      <c r="E25" s="10">
        <f t="shared" si="2"/>
        <v>-88626</v>
      </c>
      <c r="F25" s="10">
        <f t="shared" si="3"/>
        <v>18512</v>
      </c>
      <c r="G25" s="10">
        <v>9767</v>
      </c>
      <c r="H25" s="10">
        <v>8745</v>
      </c>
      <c r="I25" s="10">
        <f t="shared" si="4"/>
        <v>107138</v>
      </c>
      <c r="J25" s="10">
        <v>76268</v>
      </c>
      <c r="K25" s="10">
        <v>30870</v>
      </c>
      <c r="L25" s="45"/>
    </row>
    <row r="26" spans="1:12" s="18" customFormat="1" ht="21.75" customHeight="1" x14ac:dyDescent="0.2">
      <c r="A26" s="62" t="s">
        <v>34</v>
      </c>
      <c r="B26" s="64">
        <f t="shared" si="1"/>
        <v>-123892</v>
      </c>
      <c r="C26" s="64">
        <f>+F26+'E MPI poz sek 2-IIP other sec2'!C27+'E MPI poz sek 3-IIP other sec3'!B25+'E MPI poz sek 5-IIP other sec5'!C25</f>
        <v>47024</v>
      </c>
      <c r="D26" s="64">
        <f>+I26+'E MPI poz sek 2-IIP other sec2'!N27+'E MPI poz sek 4-IIP other sec4'!B25+'E MPI poz sek 5-IIP other sec5'!F25</f>
        <v>170916</v>
      </c>
      <c r="E26" s="64">
        <f t="shared" si="2"/>
        <v>-96495</v>
      </c>
      <c r="F26" s="64">
        <f t="shared" si="3"/>
        <v>20915</v>
      </c>
      <c r="G26" s="64">
        <v>10922</v>
      </c>
      <c r="H26" s="64">
        <v>9993</v>
      </c>
      <c r="I26" s="64">
        <f t="shared" si="4"/>
        <v>117410</v>
      </c>
      <c r="J26" s="64">
        <v>85489</v>
      </c>
      <c r="K26" s="64">
        <v>31921</v>
      </c>
      <c r="L26" s="45"/>
    </row>
    <row r="27" spans="1:12" s="18" customFormat="1" ht="21.75" customHeight="1" x14ac:dyDescent="0.2">
      <c r="A27" s="9" t="s">
        <v>35</v>
      </c>
      <c r="B27" s="10">
        <f t="shared" si="1"/>
        <v>-133130</v>
      </c>
      <c r="C27" s="10">
        <f>+F27+'E MPI poz sek 2-IIP other sec2'!C28+'E MPI poz sek 3-IIP other sec3'!B26+'E MPI poz sek 5-IIP other sec5'!C26</f>
        <v>47878</v>
      </c>
      <c r="D27" s="10">
        <f>+I27+'E MPI poz sek 2-IIP other sec2'!N28+'E MPI poz sek 4-IIP other sec4'!B26+'E MPI poz sek 5-IIP other sec5'!F26</f>
        <v>181008</v>
      </c>
      <c r="E27" s="10">
        <f t="shared" si="2"/>
        <v>-101449</v>
      </c>
      <c r="F27" s="10">
        <f t="shared" si="3"/>
        <v>22750</v>
      </c>
      <c r="G27" s="10">
        <v>11418</v>
      </c>
      <c r="H27" s="10">
        <v>11332</v>
      </c>
      <c r="I27" s="10">
        <f t="shared" si="4"/>
        <v>124199</v>
      </c>
      <c r="J27" s="10">
        <v>90025</v>
      </c>
      <c r="K27" s="10">
        <v>34174</v>
      </c>
      <c r="L27" s="45"/>
    </row>
    <row r="28" spans="1:12" s="18" customFormat="1" ht="21.75" customHeight="1" x14ac:dyDescent="0.2">
      <c r="A28" s="62" t="s">
        <v>36</v>
      </c>
      <c r="B28" s="63">
        <f t="shared" si="1"/>
        <v>-139257</v>
      </c>
      <c r="C28" s="63">
        <f>+F28+'E MPI poz sek 2-IIP other sec2'!C29+'E MPI poz sek 3-IIP other sec3'!B27+'E MPI poz sek 5-IIP other sec5'!C27</f>
        <v>51179</v>
      </c>
      <c r="D28" s="63">
        <f>+I28+'E MPI poz sek 2-IIP other sec2'!N29+'E MPI poz sek 4-IIP other sec4'!B27+'E MPI poz sek 5-IIP other sec5'!F27</f>
        <v>190436</v>
      </c>
      <c r="E28" s="63">
        <f t="shared" si="2"/>
        <v>-107089</v>
      </c>
      <c r="F28" s="63">
        <f t="shared" si="3"/>
        <v>24481</v>
      </c>
      <c r="G28" s="63">
        <v>12298</v>
      </c>
      <c r="H28" s="63">
        <v>12183</v>
      </c>
      <c r="I28" s="63">
        <f t="shared" si="4"/>
        <v>131570</v>
      </c>
      <c r="J28" s="63">
        <v>94993</v>
      </c>
      <c r="K28" s="63">
        <v>36577</v>
      </c>
      <c r="L28" s="45"/>
    </row>
    <row r="29" spans="1:12" s="18" customFormat="1" ht="21.75" customHeight="1" x14ac:dyDescent="0.2">
      <c r="A29" s="9" t="s">
        <v>37</v>
      </c>
      <c r="B29" s="10">
        <f t="shared" si="1"/>
        <v>-136897</v>
      </c>
      <c r="C29" s="10">
        <f>+F29+'E MPI poz sek 2-IIP other sec2'!C30+'E MPI poz sek 3-IIP other sec3'!B28+'E MPI poz sek 5-IIP other sec5'!C28</f>
        <v>53111</v>
      </c>
      <c r="D29" s="10">
        <f>+I29+'E MPI poz sek 2-IIP other sec2'!N30+'E MPI poz sek 4-IIP other sec4'!B28+'E MPI poz sek 5-IIP other sec5'!F28</f>
        <v>190008</v>
      </c>
      <c r="E29" s="10">
        <f t="shared" si="2"/>
        <v>-103576</v>
      </c>
      <c r="F29" s="10">
        <f t="shared" si="3"/>
        <v>27427</v>
      </c>
      <c r="G29" s="10">
        <v>15156</v>
      </c>
      <c r="H29" s="10">
        <v>12271</v>
      </c>
      <c r="I29" s="10">
        <f t="shared" si="4"/>
        <v>131003</v>
      </c>
      <c r="J29" s="10">
        <v>93761</v>
      </c>
      <c r="K29" s="10">
        <v>37242</v>
      </c>
      <c r="L29" s="45"/>
    </row>
    <row r="30" spans="1:12" s="18" customFormat="1" ht="21.75" customHeight="1" x14ac:dyDescent="0.2">
      <c r="A30" s="62" t="s">
        <v>38</v>
      </c>
      <c r="B30" s="64">
        <f t="shared" si="1"/>
        <v>-123034</v>
      </c>
      <c r="C30" s="64">
        <f>+F30+'E MPI poz sek 2-IIP other sec2'!C31+'E MPI poz sek 3-IIP other sec3'!B29+'E MPI poz sek 5-IIP other sec5'!C29</f>
        <v>44030</v>
      </c>
      <c r="D30" s="64">
        <f>+I30+'E MPI poz sek 2-IIP other sec2'!N31+'E MPI poz sek 4-IIP other sec4'!B29+'E MPI poz sek 5-IIP other sec5'!F29</f>
        <v>167064</v>
      </c>
      <c r="E30" s="64">
        <f t="shared" si="2"/>
        <v>-89168</v>
      </c>
      <c r="F30" s="64">
        <f t="shared" si="3"/>
        <v>23347</v>
      </c>
      <c r="G30" s="64">
        <v>12611</v>
      </c>
      <c r="H30" s="64">
        <v>10736</v>
      </c>
      <c r="I30" s="64">
        <f t="shared" si="4"/>
        <v>112515</v>
      </c>
      <c r="J30" s="64">
        <v>77996</v>
      </c>
      <c r="K30" s="64">
        <v>34519</v>
      </c>
      <c r="L30" s="45"/>
    </row>
    <row r="31" spans="1:12" s="18" customFormat="1" ht="21.75" customHeight="1" x14ac:dyDescent="0.2">
      <c r="A31" s="9" t="s">
        <v>39</v>
      </c>
      <c r="B31" s="10">
        <f t="shared" si="1"/>
        <v>-116490</v>
      </c>
      <c r="C31" s="10">
        <f>+F31+'E MPI poz sek 2-IIP other sec2'!C32+'E MPI poz sek 3-IIP other sec3'!B30+'E MPI poz sek 5-IIP other sec5'!C30</f>
        <v>43139</v>
      </c>
      <c r="D31" s="10">
        <f>+I31+'E MPI poz sek 2-IIP other sec2'!N32+'E MPI poz sek 4-IIP other sec4'!B30+'E MPI poz sek 5-IIP other sec5'!F30</f>
        <v>159629</v>
      </c>
      <c r="E31" s="10">
        <f t="shared" si="2"/>
        <v>-84194</v>
      </c>
      <c r="F31" s="10">
        <f t="shared" si="3"/>
        <v>23318</v>
      </c>
      <c r="G31" s="10">
        <v>11939</v>
      </c>
      <c r="H31" s="10">
        <v>11379</v>
      </c>
      <c r="I31" s="10">
        <f t="shared" si="4"/>
        <v>107512</v>
      </c>
      <c r="J31" s="10">
        <v>72774</v>
      </c>
      <c r="K31" s="10">
        <v>34738</v>
      </c>
      <c r="L31" s="45"/>
    </row>
    <row r="32" spans="1:12" s="18" customFormat="1" ht="21.75" customHeight="1" x14ac:dyDescent="0.2">
      <c r="A32" s="62" t="s">
        <v>40</v>
      </c>
      <c r="B32" s="63">
        <f t="shared" si="1"/>
        <v>-123436</v>
      </c>
      <c r="C32" s="63">
        <f>+F32+'E MPI poz sek 2-IIP other sec2'!C33+'E MPI poz sek 3-IIP other sec3'!B31+'E MPI poz sek 5-IIP other sec5'!C31</f>
        <v>47355</v>
      </c>
      <c r="D32" s="63">
        <f>+I32+'E MPI poz sek 2-IIP other sec2'!N33+'E MPI poz sek 4-IIP other sec4'!B31+'E MPI poz sek 5-IIP other sec5'!F31</f>
        <v>170791</v>
      </c>
      <c r="E32" s="63">
        <f t="shared" si="2"/>
        <v>-89656</v>
      </c>
      <c r="F32" s="63">
        <f t="shared" si="3"/>
        <v>25212</v>
      </c>
      <c r="G32" s="63">
        <v>13171</v>
      </c>
      <c r="H32" s="63">
        <v>12041</v>
      </c>
      <c r="I32" s="63">
        <f t="shared" si="4"/>
        <v>114868</v>
      </c>
      <c r="J32" s="63">
        <v>79810</v>
      </c>
      <c r="K32" s="63">
        <v>35058</v>
      </c>
      <c r="L32" s="45"/>
    </row>
    <row r="33" spans="1:12" s="18" customFormat="1" ht="21.75" customHeight="1" x14ac:dyDescent="0.2">
      <c r="A33" s="9" t="s">
        <v>41</v>
      </c>
      <c r="B33" s="10">
        <f t="shared" si="1"/>
        <v>-130193</v>
      </c>
      <c r="C33" s="10">
        <f>+F33+'E MPI poz sek 2-IIP other sec2'!C34+'E MPI poz sek 3-IIP other sec3'!B32+'E MPI poz sek 5-IIP other sec5'!C32</f>
        <v>50836</v>
      </c>
      <c r="D33" s="10">
        <f>+I33+'E MPI poz sek 2-IIP other sec2'!N34+'E MPI poz sek 4-IIP other sec4'!B32+'E MPI poz sek 5-IIP other sec5'!F32</f>
        <v>181029</v>
      </c>
      <c r="E33" s="10">
        <f t="shared" si="2"/>
        <v>-97126</v>
      </c>
      <c r="F33" s="10">
        <f t="shared" si="3"/>
        <v>26915</v>
      </c>
      <c r="G33" s="10">
        <v>14544</v>
      </c>
      <c r="H33" s="10">
        <v>12371</v>
      </c>
      <c r="I33" s="10">
        <f t="shared" si="4"/>
        <v>124041</v>
      </c>
      <c r="J33" s="10">
        <v>86564</v>
      </c>
      <c r="K33" s="10">
        <v>37477</v>
      </c>
      <c r="L33" s="45"/>
    </row>
    <row r="34" spans="1:12" s="18" customFormat="1" ht="21.75" customHeight="1" x14ac:dyDescent="0.2">
      <c r="A34" s="62" t="s">
        <v>42</v>
      </c>
      <c r="B34" s="64">
        <f t="shared" si="1"/>
        <v>-131921</v>
      </c>
      <c r="C34" s="64">
        <f>+F34+'E MPI poz sek 2-IIP other sec2'!C35+'E MPI poz sek 3-IIP other sec3'!B33+'E MPI poz sek 5-IIP other sec5'!C33</f>
        <v>51737</v>
      </c>
      <c r="D34" s="64">
        <f>+I34+'E MPI poz sek 2-IIP other sec2'!N35+'E MPI poz sek 4-IIP other sec4'!B33+'E MPI poz sek 5-IIP other sec5'!F33</f>
        <v>183658</v>
      </c>
      <c r="E34" s="64">
        <f t="shared" si="2"/>
        <v>-96300</v>
      </c>
      <c r="F34" s="64">
        <f t="shared" si="3"/>
        <v>27620</v>
      </c>
      <c r="G34" s="64">
        <v>15119</v>
      </c>
      <c r="H34" s="64">
        <v>12501</v>
      </c>
      <c r="I34" s="64">
        <f t="shared" si="4"/>
        <v>123920</v>
      </c>
      <c r="J34" s="64">
        <v>86422</v>
      </c>
      <c r="K34" s="64">
        <v>37498</v>
      </c>
      <c r="L34" s="45"/>
    </row>
    <row r="35" spans="1:12" s="18" customFormat="1" ht="21.75" customHeight="1" x14ac:dyDescent="0.2">
      <c r="A35" s="9" t="s">
        <v>43</v>
      </c>
      <c r="B35" s="10">
        <f t="shared" si="1"/>
        <v>-129478</v>
      </c>
      <c r="C35" s="10">
        <f>+F35+'E MPI poz sek 2-IIP other sec2'!C36+'E MPI poz sek 3-IIP other sec3'!B34+'E MPI poz sek 5-IIP other sec5'!C34</f>
        <v>58715</v>
      </c>
      <c r="D35" s="10">
        <f>+I35+'E MPI poz sek 2-IIP other sec2'!N36+'E MPI poz sek 4-IIP other sec4'!B34+'E MPI poz sek 5-IIP other sec5'!F34</f>
        <v>188193</v>
      </c>
      <c r="E35" s="10">
        <f t="shared" si="2"/>
        <v>-102486</v>
      </c>
      <c r="F35" s="10">
        <f t="shared" si="3"/>
        <v>39284</v>
      </c>
      <c r="G35" s="10">
        <v>16421</v>
      </c>
      <c r="H35" s="10">
        <v>22863</v>
      </c>
      <c r="I35" s="10">
        <f t="shared" si="4"/>
        <v>141770</v>
      </c>
      <c r="J35" s="10">
        <v>91940</v>
      </c>
      <c r="K35" s="10">
        <v>49830</v>
      </c>
      <c r="L35" s="45"/>
    </row>
    <row r="36" spans="1:12" s="18" customFormat="1" ht="21.75" customHeight="1" x14ac:dyDescent="0.2">
      <c r="A36" s="62" t="s">
        <v>44</v>
      </c>
      <c r="B36" s="63">
        <f t="shared" si="1"/>
        <v>-128914</v>
      </c>
      <c r="C36" s="63">
        <f>+F36+'E MPI poz sek 2-IIP other sec2'!C37+'E MPI poz sek 3-IIP other sec3'!B35+'E MPI poz sek 5-IIP other sec5'!C35</f>
        <v>61831</v>
      </c>
      <c r="D36" s="63">
        <f>+I36+'E MPI poz sek 2-IIP other sec2'!N37+'E MPI poz sek 4-IIP other sec4'!B35+'E MPI poz sek 5-IIP other sec5'!F35</f>
        <v>190745</v>
      </c>
      <c r="E36" s="63">
        <f t="shared" si="2"/>
        <v>-96140</v>
      </c>
      <c r="F36" s="63">
        <f t="shared" si="3"/>
        <v>39202</v>
      </c>
      <c r="G36" s="63">
        <v>15377</v>
      </c>
      <c r="H36" s="63">
        <v>23825</v>
      </c>
      <c r="I36" s="63">
        <f t="shared" si="4"/>
        <v>135342</v>
      </c>
      <c r="J36" s="63">
        <v>85032</v>
      </c>
      <c r="K36" s="63">
        <v>50310</v>
      </c>
      <c r="L36" s="45"/>
    </row>
    <row r="37" spans="1:12" s="18" customFormat="1" ht="21.75" customHeight="1" x14ac:dyDescent="0.2">
      <c r="A37" s="9" t="s">
        <v>45</v>
      </c>
      <c r="B37" s="10">
        <f t="shared" si="1"/>
        <v>-137795</v>
      </c>
      <c r="C37" s="10">
        <f>+F37+'E MPI poz sek 2-IIP other sec2'!C38+'E MPI poz sek 3-IIP other sec3'!B36+'E MPI poz sek 5-IIP other sec5'!C36</f>
        <v>64117</v>
      </c>
      <c r="D37" s="10">
        <f>+I37+'E MPI poz sek 2-IIP other sec2'!N38+'E MPI poz sek 4-IIP other sec4'!B36+'E MPI poz sek 5-IIP other sec5'!F36</f>
        <v>201912</v>
      </c>
      <c r="E37" s="10">
        <f t="shared" si="2"/>
        <v>-103630</v>
      </c>
      <c r="F37" s="10">
        <f t="shared" si="3"/>
        <v>40806</v>
      </c>
      <c r="G37" s="10">
        <v>15476</v>
      </c>
      <c r="H37" s="10">
        <v>25330</v>
      </c>
      <c r="I37" s="10">
        <f t="shared" si="4"/>
        <v>144436</v>
      </c>
      <c r="J37" s="10">
        <v>91857</v>
      </c>
      <c r="K37" s="10">
        <v>52579</v>
      </c>
      <c r="L37" s="45"/>
    </row>
    <row r="38" spans="1:12" s="18" customFormat="1" ht="21.75" customHeight="1" x14ac:dyDescent="0.2">
      <c r="A38" s="62" t="s">
        <v>46</v>
      </c>
      <c r="B38" s="64">
        <f t="shared" si="1"/>
        <v>-147439</v>
      </c>
      <c r="C38" s="64">
        <f>+F38+'E MPI poz sek 2-IIP other sec2'!C39+'E MPI poz sek 3-IIP other sec3'!B37+'E MPI poz sek 5-IIP other sec5'!C37</f>
        <v>70011</v>
      </c>
      <c r="D38" s="64">
        <f>+I38+'E MPI poz sek 2-IIP other sec2'!N39+'E MPI poz sek 4-IIP other sec4'!B37+'E MPI poz sek 5-IIP other sec5'!F37</f>
        <v>217450</v>
      </c>
      <c r="E38" s="64">
        <f t="shared" si="2"/>
        <v>-108433</v>
      </c>
      <c r="F38" s="64">
        <f t="shared" si="3"/>
        <v>46055</v>
      </c>
      <c r="G38" s="64">
        <v>16709</v>
      </c>
      <c r="H38" s="64">
        <v>29346</v>
      </c>
      <c r="I38" s="64">
        <f t="shared" si="4"/>
        <v>154488</v>
      </c>
      <c r="J38" s="64">
        <v>100751</v>
      </c>
      <c r="K38" s="64">
        <v>53737</v>
      </c>
      <c r="L38" s="45"/>
    </row>
    <row r="39" spans="1:12" s="18" customFormat="1" ht="21.75" customHeight="1" x14ac:dyDescent="0.2">
      <c r="A39" s="9" t="s">
        <v>47</v>
      </c>
      <c r="B39" s="10">
        <f t="shared" si="1"/>
        <v>-151412</v>
      </c>
      <c r="C39" s="10">
        <f>+F39+'E MPI poz sek 2-IIP other sec2'!C40+'E MPI poz sek 3-IIP other sec3'!B38+'E MPI poz sek 5-IIP other sec5'!C38</f>
        <v>73799</v>
      </c>
      <c r="D39" s="10">
        <f>+I39+'E MPI poz sek 2-IIP other sec2'!N40+'E MPI poz sek 4-IIP other sec4'!B38+'E MPI poz sek 5-IIP other sec5'!F38</f>
        <v>225211</v>
      </c>
      <c r="E39" s="10">
        <f t="shared" si="2"/>
        <v>-108507</v>
      </c>
      <c r="F39" s="10">
        <f t="shared" si="3"/>
        <v>48657</v>
      </c>
      <c r="G39" s="10">
        <v>18159</v>
      </c>
      <c r="H39" s="10">
        <v>30498</v>
      </c>
      <c r="I39" s="10">
        <f t="shared" si="4"/>
        <v>157164</v>
      </c>
      <c r="J39" s="10">
        <v>101587</v>
      </c>
      <c r="K39" s="10">
        <v>55577</v>
      </c>
      <c r="L39" s="45"/>
    </row>
    <row r="40" spans="1:12" s="18" customFormat="1" ht="21.75" customHeight="1" x14ac:dyDescent="0.2">
      <c r="A40" s="62" t="s">
        <v>48</v>
      </c>
      <c r="B40" s="63">
        <f t="shared" si="1"/>
        <v>-151107</v>
      </c>
      <c r="C40" s="63">
        <f>+F40+'E MPI poz sek 2-IIP other sec2'!C41+'E MPI poz sek 3-IIP other sec3'!B39+'E MPI poz sek 5-IIP other sec5'!C39</f>
        <v>76231</v>
      </c>
      <c r="D40" s="63">
        <f>+I40+'E MPI poz sek 2-IIP other sec2'!N41+'E MPI poz sek 4-IIP other sec4'!B39+'E MPI poz sek 5-IIP other sec5'!F39</f>
        <v>227338</v>
      </c>
      <c r="E40" s="63">
        <f t="shared" si="2"/>
        <v>-109001</v>
      </c>
      <c r="F40" s="63">
        <f t="shared" si="3"/>
        <v>50919</v>
      </c>
      <c r="G40" s="63">
        <v>19066</v>
      </c>
      <c r="H40" s="63">
        <v>31853</v>
      </c>
      <c r="I40" s="63">
        <f t="shared" si="4"/>
        <v>159920</v>
      </c>
      <c r="J40" s="63">
        <v>102372</v>
      </c>
      <c r="K40" s="63">
        <v>57548</v>
      </c>
      <c r="L40" s="45"/>
    </row>
    <row r="41" spans="1:12" s="18" customFormat="1" ht="21.75" customHeight="1" x14ac:dyDescent="0.2">
      <c r="A41" s="9" t="s">
        <v>49</v>
      </c>
      <c r="B41" s="10">
        <f t="shared" si="1"/>
        <v>-137217</v>
      </c>
      <c r="C41" s="10">
        <f>+F41+'E MPI poz sek 2-IIP other sec2'!C42+'E MPI poz sek 3-IIP other sec3'!B40+'E MPI poz sek 5-IIP other sec5'!C40</f>
        <v>72909</v>
      </c>
      <c r="D41" s="10">
        <f>+I41+'E MPI poz sek 2-IIP other sec2'!N42+'E MPI poz sek 4-IIP other sec4'!B40+'E MPI poz sek 5-IIP other sec5'!F40</f>
        <v>210126</v>
      </c>
      <c r="E41" s="10">
        <f t="shared" si="2"/>
        <v>-97492</v>
      </c>
      <c r="F41" s="10">
        <f t="shared" si="3"/>
        <v>50027</v>
      </c>
      <c r="G41" s="10">
        <v>19645</v>
      </c>
      <c r="H41" s="10">
        <v>30382</v>
      </c>
      <c r="I41" s="10">
        <f t="shared" si="4"/>
        <v>147519</v>
      </c>
      <c r="J41" s="10">
        <v>91008</v>
      </c>
      <c r="K41" s="10">
        <v>56511</v>
      </c>
      <c r="L41" s="45"/>
    </row>
    <row r="42" spans="1:12" s="18" customFormat="1" ht="21.75" customHeight="1" x14ac:dyDescent="0.2">
      <c r="A42" s="62" t="s">
        <v>50</v>
      </c>
      <c r="B42" s="64">
        <f t="shared" si="1"/>
        <v>-140778</v>
      </c>
      <c r="C42" s="64">
        <f>+F42+'E MPI poz sek 2-IIP other sec2'!C43+'E MPI poz sek 3-IIP other sec3'!B41+'E MPI poz sek 5-IIP other sec5'!C41</f>
        <v>71791</v>
      </c>
      <c r="D42" s="64">
        <f>+I42+'E MPI poz sek 2-IIP other sec2'!N43+'E MPI poz sek 4-IIP other sec4'!B41+'E MPI poz sek 5-IIP other sec5'!F41</f>
        <v>212569</v>
      </c>
      <c r="E42" s="64">
        <f t="shared" si="2"/>
        <v>-98333</v>
      </c>
      <c r="F42" s="64">
        <f t="shared" si="3"/>
        <v>50073</v>
      </c>
      <c r="G42" s="64">
        <v>21747</v>
      </c>
      <c r="H42" s="64">
        <v>28326</v>
      </c>
      <c r="I42" s="64">
        <f t="shared" si="4"/>
        <v>148406</v>
      </c>
      <c r="J42" s="64">
        <v>90448</v>
      </c>
      <c r="K42" s="64">
        <v>57958</v>
      </c>
      <c r="L42" s="45"/>
    </row>
    <row r="43" spans="1:12" s="18" customFormat="1" ht="21.75" customHeight="1" x14ac:dyDescent="0.2">
      <c r="A43" s="9" t="s">
        <v>51</v>
      </c>
      <c r="B43" s="10">
        <f t="shared" si="1"/>
        <v>-148473</v>
      </c>
      <c r="C43" s="10">
        <f>+F43+'E MPI poz sek 2-IIP other sec2'!C44+'E MPI poz sek 3-IIP other sec3'!B42+'E MPI poz sek 5-IIP other sec5'!C42</f>
        <v>76579</v>
      </c>
      <c r="D43" s="10">
        <f>+I43+'E MPI poz sek 2-IIP other sec2'!N44+'E MPI poz sek 4-IIP other sec4'!B42+'E MPI poz sek 5-IIP other sec5'!F42</f>
        <v>225052</v>
      </c>
      <c r="E43" s="10">
        <f t="shared" si="2"/>
        <v>-104590</v>
      </c>
      <c r="F43" s="10">
        <f t="shared" si="3"/>
        <v>52535</v>
      </c>
      <c r="G43" s="10">
        <v>22752</v>
      </c>
      <c r="H43" s="10">
        <v>29783</v>
      </c>
      <c r="I43" s="10">
        <f t="shared" si="4"/>
        <v>157125</v>
      </c>
      <c r="J43" s="10">
        <v>96167</v>
      </c>
      <c r="K43" s="10">
        <v>60958</v>
      </c>
      <c r="L43" s="45"/>
    </row>
    <row r="44" spans="1:12" s="18" customFormat="1" ht="21.75" customHeight="1" x14ac:dyDescent="0.2">
      <c r="A44" s="62" t="s">
        <v>52</v>
      </c>
      <c r="B44" s="63">
        <f t="shared" si="1"/>
        <v>-147188</v>
      </c>
      <c r="C44" s="63">
        <f>+F44+'E MPI poz sek 2-IIP other sec2'!C45+'E MPI poz sek 3-IIP other sec3'!B43+'E MPI poz sek 5-IIP other sec5'!C43</f>
        <v>75430</v>
      </c>
      <c r="D44" s="63">
        <f>+I44+'E MPI poz sek 2-IIP other sec2'!N45+'E MPI poz sek 4-IIP other sec4'!B43+'E MPI poz sek 5-IIP other sec5'!F43</f>
        <v>222618</v>
      </c>
      <c r="E44" s="63">
        <f t="shared" si="2"/>
        <v>-103366</v>
      </c>
      <c r="F44" s="63">
        <f t="shared" si="3"/>
        <v>51655</v>
      </c>
      <c r="G44" s="63">
        <v>22346</v>
      </c>
      <c r="H44" s="63">
        <v>29309</v>
      </c>
      <c r="I44" s="63">
        <f t="shared" si="4"/>
        <v>155021</v>
      </c>
      <c r="J44" s="63">
        <v>93546</v>
      </c>
      <c r="K44" s="63">
        <v>61475</v>
      </c>
      <c r="L44" s="45"/>
    </row>
    <row r="45" spans="1:12" s="18" customFormat="1" ht="21.75" customHeight="1" x14ac:dyDescent="0.2">
      <c r="A45" s="9" t="s">
        <v>53</v>
      </c>
      <c r="B45" s="10">
        <f t="shared" si="1"/>
        <v>-151944</v>
      </c>
      <c r="C45" s="10">
        <f>+F45+'E MPI poz sek 2-IIP other sec2'!C46+'E MPI poz sek 3-IIP other sec3'!B44+'E MPI poz sek 5-IIP other sec5'!C44</f>
        <v>78763</v>
      </c>
      <c r="D45" s="10">
        <f>+I45+'E MPI poz sek 2-IIP other sec2'!N46+'E MPI poz sek 4-IIP other sec4'!B44+'E MPI poz sek 5-IIP other sec5'!F44</f>
        <v>230707</v>
      </c>
      <c r="E45" s="10">
        <f t="shared" si="2"/>
        <v>-107013</v>
      </c>
      <c r="F45" s="10">
        <f t="shared" si="3"/>
        <v>53838</v>
      </c>
      <c r="G45" s="10">
        <v>23627</v>
      </c>
      <c r="H45" s="10">
        <v>30211</v>
      </c>
      <c r="I45" s="10">
        <f t="shared" si="4"/>
        <v>160851</v>
      </c>
      <c r="J45" s="10">
        <v>98698</v>
      </c>
      <c r="K45" s="10">
        <v>62153</v>
      </c>
      <c r="L45" s="45"/>
    </row>
    <row r="46" spans="1:12" s="18" customFormat="1" ht="21.75" customHeight="1" x14ac:dyDescent="0.2">
      <c r="A46" s="62" t="s">
        <v>54</v>
      </c>
      <c r="B46" s="64">
        <f t="shared" si="1"/>
        <v>-156905</v>
      </c>
      <c r="C46" s="64">
        <f>+F46+'E MPI poz sek 2-IIP other sec2'!C47+'E MPI poz sek 3-IIP other sec3'!B45+'E MPI poz sek 5-IIP other sec5'!C45</f>
        <v>79638</v>
      </c>
      <c r="D46" s="64">
        <f>+I46+'E MPI poz sek 2-IIP other sec2'!N47+'E MPI poz sek 4-IIP other sec4'!B45+'E MPI poz sek 5-IIP other sec5'!F45</f>
        <v>236543</v>
      </c>
      <c r="E46" s="64">
        <f t="shared" si="2"/>
        <v>-111308</v>
      </c>
      <c r="F46" s="64">
        <f t="shared" si="3"/>
        <v>54106</v>
      </c>
      <c r="G46" s="64">
        <v>23572</v>
      </c>
      <c r="H46" s="64">
        <v>30534</v>
      </c>
      <c r="I46" s="64">
        <f t="shared" si="4"/>
        <v>165414</v>
      </c>
      <c r="J46" s="64">
        <v>101868</v>
      </c>
      <c r="K46" s="64">
        <v>63546</v>
      </c>
      <c r="L46" s="45"/>
    </row>
    <row r="47" spans="1:12" s="18" customFormat="1" ht="21.75" customHeight="1" x14ac:dyDescent="0.2">
      <c r="A47" s="9" t="s">
        <v>55</v>
      </c>
      <c r="B47" s="10">
        <f t="shared" si="1"/>
        <v>-152519</v>
      </c>
      <c r="C47" s="10">
        <f>+F47+'E MPI poz sek 2-IIP other sec2'!C48+'E MPI poz sek 3-IIP other sec3'!B46+'E MPI poz sek 5-IIP other sec5'!C46</f>
        <v>82117</v>
      </c>
      <c r="D47" s="10">
        <f>+I47+'E MPI poz sek 2-IIP other sec2'!N48+'E MPI poz sek 4-IIP other sec4'!B46+'E MPI poz sek 5-IIP other sec5'!F46</f>
        <v>234636</v>
      </c>
      <c r="E47" s="10">
        <f t="shared" si="2"/>
        <v>-111754</v>
      </c>
      <c r="F47" s="10">
        <f t="shared" si="3"/>
        <v>54110</v>
      </c>
      <c r="G47" s="10">
        <v>23328</v>
      </c>
      <c r="H47" s="10">
        <v>30782</v>
      </c>
      <c r="I47" s="10">
        <f t="shared" si="4"/>
        <v>165864</v>
      </c>
      <c r="J47" s="10">
        <v>100513</v>
      </c>
      <c r="K47" s="10">
        <v>65351</v>
      </c>
      <c r="L47" s="45"/>
    </row>
    <row r="48" spans="1:12" s="18" customFormat="1" ht="21.75" customHeight="1" x14ac:dyDescent="0.2">
      <c r="A48" s="62" t="s">
        <v>56</v>
      </c>
      <c r="B48" s="63">
        <f t="shared" si="1"/>
        <v>-147555</v>
      </c>
      <c r="C48" s="63">
        <f>+F48+'E MPI poz sek 2-IIP other sec2'!C49+'E MPI poz sek 3-IIP other sec3'!B47+'E MPI poz sek 5-IIP other sec5'!C47</f>
        <v>78428</v>
      </c>
      <c r="D48" s="63">
        <f>+I48+'E MPI poz sek 2-IIP other sec2'!N49+'E MPI poz sek 4-IIP other sec4'!B47+'E MPI poz sek 5-IIP other sec5'!F47</f>
        <v>225983</v>
      </c>
      <c r="E48" s="63">
        <f t="shared" si="2"/>
        <v>-108438</v>
      </c>
      <c r="F48" s="63">
        <f t="shared" si="3"/>
        <v>50385</v>
      </c>
      <c r="G48" s="63">
        <v>23039</v>
      </c>
      <c r="H48" s="63">
        <v>27346</v>
      </c>
      <c r="I48" s="63">
        <f t="shared" si="4"/>
        <v>158823</v>
      </c>
      <c r="J48" s="63">
        <v>93001</v>
      </c>
      <c r="K48" s="63">
        <v>65822</v>
      </c>
      <c r="L48" s="45"/>
    </row>
    <row r="49" spans="1:12" s="18" customFormat="1" ht="21.75" customHeight="1" x14ac:dyDescent="0.2">
      <c r="A49" s="9" t="s">
        <v>57</v>
      </c>
      <c r="B49" s="10">
        <f t="shared" si="1"/>
        <v>-153634</v>
      </c>
      <c r="C49" s="10">
        <f>+F49+'E MPI poz sek 2-IIP other sec2'!C50+'E MPI poz sek 3-IIP other sec3'!B48+'E MPI poz sek 5-IIP other sec5'!C48</f>
        <v>80442</v>
      </c>
      <c r="D49" s="10">
        <f>+I49+'E MPI poz sek 2-IIP other sec2'!N50+'E MPI poz sek 4-IIP other sec4'!B48+'E MPI poz sek 5-IIP other sec5'!F48</f>
        <v>234076</v>
      </c>
      <c r="E49" s="10">
        <f t="shared" si="2"/>
        <v>-114169</v>
      </c>
      <c r="F49" s="10">
        <f t="shared" si="3"/>
        <v>51976</v>
      </c>
      <c r="G49" s="10">
        <v>23857</v>
      </c>
      <c r="H49" s="10">
        <v>28119</v>
      </c>
      <c r="I49" s="10">
        <f t="shared" si="4"/>
        <v>166145</v>
      </c>
      <c r="J49" s="10">
        <v>97365</v>
      </c>
      <c r="K49" s="10">
        <v>68780</v>
      </c>
      <c r="L49" s="45"/>
    </row>
    <row r="50" spans="1:12" s="18" customFormat="1" ht="21.75" customHeight="1" x14ac:dyDescent="0.2">
      <c r="A50" s="62" t="s">
        <v>58</v>
      </c>
      <c r="B50" s="64">
        <f t="shared" si="1"/>
        <v>-160483</v>
      </c>
      <c r="C50" s="64">
        <f>+F50+'E MPI poz sek 2-IIP other sec2'!C51+'E MPI poz sek 3-IIP other sec3'!B49+'E MPI poz sek 5-IIP other sec5'!C49</f>
        <v>79284</v>
      </c>
      <c r="D50" s="64">
        <f>+I50+'E MPI poz sek 2-IIP other sec2'!N51+'E MPI poz sek 4-IIP other sec4'!B49+'E MPI poz sek 5-IIP other sec5'!F49</f>
        <v>239767</v>
      </c>
      <c r="E50" s="64">
        <f t="shared" si="2"/>
        <v>-118264</v>
      </c>
      <c r="F50" s="64">
        <f t="shared" si="3"/>
        <v>51485</v>
      </c>
      <c r="G50" s="64">
        <v>24044</v>
      </c>
      <c r="H50" s="64">
        <v>27441</v>
      </c>
      <c r="I50" s="64">
        <f t="shared" si="4"/>
        <v>169749</v>
      </c>
      <c r="J50" s="64">
        <v>104233</v>
      </c>
      <c r="K50" s="64">
        <v>65516</v>
      </c>
      <c r="L50" s="45"/>
    </row>
    <row r="51" spans="1:12" s="35" customFormat="1" ht="21" customHeight="1" x14ac:dyDescent="0.2">
      <c r="A51" s="9" t="s">
        <v>125</v>
      </c>
      <c r="B51" s="33">
        <f t="shared" si="1"/>
        <v>-158019</v>
      </c>
      <c r="C51" s="33">
        <f>+F51+'E MPI poz sek 2-IIP other sec2'!C52+'E MPI poz sek 3-IIP other sec3'!B50+'E MPI poz sek 5-IIP other sec5'!C50</f>
        <v>81962</v>
      </c>
      <c r="D51" s="33">
        <f>+I51+'E MPI poz sek 2-IIP other sec2'!N52+'E MPI poz sek 4-IIP other sec4'!B50+'E MPI poz sek 5-IIP other sec5'!F50</f>
        <v>239981</v>
      </c>
      <c r="E51" s="33">
        <f t="shared" si="2"/>
        <v>-118369</v>
      </c>
      <c r="F51" s="33">
        <f t="shared" si="3"/>
        <v>51722</v>
      </c>
      <c r="G51" s="10">
        <v>23264</v>
      </c>
      <c r="H51" s="10">
        <v>28458</v>
      </c>
      <c r="I51" s="33">
        <f t="shared" si="4"/>
        <v>170091</v>
      </c>
      <c r="J51" s="10">
        <v>103267</v>
      </c>
      <c r="K51" s="10">
        <v>66824</v>
      </c>
      <c r="L51" s="45"/>
    </row>
    <row r="52" spans="1:12" s="35" customFormat="1" ht="21" customHeight="1" x14ac:dyDescent="0.2">
      <c r="A52" s="62" t="s">
        <v>126</v>
      </c>
      <c r="B52" s="73">
        <f t="shared" si="1"/>
        <v>-159428</v>
      </c>
      <c r="C52" s="73">
        <f>+F52+'E MPI poz sek 2-IIP other sec2'!C53+'E MPI poz sek 3-IIP other sec3'!B51+'E MPI poz sek 5-IIP other sec5'!C51</f>
        <v>86749</v>
      </c>
      <c r="D52" s="73">
        <f>+I52+'E MPI poz sek 2-IIP other sec2'!N53+'E MPI poz sek 4-IIP other sec4'!B51+'E MPI poz sek 5-IIP other sec5'!F51</f>
        <v>246177</v>
      </c>
      <c r="E52" s="73">
        <f t="shared" si="2"/>
        <v>-119668</v>
      </c>
      <c r="F52" s="73">
        <f t="shared" si="3"/>
        <v>53067</v>
      </c>
      <c r="G52" s="63">
        <v>24528</v>
      </c>
      <c r="H52" s="63">
        <v>28539</v>
      </c>
      <c r="I52" s="73">
        <f t="shared" si="4"/>
        <v>172735</v>
      </c>
      <c r="J52" s="63">
        <v>102968</v>
      </c>
      <c r="K52" s="63">
        <v>69767</v>
      </c>
      <c r="L52" s="45"/>
    </row>
    <row r="53" spans="1:12" s="35" customFormat="1" ht="21" customHeight="1" x14ac:dyDescent="0.2">
      <c r="A53" s="9" t="s">
        <v>127</v>
      </c>
      <c r="B53" s="33">
        <f t="shared" si="1"/>
        <v>-164323</v>
      </c>
      <c r="C53" s="33">
        <f>+F53+'E MPI poz sek 2-IIP other sec2'!C54+'E MPI poz sek 3-IIP other sec3'!B52+'E MPI poz sek 5-IIP other sec5'!C52</f>
        <v>88906</v>
      </c>
      <c r="D53" s="33">
        <f>+I53+'E MPI poz sek 2-IIP other sec2'!N54+'E MPI poz sek 4-IIP other sec4'!B52+'E MPI poz sek 5-IIP other sec5'!F52</f>
        <v>253229</v>
      </c>
      <c r="E53" s="33">
        <f t="shared" si="2"/>
        <v>-122988</v>
      </c>
      <c r="F53" s="33">
        <f t="shared" si="3"/>
        <v>54495</v>
      </c>
      <c r="G53" s="10">
        <v>25369</v>
      </c>
      <c r="H53" s="10">
        <v>29126</v>
      </c>
      <c r="I53" s="33">
        <f t="shared" si="4"/>
        <v>177483</v>
      </c>
      <c r="J53" s="10">
        <v>105274</v>
      </c>
      <c r="K53" s="10">
        <v>72209</v>
      </c>
      <c r="L53" s="45"/>
    </row>
    <row r="54" spans="1:12" s="35" customFormat="1" ht="21" customHeight="1" x14ac:dyDescent="0.2">
      <c r="A54" s="62" t="s">
        <v>128</v>
      </c>
      <c r="B54" s="74">
        <f t="shared" si="1"/>
        <v>-163197</v>
      </c>
      <c r="C54" s="74">
        <f>+F54+'E MPI poz sek 2-IIP other sec2'!C55+'E MPI poz sek 3-IIP other sec3'!B53+'E MPI poz sek 5-IIP other sec5'!C53</f>
        <v>87272</v>
      </c>
      <c r="D54" s="74">
        <f>+I54+'E MPI poz sek 2-IIP other sec2'!N55+'E MPI poz sek 4-IIP other sec4'!B53+'E MPI poz sek 5-IIP other sec5'!F53</f>
        <v>250469</v>
      </c>
      <c r="E54" s="74">
        <f t="shared" si="2"/>
        <v>-124241</v>
      </c>
      <c r="F54" s="74">
        <f t="shared" si="3"/>
        <v>54204</v>
      </c>
      <c r="G54" s="64">
        <v>25315</v>
      </c>
      <c r="H54" s="64">
        <v>28889</v>
      </c>
      <c r="I54" s="74">
        <f t="shared" si="4"/>
        <v>178445</v>
      </c>
      <c r="J54" s="64">
        <v>107217</v>
      </c>
      <c r="K54" s="64">
        <v>71228</v>
      </c>
      <c r="L54" s="45"/>
    </row>
    <row r="55" spans="1:12" s="35" customFormat="1" ht="21" customHeight="1" x14ac:dyDescent="0.2">
      <c r="A55" s="9" t="s">
        <v>132</v>
      </c>
      <c r="B55" s="33">
        <f t="shared" ref="B55:B90" si="5">+C55-D55</f>
        <v>-166726</v>
      </c>
      <c r="C55" s="33">
        <f>+F55+'E MPI poz sek 2-IIP other sec2'!C56+'E MPI poz sek 3-IIP other sec3'!B54+'E MPI poz sek 5-IIP other sec5'!C54</f>
        <v>95967</v>
      </c>
      <c r="D55" s="33">
        <f>+I55+'E MPI poz sek 2-IIP other sec2'!N56+'E MPI poz sek 4-IIP other sec4'!B54+'E MPI poz sek 5-IIP other sec5'!F54</f>
        <v>262693</v>
      </c>
      <c r="E55" s="33">
        <f t="shared" ref="E55:E90" si="6">+F55-I55</f>
        <v>-128286</v>
      </c>
      <c r="F55" s="33">
        <f t="shared" ref="F55:F90" si="7">+G55+H55</f>
        <v>57140</v>
      </c>
      <c r="G55" s="10">
        <v>26223</v>
      </c>
      <c r="H55" s="10">
        <v>30917</v>
      </c>
      <c r="I55" s="33">
        <f t="shared" ref="I55:I90" si="8">+J55+K55</f>
        <v>185426</v>
      </c>
      <c r="J55" s="10">
        <v>110670</v>
      </c>
      <c r="K55" s="10">
        <v>74756</v>
      </c>
      <c r="L55" s="45"/>
    </row>
    <row r="56" spans="1:12" s="35" customFormat="1" ht="21" customHeight="1" x14ac:dyDescent="0.2">
      <c r="A56" s="62" t="s">
        <v>133</v>
      </c>
      <c r="B56" s="73">
        <f t="shared" si="5"/>
        <v>-163218</v>
      </c>
      <c r="C56" s="73">
        <f>+F56+'E MPI poz sek 2-IIP other sec2'!C57+'E MPI poz sek 3-IIP other sec3'!B55+'E MPI poz sek 5-IIP other sec5'!C55</f>
        <v>97295</v>
      </c>
      <c r="D56" s="73">
        <f>+I56+'E MPI poz sek 2-IIP other sec2'!N57+'E MPI poz sek 4-IIP other sec4'!B55+'E MPI poz sek 5-IIP other sec5'!F55</f>
        <v>260513</v>
      </c>
      <c r="E56" s="73">
        <f t="shared" si="6"/>
        <v>-125086</v>
      </c>
      <c r="F56" s="73">
        <f t="shared" si="7"/>
        <v>56911</v>
      </c>
      <c r="G56" s="63">
        <v>26008</v>
      </c>
      <c r="H56" s="63">
        <v>30903</v>
      </c>
      <c r="I56" s="73">
        <f t="shared" si="8"/>
        <v>181997</v>
      </c>
      <c r="J56" s="63">
        <v>106930</v>
      </c>
      <c r="K56" s="63">
        <v>75067</v>
      </c>
      <c r="L56" s="45"/>
    </row>
    <row r="57" spans="1:12" s="35" customFormat="1" ht="21" customHeight="1" x14ac:dyDescent="0.2">
      <c r="A57" s="9" t="s">
        <v>134</v>
      </c>
      <c r="B57" s="33">
        <f t="shared" si="5"/>
        <v>-160587</v>
      </c>
      <c r="C57" s="33">
        <f>+F57+'E MPI poz sek 2-IIP other sec2'!C58+'E MPI poz sek 3-IIP other sec3'!B56+'E MPI poz sek 5-IIP other sec5'!C56</f>
        <v>99696</v>
      </c>
      <c r="D57" s="33">
        <f>+I57+'E MPI poz sek 2-IIP other sec2'!N58+'E MPI poz sek 4-IIP other sec4'!B56+'E MPI poz sek 5-IIP other sec5'!F56</f>
        <v>260283</v>
      </c>
      <c r="E57" s="33">
        <f t="shared" si="6"/>
        <v>-126847</v>
      </c>
      <c r="F57" s="33">
        <f t="shared" si="7"/>
        <v>57336</v>
      </c>
      <c r="G57" s="10">
        <v>27647</v>
      </c>
      <c r="H57" s="10">
        <v>29689</v>
      </c>
      <c r="I57" s="33">
        <f t="shared" si="8"/>
        <v>184183</v>
      </c>
      <c r="J57" s="10">
        <v>109145</v>
      </c>
      <c r="K57" s="10">
        <v>75038</v>
      </c>
      <c r="L57" s="45"/>
    </row>
    <row r="58" spans="1:12" s="35" customFormat="1" ht="21" customHeight="1" x14ac:dyDescent="0.2">
      <c r="A58" s="62" t="s">
        <v>135</v>
      </c>
      <c r="B58" s="74">
        <f t="shared" si="5"/>
        <v>-155753</v>
      </c>
      <c r="C58" s="74">
        <f>+F58+'E MPI poz sek 2-IIP other sec2'!C59+'E MPI poz sek 3-IIP other sec3'!B57+'E MPI poz sek 5-IIP other sec5'!C57</f>
        <v>104570</v>
      </c>
      <c r="D58" s="74">
        <f>+I58+'E MPI poz sek 2-IIP other sec2'!N59+'E MPI poz sek 4-IIP other sec4'!B57+'E MPI poz sek 5-IIP other sec5'!F57</f>
        <v>260323</v>
      </c>
      <c r="E58" s="74">
        <f t="shared" si="6"/>
        <v>-126011</v>
      </c>
      <c r="F58" s="74">
        <f t="shared" si="7"/>
        <v>56786</v>
      </c>
      <c r="G58" s="64">
        <v>26390</v>
      </c>
      <c r="H58" s="64">
        <v>30396</v>
      </c>
      <c r="I58" s="74">
        <f t="shared" si="8"/>
        <v>182797</v>
      </c>
      <c r="J58" s="64">
        <v>107522</v>
      </c>
      <c r="K58" s="64">
        <v>75275</v>
      </c>
      <c r="L58" s="45"/>
    </row>
    <row r="59" spans="1:12" s="35" customFormat="1" ht="21" customHeight="1" x14ac:dyDescent="0.2">
      <c r="A59" s="9" t="s">
        <v>136</v>
      </c>
      <c r="B59" s="33">
        <f t="shared" si="5"/>
        <v>-160848</v>
      </c>
      <c r="C59" s="33">
        <f>+F59+'E MPI poz sek 2-IIP other sec2'!C60+'E MPI poz sek 3-IIP other sec3'!B58+'E MPI poz sek 5-IIP other sec5'!C58</f>
        <v>107309</v>
      </c>
      <c r="D59" s="33">
        <f>+I59+'E MPI poz sek 2-IIP other sec2'!N60+'E MPI poz sek 4-IIP other sec4'!B58+'E MPI poz sek 5-IIP other sec5'!F58</f>
        <v>268157</v>
      </c>
      <c r="E59" s="33">
        <f t="shared" si="6"/>
        <v>-130717</v>
      </c>
      <c r="F59" s="33">
        <f t="shared" si="7"/>
        <v>58307</v>
      </c>
      <c r="G59" s="10">
        <v>26715</v>
      </c>
      <c r="H59" s="10">
        <v>31592</v>
      </c>
      <c r="I59" s="33">
        <f t="shared" si="8"/>
        <v>189024</v>
      </c>
      <c r="J59" s="10">
        <v>112061</v>
      </c>
      <c r="K59" s="10">
        <v>76963</v>
      </c>
      <c r="L59" s="45"/>
    </row>
    <row r="60" spans="1:12" s="35" customFormat="1" ht="21" customHeight="1" x14ac:dyDescent="0.2">
      <c r="A60" s="62" t="s">
        <v>137</v>
      </c>
      <c r="B60" s="73">
        <f t="shared" si="5"/>
        <v>-158536</v>
      </c>
      <c r="C60" s="73">
        <f>+F60+'E MPI poz sek 2-IIP other sec2'!C61+'E MPI poz sek 3-IIP other sec3'!B59+'E MPI poz sek 5-IIP other sec5'!C59</f>
        <v>106324</v>
      </c>
      <c r="D60" s="73">
        <f>+I60+'E MPI poz sek 2-IIP other sec2'!N61+'E MPI poz sek 4-IIP other sec4'!B59+'E MPI poz sek 5-IIP other sec5'!F59</f>
        <v>264860</v>
      </c>
      <c r="E60" s="73">
        <f t="shared" si="6"/>
        <v>-131303</v>
      </c>
      <c r="F60" s="73">
        <f t="shared" si="7"/>
        <v>55118</v>
      </c>
      <c r="G60" s="63">
        <v>22831</v>
      </c>
      <c r="H60" s="63">
        <v>32287</v>
      </c>
      <c r="I60" s="73">
        <f t="shared" si="8"/>
        <v>186421</v>
      </c>
      <c r="J60" s="63">
        <v>107750</v>
      </c>
      <c r="K60" s="63">
        <v>78671</v>
      </c>
      <c r="L60" s="45"/>
    </row>
    <row r="61" spans="1:12" s="35" customFormat="1" ht="21" customHeight="1" x14ac:dyDescent="0.2">
      <c r="A61" s="9" t="s">
        <v>138</v>
      </c>
      <c r="B61" s="33">
        <f t="shared" si="5"/>
        <v>-163965</v>
      </c>
      <c r="C61" s="33">
        <f>+F61+'E MPI poz sek 2-IIP other sec2'!C62+'E MPI poz sek 3-IIP other sec3'!B60+'E MPI poz sek 5-IIP other sec5'!C60</f>
        <v>108222</v>
      </c>
      <c r="D61" s="33">
        <f>+I61+'E MPI poz sek 2-IIP other sec2'!N62+'E MPI poz sek 4-IIP other sec4'!B60+'E MPI poz sek 5-IIP other sec5'!F60</f>
        <v>272187</v>
      </c>
      <c r="E61" s="33">
        <f t="shared" si="6"/>
        <v>-137159</v>
      </c>
      <c r="F61" s="33">
        <f t="shared" si="7"/>
        <v>55796</v>
      </c>
      <c r="G61" s="10">
        <v>23819</v>
      </c>
      <c r="H61" s="10">
        <v>31977</v>
      </c>
      <c r="I61" s="33">
        <f t="shared" si="8"/>
        <v>192955</v>
      </c>
      <c r="J61" s="10">
        <v>114074</v>
      </c>
      <c r="K61" s="10">
        <v>78881</v>
      </c>
      <c r="L61" s="45"/>
    </row>
    <row r="62" spans="1:12" s="35" customFormat="1" ht="21" customHeight="1" x14ac:dyDescent="0.2">
      <c r="A62" s="62" t="s">
        <v>139</v>
      </c>
      <c r="B62" s="74">
        <f t="shared" si="5"/>
        <v>-163682</v>
      </c>
      <c r="C62" s="74">
        <f>+F62+'E MPI poz sek 2-IIP other sec2'!C63+'E MPI poz sek 3-IIP other sec3'!B61+'E MPI poz sek 5-IIP other sec5'!C61</f>
        <v>106255</v>
      </c>
      <c r="D62" s="74">
        <f>+I62+'E MPI poz sek 2-IIP other sec2'!N63+'E MPI poz sek 4-IIP other sec4'!B61+'E MPI poz sek 5-IIP other sec5'!F61</f>
        <v>269937</v>
      </c>
      <c r="E62" s="74">
        <f t="shared" si="6"/>
        <v>-131301</v>
      </c>
      <c r="F62" s="74">
        <f t="shared" si="7"/>
        <v>60216</v>
      </c>
      <c r="G62" s="64">
        <v>24568</v>
      </c>
      <c r="H62" s="64">
        <v>35648</v>
      </c>
      <c r="I62" s="74">
        <f t="shared" si="8"/>
        <v>191517</v>
      </c>
      <c r="J62" s="64">
        <v>111372</v>
      </c>
      <c r="K62" s="64">
        <v>80145</v>
      </c>
      <c r="L62" s="45"/>
    </row>
    <row r="63" spans="1:12" s="35" customFormat="1" ht="21" customHeight="1" x14ac:dyDescent="0.2">
      <c r="A63" s="9" t="s">
        <v>140</v>
      </c>
      <c r="B63" s="33">
        <f t="shared" si="5"/>
        <v>-176670</v>
      </c>
      <c r="C63" s="33">
        <f>+F63+'E MPI poz sek 2-IIP other sec2'!C64+'E MPI poz sek 3-IIP other sec3'!B62+'E MPI poz sek 5-IIP other sec5'!C62</f>
        <v>113325</v>
      </c>
      <c r="D63" s="33">
        <f>+I63+'E MPI poz sek 2-IIP other sec2'!N64+'E MPI poz sek 4-IIP other sec4'!B62+'E MPI poz sek 5-IIP other sec5'!F62</f>
        <v>289995</v>
      </c>
      <c r="E63" s="33">
        <f t="shared" si="6"/>
        <v>-145181</v>
      </c>
      <c r="F63" s="33">
        <f t="shared" si="7"/>
        <v>60466</v>
      </c>
      <c r="G63" s="10">
        <v>23807</v>
      </c>
      <c r="H63" s="10">
        <v>36659</v>
      </c>
      <c r="I63" s="33">
        <f t="shared" si="8"/>
        <v>205647</v>
      </c>
      <c r="J63" s="10">
        <v>123985</v>
      </c>
      <c r="K63" s="10">
        <v>81662</v>
      </c>
      <c r="L63" s="45"/>
    </row>
    <row r="64" spans="1:12" s="35" customFormat="1" ht="21" customHeight="1" x14ac:dyDescent="0.2">
      <c r="A64" s="62" t="s">
        <v>141</v>
      </c>
      <c r="B64" s="73">
        <f t="shared" si="5"/>
        <v>-181933</v>
      </c>
      <c r="C64" s="73">
        <f>+F64+'E MPI poz sek 2-IIP other sec2'!C65+'E MPI poz sek 3-IIP other sec3'!B63+'E MPI poz sek 5-IIP other sec5'!C63</f>
        <v>111549</v>
      </c>
      <c r="D64" s="73">
        <f>+I64+'E MPI poz sek 2-IIP other sec2'!N65+'E MPI poz sek 4-IIP other sec4'!B63+'E MPI poz sek 5-IIP other sec5'!F63</f>
        <v>293482</v>
      </c>
      <c r="E64" s="73">
        <f t="shared" si="6"/>
        <v>-146505</v>
      </c>
      <c r="F64" s="73">
        <f t="shared" si="7"/>
        <v>60058</v>
      </c>
      <c r="G64" s="63">
        <v>24045</v>
      </c>
      <c r="H64" s="63">
        <v>36013</v>
      </c>
      <c r="I64" s="73">
        <f t="shared" si="8"/>
        <v>206563</v>
      </c>
      <c r="J64" s="63">
        <v>124194</v>
      </c>
      <c r="K64" s="63">
        <v>82369</v>
      </c>
      <c r="L64" s="45"/>
    </row>
    <row r="65" spans="1:12" s="35" customFormat="1" ht="21" customHeight="1" x14ac:dyDescent="0.2">
      <c r="A65" s="9" t="s">
        <v>142</v>
      </c>
      <c r="B65" s="33">
        <f t="shared" si="5"/>
        <v>-182647</v>
      </c>
      <c r="C65" s="33">
        <f>+F65+'E MPI poz sek 2-IIP other sec2'!C66+'E MPI poz sek 3-IIP other sec3'!B64+'E MPI poz sek 5-IIP other sec5'!C64</f>
        <v>112499</v>
      </c>
      <c r="D65" s="33">
        <f>+I65+'E MPI poz sek 2-IIP other sec2'!N66+'E MPI poz sek 4-IIP other sec4'!B64+'E MPI poz sek 5-IIP other sec5'!F64</f>
        <v>295146</v>
      </c>
      <c r="E65" s="33">
        <f t="shared" si="6"/>
        <v>-145951</v>
      </c>
      <c r="F65" s="33">
        <f t="shared" si="7"/>
        <v>59426</v>
      </c>
      <c r="G65" s="10">
        <v>24399</v>
      </c>
      <c r="H65" s="10">
        <v>35027</v>
      </c>
      <c r="I65" s="33">
        <f t="shared" si="8"/>
        <v>205377</v>
      </c>
      <c r="J65" s="10">
        <v>123681</v>
      </c>
      <c r="K65" s="10">
        <v>81696</v>
      </c>
      <c r="L65" s="45"/>
    </row>
    <row r="66" spans="1:12" s="35" customFormat="1" ht="21" customHeight="1" x14ac:dyDescent="0.2">
      <c r="A66" s="62" t="s">
        <v>143</v>
      </c>
      <c r="B66" s="74">
        <f t="shared" si="5"/>
        <v>-193912</v>
      </c>
      <c r="C66" s="74">
        <f>+F66+'E MPI poz sek 2-IIP other sec2'!C67+'E MPI poz sek 3-IIP other sec3'!B65+'E MPI poz sek 5-IIP other sec5'!C65</f>
        <v>114792</v>
      </c>
      <c r="D66" s="74">
        <f>+I66+'E MPI poz sek 2-IIP other sec2'!N67+'E MPI poz sek 4-IIP other sec4'!B65+'E MPI poz sek 5-IIP other sec5'!F65</f>
        <v>308704</v>
      </c>
      <c r="E66" s="74">
        <f t="shared" si="6"/>
        <v>-151908</v>
      </c>
      <c r="F66" s="74">
        <f t="shared" si="7"/>
        <v>60594</v>
      </c>
      <c r="G66" s="64">
        <v>24018</v>
      </c>
      <c r="H66" s="64">
        <v>36576</v>
      </c>
      <c r="I66" s="74">
        <f t="shared" si="8"/>
        <v>212502</v>
      </c>
      <c r="J66" s="64">
        <v>130068</v>
      </c>
      <c r="K66" s="64">
        <v>82434</v>
      </c>
      <c r="L66" s="45"/>
    </row>
    <row r="67" spans="1:12" s="35" customFormat="1" ht="21" customHeight="1" x14ac:dyDescent="0.2">
      <c r="A67" s="9" t="s">
        <v>144</v>
      </c>
      <c r="B67" s="33">
        <f t="shared" si="5"/>
        <v>-190885</v>
      </c>
      <c r="C67" s="33">
        <f>+F67+'E MPI poz sek 2-IIP other sec2'!C68+'E MPI poz sek 3-IIP other sec3'!B66+'E MPI poz sek 5-IIP other sec5'!C66</f>
        <v>118961</v>
      </c>
      <c r="D67" s="33">
        <f>+I67+'E MPI poz sek 2-IIP other sec2'!N68+'E MPI poz sek 4-IIP other sec4'!B66+'E MPI poz sek 5-IIP other sec5'!F66</f>
        <v>309846</v>
      </c>
      <c r="E67" s="33">
        <f t="shared" si="6"/>
        <v>-155185</v>
      </c>
      <c r="F67" s="33">
        <f t="shared" si="7"/>
        <v>61034</v>
      </c>
      <c r="G67" s="10">
        <v>24654</v>
      </c>
      <c r="H67" s="10">
        <v>36380</v>
      </c>
      <c r="I67" s="33">
        <f t="shared" si="8"/>
        <v>216219</v>
      </c>
      <c r="J67" s="10">
        <v>131569</v>
      </c>
      <c r="K67" s="10">
        <v>84650</v>
      </c>
      <c r="L67" s="45"/>
    </row>
    <row r="68" spans="1:12" s="35" customFormat="1" ht="21" customHeight="1" x14ac:dyDescent="0.2">
      <c r="A68" s="62" t="s">
        <v>145</v>
      </c>
      <c r="B68" s="73">
        <f t="shared" si="5"/>
        <v>-184771</v>
      </c>
      <c r="C68" s="73">
        <f>+F68+'E MPI poz sek 2-IIP other sec2'!C69+'E MPI poz sek 3-IIP other sec3'!B67+'E MPI poz sek 5-IIP other sec5'!C67</f>
        <v>117581</v>
      </c>
      <c r="D68" s="73">
        <f>+I68+'E MPI poz sek 2-IIP other sec2'!N69+'E MPI poz sek 4-IIP other sec4'!B67+'E MPI poz sek 5-IIP other sec5'!F67</f>
        <v>302352</v>
      </c>
      <c r="E68" s="73">
        <f t="shared" si="6"/>
        <v>-149200</v>
      </c>
      <c r="F68" s="73">
        <f t="shared" si="7"/>
        <v>59646</v>
      </c>
      <c r="G68" s="63">
        <v>22958</v>
      </c>
      <c r="H68" s="63">
        <v>36688</v>
      </c>
      <c r="I68" s="73">
        <f t="shared" si="8"/>
        <v>208846</v>
      </c>
      <c r="J68" s="63">
        <v>124218</v>
      </c>
      <c r="K68" s="63">
        <v>84628</v>
      </c>
      <c r="L68" s="45"/>
    </row>
    <row r="69" spans="1:12" s="35" customFormat="1" ht="21" customHeight="1" x14ac:dyDescent="0.2">
      <c r="A69" s="9" t="s">
        <v>146</v>
      </c>
      <c r="B69" s="33">
        <f t="shared" si="5"/>
        <v>-197381</v>
      </c>
      <c r="C69" s="33">
        <f>+F69+'E MPI poz sek 2-IIP other sec2'!C70+'E MPI poz sek 3-IIP other sec3'!B68+'E MPI poz sek 5-IIP other sec5'!C68</f>
        <v>116227</v>
      </c>
      <c r="D69" s="33">
        <f>+I69+'E MPI poz sek 2-IIP other sec2'!N70+'E MPI poz sek 4-IIP other sec4'!B68+'E MPI poz sek 5-IIP other sec5'!F68</f>
        <v>313608</v>
      </c>
      <c r="E69" s="33">
        <f t="shared" si="6"/>
        <v>-159856</v>
      </c>
      <c r="F69" s="33">
        <f t="shared" si="7"/>
        <v>57544</v>
      </c>
      <c r="G69" s="10">
        <v>21523</v>
      </c>
      <c r="H69" s="10">
        <v>36021</v>
      </c>
      <c r="I69" s="33">
        <f t="shared" si="8"/>
        <v>217400</v>
      </c>
      <c r="J69" s="10">
        <v>130215</v>
      </c>
      <c r="K69" s="10">
        <v>87185</v>
      </c>
      <c r="L69" s="45"/>
    </row>
    <row r="70" spans="1:12" s="35" customFormat="1" ht="21" customHeight="1" x14ac:dyDescent="0.2">
      <c r="A70" s="62" t="s">
        <v>147</v>
      </c>
      <c r="B70" s="74">
        <f t="shared" si="5"/>
        <v>-201213</v>
      </c>
      <c r="C70" s="74">
        <f>+F70+'E MPI poz sek 2-IIP other sec2'!C71+'E MPI poz sek 3-IIP other sec3'!B69+'E MPI poz sek 5-IIP other sec5'!C69</f>
        <v>112841</v>
      </c>
      <c r="D70" s="74">
        <f>+I70+'E MPI poz sek 2-IIP other sec2'!N71+'E MPI poz sek 4-IIP other sec4'!B69+'E MPI poz sek 5-IIP other sec5'!F69</f>
        <v>314054</v>
      </c>
      <c r="E70" s="74">
        <f t="shared" si="6"/>
        <v>-160614</v>
      </c>
      <c r="F70" s="74">
        <f t="shared" si="7"/>
        <v>58014</v>
      </c>
      <c r="G70" s="64">
        <v>20383</v>
      </c>
      <c r="H70" s="64">
        <v>37631</v>
      </c>
      <c r="I70" s="74">
        <f t="shared" si="8"/>
        <v>218628</v>
      </c>
      <c r="J70" s="64">
        <v>133336</v>
      </c>
      <c r="K70" s="64">
        <v>85292</v>
      </c>
      <c r="L70" s="45"/>
    </row>
    <row r="71" spans="1:12" s="35" customFormat="1" ht="21" customHeight="1" x14ac:dyDescent="0.2">
      <c r="A71" s="9" t="s">
        <v>149</v>
      </c>
      <c r="B71" s="33">
        <f t="shared" si="5"/>
        <v>-206255</v>
      </c>
      <c r="C71" s="33">
        <f>+F71+'E MPI poz sek 2-IIP other sec2'!C72+'E MPI poz sek 3-IIP other sec3'!B70+'E MPI poz sek 5-IIP other sec5'!C70</f>
        <v>117449</v>
      </c>
      <c r="D71" s="33">
        <f>+I71+'E MPI poz sek 2-IIP other sec2'!N72+'E MPI poz sek 4-IIP other sec4'!B70+'E MPI poz sek 5-IIP other sec5'!F70</f>
        <v>323704</v>
      </c>
      <c r="E71" s="33">
        <f t="shared" si="6"/>
        <v>-168816</v>
      </c>
      <c r="F71" s="33">
        <f t="shared" si="7"/>
        <v>59458</v>
      </c>
      <c r="G71" s="10">
        <v>20999</v>
      </c>
      <c r="H71" s="10">
        <v>38459</v>
      </c>
      <c r="I71" s="33">
        <f t="shared" si="8"/>
        <v>228274</v>
      </c>
      <c r="J71" s="10">
        <v>141047</v>
      </c>
      <c r="K71" s="10">
        <v>87227</v>
      </c>
      <c r="L71" s="45"/>
    </row>
    <row r="72" spans="1:12" s="35" customFormat="1" ht="21" customHeight="1" x14ac:dyDescent="0.2">
      <c r="A72" s="62" t="s">
        <v>150</v>
      </c>
      <c r="B72" s="73">
        <f t="shared" si="5"/>
        <v>-211324</v>
      </c>
      <c r="C72" s="73">
        <f>+F72+'E MPI poz sek 2-IIP other sec2'!C73+'E MPI poz sek 3-IIP other sec3'!B71+'E MPI poz sek 5-IIP other sec5'!C71</f>
        <v>117750</v>
      </c>
      <c r="D72" s="73">
        <f>+I72+'E MPI poz sek 2-IIP other sec2'!N73+'E MPI poz sek 4-IIP other sec4'!B71+'E MPI poz sek 5-IIP other sec5'!F71</f>
        <v>329074</v>
      </c>
      <c r="E72" s="73">
        <f t="shared" si="6"/>
        <v>-171688</v>
      </c>
      <c r="F72" s="73">
        <f t="shared" si="7"/>
        <v>59399</v>
      </c>
      <c r="G72" s="63">
        <v>21401</v>
      </c>
      <c r="H72" s="63">
        <v>37998</v>
      </c>
      <c r="I72" s="73">
        <f t="shared" si="8"/>
        <v>231087</v>
      </c>
      <c r="J72" s="63">
        <v>144203</v>
      </c>
      <c r="K72" s="63">
        <v>86884</v>
      </c>
      <c r="L72" s="45"/>
    </row>
    <row r="73" spans="1:12" s="35" customFormat="1" ht="21" customHeight="1" x14ac:dyDescent="0.2">
      <c r="A73" s="9" t="s">
        <v>151</v>
      </c>
      <c r="B73" s="33">
        <f t="shared" si="5"/>
        <v>-210301</v>
      </c>
      <c r="C73" s="33">
        <f>+F73+'E MPI poz sek 2-IIP other sec2'!C74+'E MPI poz sek 3-IIP other sec3'!B72+'E MPI poz sek 5-IIP other sec5'!C72</f>
        <v>118423</v>
      </c>
      <c r="D73" s="33">
        <f>+I73+'E MPI poz sek 2-IIP other sec2'!N74+'E MPI poz sek 4-IIP other sec4'!B72+'E MPI poz sek 5-IIP other sec5'!F72</f>
        <v>328724</v>
      </c>
      <c r="E73" s="33">
        <f t="shared" si="6"/>
        <v>-169487</v>
      </c>
      <c r="F73" s="33">
        <f t="shared" si="7"/>
        <v>60445</v>
      </c>
      <c r="G73" s="10">
        <v>20456</v>
      </c>
      <c r="H73" s="10">
        <v>39989</v>
      </c>
      <c r="I73" s="33">
        <f t="shared" si="8"/>
        <v>229932</v>
      </c>
      <c r="J73" s="10">
        <v>142546</v>
      </c>
      <c r="K73" s="10">
        <v>87386</v>
      </c>
      <c r="L73" s="45"/>
    </row>
    <row r="74" spans="1:12" s="35" customFormat="1" ht="21" customHeight="1" x14ac:dyDescent="0.2">
      <c r="A74" s="62" t="s">
        <v>152</v>
      </c>
      <c r="B74" s="74">
        <f t="shared" si="5"/>
        <v>-220414</v>
      </c>
      <c r="C74" s="74">
        <f>+F74+'E MPI poz sek 2-IIP other sec2'!C75+'E MPI poz sek 3-IIP other sec3'!B73+'E MPI poz sek 5-IIP other sec5'!C73</f>
        <v>119528</v>
      </c>
      <c r="D74" s="74">
        <f>+I74+'E MPI poz sek 2-IIP other sec2'!N75+'E MPI poz sek 4-IIP other sec4'!B73+'E MPI poz sek 5-IIP other sec5'!F73</f>
        <v>339942</v>
      </c>
      <c r="E74" s="74">
        <f t="shared" si="6"/>
        <v>-176515</v>
      </c>
      <c r="F74" s="74">
        <f t="shared" si="7"/>
        <v>60911</v>
      </c>
      <c r="G74" s="64">
        <v>18888</v>
      </c>
      <c r="H74" s="64">
        <v>42023</v>
      </c>
      <c r="I74" s="74">
        <f t="shared" si="8"/>
        <v>237426</v>
      </c>
      <c r="J74" s="64">
        <v>150366</v>
      </c>
      <c r="K74" s="64">
        <v>87060</v>
      </c>
      <c r="L74" s="45"/>
    </row>
    <row r="75" spans="1:12" s="35" customFormat="1" ht="21" customHeight="1" x14ac:dyDescent="0.2">
      <c r="A75" s="9" t="s">
        <v>153</v>
      </c>
      <c r="B75" s="33">
        <f t="shared" si="5"/>
        <v>-210467</v>
      </c>
      <c r="C75" s="33">
        <f>+F75+'E MPI poz sek 2-IIP other sec2'!C76+'E MPI poz sek 3-IIP other sec3'!B74+'E MPI poz sek 5-IIP other sec5'!C74</f>
        <v>113588</v>
      </c>
      <c r="D75" s="33">
        <f>+I75+'E MPI poz sek 2-IIP other sec2'!N76+'E MPI poz sek 4-IIP other sec4'!B74+'E MPI poz sek 5-IIP other sec5'!F74</f>
        <v>324055</v>
      </c>
      <c r="E75" s="33">
        <f t="shared" si="6"/>
        <v>-168984</v>
      </c>
      <c r="F75" s="33">
        <f t="shared" si="7"/>
        <v>58657</v>
      </c>
      <c r="G75" s="10">
        <v>17134</v>
      </c>
      <c r="H75" s="10">
        <v>41523</v>
      </c>
      <c r="I75" s="33">
        <f t="shared" si="8"/>
        <v>227641</v>
      </c>
      <c r="J75" s="10">
        <v>138990</v>
      </c>
      <c r="K75" s="10">
        <v>88651</v>
      </c>
      <c r="L75" s="45"/>
    </row>
    <row r="76" spans="1:12" s="35" customFormat="1" ht="21" customHeight="1" x14ac:dyDescent="0.2">
      <c r="A76" s="62" t="s">
        <v>154</v>
      </c>
      <c r="B76" s="73">
        <f t="shared" si="5"/>
        <v>-211893</v>
      </c>
      <c r="C76" s="73">
        <f>+F76+'E MPI poz sek 2-IIP other sec2'!C77+'E MPI poz sek 3-IIP other sec3'!B75+'E MPI poz sek 5-IIP other sec5'!C75</f>
        <v>113418</v>
      </c>
      <c r="D76" s="73">
        <f>+I76+'E MPI poz sek 2-IIP other sec2'!N77+'E MPI poz sek 4-IIP other sec4'!B75+'E MPI poz sek 5-IIP other sec5'!F75</f>
        <v>325311</v>
      </c>
      <c r="E76" s="73">
        <f t="shared" si="6"/>
        <v>-175149</v>
      </c>
      <c r="F76" s="73">
        <f t="shared" si="7"/>
        <v>56942</v>
      </c>
      <c r="G76" s="63">
        <v>17068</v>
      </c>
      <c r="H76" s="63">
        <v>39874</v>
      </c>
      <c r="I76" s="73">
        <f t="shared" si="8"/>
        <v>232091</v>
      </c>
      <c r="J76" s="63">
        <v>143564</v>
      </c>
      <c r="K76" s="63">
        <v>88527</v>
      </c>
      <c r="L76" s="45"/>
    </row>
    <row r="77" spans="1:12" s="35" customFormat="1" ht="21" customHeight="1" x14ac:dyDescent="0.2">
      <c r="A77" s="9" t="s">
        <v>155</v>
      </c>
      <c r="B77" s="33">
        <f t="shared" si="5"/>
        <v>-212042</v>
      </c>
      <c r="C77" s="33">
        <f>+F77+'E MPI poz sek 2-IIP other sec2'!C78+'E MPI poz sek 3-IIP other sec3'!B76+'E MPI poz sek 5-IIP other sec5'!C76</f>
        <v>117217</v>
      </c>
      <c r="D77" s="33">
        <f>+I77+'E MPI poz sek 2-IIP other sec2'!N78+'E MPI poz sek 4-IIP other sec4'!B76+'E MPI poz sek 5-IIP other sec5'!F76</f>
        <v>329259</v>
      </c>
      <c r="E77" s="33">
        <f t="shared" si="6"/>
        <v>-176518</v>
      </c>
      <c r="F77" s="33">
        <f t="shared" si="7"/>
        <v>58914</v>
      </c>
      <c r="G77" s="10">
        <v>16890</v>
      </c>
      <c r="H77" s="10">
        <v>42024</v>
      </c>
      <c r="I77" s="33">
        <f t="shared" si="8"/>
        <v>235432</v>
      </c>
      <c r="J77" s="10">
        <v>147425</v>
      </c>
      <c r="K77" s="10">
        <v>88007</v>
      </c>
      <c r="L77" s="45"/>
    </row>
    <row r="78" spans="1:12" s="35" customFormat="1" ht="21" customHeight="1" x14ac:dyDescent="0.2">
      <c r="A78" s="62" t="s">
        <v>156</v>
      </c>
      <c r="B78" s="74">
        <f t="shared" si="5"/>
        <v>-207570</v>
      </c>
      <c r="C78" s="74">
        <f>+F78+'E MPI poz sek 2-IIP other sec2'!C79+'E MPI poz sek 3-IIP other sec3'!B77+'E MPI poz sek 5-IIP other sec5'!C77</f>
        <v>122650</v>
      </c>
      <c r="D78" s="74">
        <f>+I78+'E MPI poz sek 2-IIP other sec2'!N79+'E MPI poz sek 4-IIP other sec4'!B77+'E MPI poz sek 5-IIP other sec5'!F77</f>
        <v>330220</v>
      </c>
      <c r="E78" s="74">
        <f t="shared" si="6"/>
        <v>-174381</v>
      </c>
      <c r="F78" s="74">
        <f t="shared" si="7"/>
        <v>61409</v>
      </c>
      <c r="G78" s="64">
        <v>17898</v>
      </c>
      <c r="H78" s="64">
        <v>43511</v>
      </c>
      <c r="I78" s="74">
        <f t="shared" si="8"/>
        <v>235790</v>
      </c>
      <c r="J78" s="64">
        <v>148345</v>
      </c>
      <c r="K78" s="64">
        <v>87445</v>
      </c>
      <c r="L78" s="45"/>
    </row>
    <row r="79" spans="1:12" s="35" customFormat="1" ht="21" customHeight="1" x14ac:dyDescent="0.2">
      <c r="A79" s="9" t="s">
        <v>158</v>
      </c>
      <c r="B79" s="33">
        <f t="shared" si="5"/>
        <v>-210143</v>
      </c>
      <c r="C79" s="33">
        <f>+F79+'E MPI poz sek 2-IIP other sec2'!C80+'E MPI poz sek 3-IIP other sec3'!B78+'E MPI poz sek 5-IIP other sec5'!C78</f>
        <v>131122</v>
      </c>
      <c r="D79" s="33">
        <f>+I79+'E MPI poz sek 2-IIP other sec2'!N80+'E MPI poz sek 4-IIP other sec4'!B78+'E MPI poz sek 5-IIP other sec5'!F78</f>
        <v>341265</v>
      </c>
      <c r="E79" s="33">
        <f t="shared" si="6"/>
        <v>-179431</v>
      </c>
      <c r="F79" s="33">
        <f t="shared" si="7"/>
        <v>64289</v>
      </c>
      <c r="G79" s="10">
        <v>18520</v>
      </c>
      <c r="H79" s="10">
        <v>45769</v>
      </c>
      <c r="I79" s="33">
        <f t="shared" si="8"/>
        <v>243720</v>
      </c>
      <c r="J79" s="10">
        <v>153129</v>
      </c>
      <c r="K79" s="10">
        <v>90591</v>
      </c>
      <c r="L79" s="45"/>
    </row>
    <row r="80" spans="1:12" s="35" customFormat="1" ht="21" customHeight="1" x14ac:dyDescent="0.2">
      <c r="A80" s="62" t="s">
        <v>159</v>
      </c>
      <c r="B80" s="73">
        <f t="shared" si="5"/>
        <v>-219748</v>
      </c>
      <c r="C80" s="73">
        <f>+F80+'E MPI poz sek 2-IIP other sec2'!C81+'E MPI poz sek 3-IIP other sec3'!B79+'E MPI poz sek 5-IIP other sec5'!C79</f>
        <v>138372</v>
      </c>
      <c r="D80" s="73">
        <f>+I80+'E MPI poz sek 2-IIP other sec2'!N81+'E MPI poz sek 4-IIP other sec4'!B79+'E MPI poz sek 5-IIP other sec5'!F79</f>
        <v>358120</v>
      </c>
      <c r="E80" s="73">
        <f t="shared" si="6"/>
        <v>-188530</v>
      </c>
      <c r="F80" s="73">
        <f t="shared" si="7"/>
        <v>66690</v>
      </c>
      <c r="G80" s="63">
        <v>19395</v>
      </c>
      <c r="H80" s="63">
        <v>47295</v>
      </c>
      <c r="I80" s="73">
        <f t="shared" si="8"/>
        <v>255220</v>
      </c>
      <c r="J80" s="63">
        <v>162095</v>
      </c>
      <c r="K80" s="63">
        <v>93125</v>
      </c>
      <c r="L80" s="45"/>
    </row>
    <row r="81" spans="1:12" s="35" customFormat="1" ht="21" customHeight="1" x14ac:dyDescent="0.2">
      <c r="A81" s="9" t="s">
        <v>160</v>
      </c>
      <c r="B81" s="33">
        <f t="shared" si="5"/>
        <v>-222786</v>
      </c>
      <c r="C81" s="33">
        <f>+F81+'E MPI poz sek 2-IIP other sec2'!C82+'E MPI poz sek 3-IIP other sec3'!B80+'E MPI poz sek 5-IIP other sec5'!C80</f>
        <v>143674</v>
      </c>
      <c r="D81" s="33">
        <f>+I81+'E MPI poz sek 2-IIP other sec2'!N82+'E MPI poz sek 4-IIP other sec4'!B80+'E MPI poz sek 5-IIP other sec5'!F80</f>
        <v>366460</v>
      </c>
      <c r="E81" s="33">
        <f t="shared" si="6"/>
        <v>-192818</v>
      </c>
      <c r="F81" s="33">
        <f t="shared" si="7"/>
        <v>67479</v>
      </c>
      <c r="G81" s="10">
        <v>19213</v>
      </c>
      <c r="H81" s="10">
        <v>48266</v>
      </c>
      <c r="I81" s="33">
        <f t="shared" si="8"/>
        <v>260297</v>
      </c>
      <c r="J81" s="10">
        <v>165017</v>
      </c>
      <c r="K81" s="10">
        <v>95280</v>
      </c>
      <c r="L81" s="45"/>
    </row>
    <row r="82" spans="1:12" s="35" customFormat="1" ht="21" customHeight="1" x14ac:dyDescent="0.2">
      <c r="A82" s="11" t="s">
        <v>161</v>
      </c>
      <c r="B82" s="37">
        <f t="shared" si="5"/>
        <v>-228996</v>
      </c>
      <c r="C82" s="37">
        <f>+F82+'E MPI poz sek 2-IIP other sec2'!C83+'E MPI poz sek 3-IIP other sec3'!B81+'E MPI poz sek 5-IIP other sec5'!C81</f>
        <v>146780</v>
      </c>
      <c r="D82" s="37">
        <f>+I82+'E MPI poz sek 2-IIP other sec2'!N83+'E MPI poz sek 4-IIP other sec4'!B81+'E MPI poz sek 5-IIP other sec5'!F81</f>
        <v>375776</v>
      </c>
      <c r="E82" s="37">
        <f t="shared" si="6"/>
        <v>-196103</v>
      </c>
      <c r="F82" s="37">
        <f t="shared" si="7"/>
        <v>69574</v>
      </c>
      <c r="G82" s="13">
        <v>19823</v>
      </c>
      <c r="H82" s="13">
        <v>49751</v>
      </c>
      <c r="I82" s="37">
        <f t="shared" si="8"/>
        <v>265677</v>
      </c>
      <c r="J82" s="13">
        <v>167819</v>
      </c>
      <c r="K82" s="13">
        <v>97858</v>
      </c>
      <c r="L82" s="45"/>
    </row>
    <row r="83" spans="1:12" s="35" customFormat="1" ht="21" customHeight="1" x14ac:dyDescent="0.2">
      <c r="A83" s="9" t="s">
        <v>162</v>
      </c>
      <c r="B83" s="33">
        <f t="shared" si="5"/>
        <v>-234208</v>
      </c>
      <c r="C83" s="33">
        <f>+F83+'E MPI poz sek 2-IIP other sec2'!C84+'E MPI poz sek 3-IIP other sec3'!B82+'E MPI poz sek 5-IIP other sec5'!C82</f>
        <v>152315</v>
      </c>
      <c r="D83" s="33">
        <f>+I83+'E MPI poz sek 2-IIP other sec2'!N84+'E MPI poz sek 4-IIP other sec4'!B82+'E MPI poz sek 5-IIP other sec5'!F82</f>
        <v>386523</v>
      </c>
      <c r="E83" s="33">
        <f t="shared" si="6"/>
        <v>-200837</v>
      </c>
      <c r="F83" s="33">
        <f t="shared" si="7"/>
        <v>72165</v>
      </c>
      <c r="G83" s="10">
        <v>20441</v>
      </c>
      <c r="H83" s="10">
        <v>51724</v>
      </c>
      <c r="I83" s="33">
        <f t="shared" si="8"/>
        <v>273002</v>
      </c>
      <c r="J83" s="10">
        <v>170298</v>
      </c>
      <c r="K83" s="10">
        <v>102704</v>
      </c>
      <c r="L83" s="45"/>
    </row>
    <row r="84" spans="1:12" s="35" customFormat="1" ht="21" customHeight="1" x14ac:dyDescent="0.2">
      <c r="A84" s="62" t="s">
        <v>163</v>
      </c>
      <c r="B84" s="73">
        <f t="shared" si="5"/>
        <v>-237815</v>
      </c>
      <c r="C84" s="37">
        <f>+F84+'E MPI poz sek 2-IIP other sec2'!C85+'E MPI poz sek 3-IIP other sec3'!B83+'E MPI poz sek 5-IIP other sec5'!C83</f>
        <v>153974</v>
      </c>
      <c r="D84" s="73">
        <f>+I84+'E MPI poz sek 2-IIP other sec2'!N85+'E MPI poz sek 4-IIP other sec4'!B83+'E MPI poz sek 5-IIP other sec5'!F83</f>
        <v>391789</v>
      </c>
      <c r="E84" s="73">
        <f t="shared" si="6"/>
        <v>-203741</v>
      </c>
      <c r="F84" s="73">
        <f t="shared" si="7"/>
        <v>72295</v>
      </c>
      <c r="G84" s="63">
        <v>20990</v>
      </c>
      <c r="H84" s="63">
        <v>51305</v>
      </c>
      <c r="I84" s="73">
        <f t="shared" si="8"/>
        <v>276036</v>
      </c>
      <c r="J84" s="63">
        <v>170720</v>
      </c>
      <c r="K84" s="63">
        <v>105316</v>
      </c>
      <c r="L84" s="45"/>
    </row>
    <row r="85" spans="1:12" s="35" customFormat="1" ht="21" customHeight="1" x14ac:dyDescent="0.2">
      <c r="A85" s="9" t="s">
        <v>164</v>
      </c>
      <c r="B85" s="33">
        <f t="shared" si="5"/>
        <v>-235995</v>
      </c>
      <c r="C85" s="33">
        <f>+F85+'E MPI poz sek 2-IIP other sec2'!C86+'E MPI poz sek 3-IIP other sec3'!B84+'E MPI poz sek 5-IIP other sec5'!C84</f>
        <v>155493</v>
      </c>
      <c r="D85" s="33">
        <f>+I85+'E MPI poz sek 2-IIP other sec2'!N86+'E MPI poz sek 4-IIP other sec4'!B84+'E MPI poz sek 5-IIP other sec5'!F84</f>
        <v>391488</v>
      </c>
      <c r="E85" s="33">
        <f t="shared" si="6"/>
        <v>-201294</v>
      </c>
      <c r="F85" s="33">
        <f t="shared" si="7"/>
        <v>72793</v>
      </c>
      <c r="G85" s="10">
        <v>21513</v>
      </c>
      <c r="H85" s="10">
        <v>51280</v>
      </c>
      <c r="I85" s="33">
        <f t="shared" si="8"/>
        <v>274087</v>
      </c>
      <c r="J85" s="10">
        <v>166457</v>
      </c>
      <c r="K85" s="10">
        <v>107630</v>
      </c>
      <c r="L85" s="45"/>
    </row>
    <row r="86" spans="1:12" s="35" customFormat="1" ht="21" customHeight="1" x14ac:dyDescent="0.2">
      <c r="A86" s="11" t="s">
        <v>165</v>
      </c>
      <c r="B86" s="37">
        <f t="shared" si="5"/>
        <v>-247227</v>
      </c>
      <c r="C86" s="37">
        <f>+F86+'E MPI poz sek 2-IIP other sec2'!C87+'E MPI poz sek 3-IIP other sec3'!B85+'E MPI poz sek 5-IIP other sec5'!C85</f>
        <v>150696</v>
      </c>
      <c r="D86" s="37">
        <f>+I86+'E MPI poz sek 2-IIP other sec2'!N87+'E MPI poz sek 4-IIP other sec4'!B85+'E MPI poz sek 5-IIP other sec5'!F85</f>
        <v>397923</v>
      </c>
      <c r="E86" s="37">
        <f t="shared" si="6"/>
        <v>-210276</v>
      </c>
      <c r="F86" s="37">
        <f t="shared" si="7"/>
        <v>76015</v>
      </c>
      <c r="G86" s="13">
        <v>22606</v>
      </c>
      <c r="H86" s="13">
        <v>53409</v>
      </c>
      <c r="I86" s="37">
        <f t="shared" si="8"/>
        <v>286291</v>
      </c>
      <c r="J86" s="13">
        <v>177771</v>
      </c>
      <c r="K86" s="13">
        <v>108520</v>
      </c>
      <c r="L86" s="45"/>
    </row>
    <row r="87" spans="1:12" s="35" customFormat="1" ht="21" customHeight="1" x14ac:dyDescent="0.2">
      <c r="A87" s="9" t="s">
        <v>166</v>
      </c>
      <c r="B87" s="33">
        <f t="shared" si="5"/>
        <v>-255910</v>
      </c>
      <c r="C87" s="33">
        <f>+F87+'E MPI poz sek 2-IIP other sec2'!C88+'E MPI poz sek 3-IIP other sec3'!B86+'E MPI poz sek 5-IIP other sec5'!C86</f>
        <v>156902</v>
      </c>
      <c r="D87" s="33">
        <f>+I87+'E MPI poz sek 2-IIP other sec2'!N88+'E MPI poz sek 4-IIP other sec4'!B86+'E MPI poz sek 5-IIP other sec5'!F86</f>
        <v>412812</v>
      </c>
      <c r="E87" s="33">
        <f t="shared" si="6"/>
        <v>-223017</v>
      </c>
      <c r="F87" s="33">
        <f t="shared" si="7"/>
        <v>78216</v>
      </c>
      <c r="G87" s="10">
        <v>23178</v>
      </c>
      <c r="H87" s="10">
        <v>55038</v>
      </c>
      <c r="I87" s="33">
        <f t="shared" si="8"/>
        <v>301233</v>
      </c>
      <c r="J87" s="10">
        <v>186811</v>
      </c>
      <c r="K87" s="10">
        <v>114422</v>
      </c>
      <c r="L87" s="45"/>
    </row>
    <row r="88" spans="1:12" s="35" customFormat="1" ht="21" customHeight="1" x14ac:dyDescent="0.2">
      <c r="A88" s="62" t="s">
        <v>167</v>
      </c>
      <c r="B88" s="73">
        <f t="shared" si="5"/>
        <v>-271396</v>
      </c>
      <c r="C88" s="37">
        <f>+F88+'E MPI poz sek 2-IIP other sec2'!C89+'E MPI poz sek 3-IIP other sec3'!B87+'E MPI poz sek 5-IIP other sec5'!C87</f>
        <v>164231</v>
      </c>
      <c r="D88" s="73">
        <f>+I88+'E MPI poz sek 2-IIP other sec2'!N89+'E MPI poz sek 4-IIP other sec4'!B87+'E MPI poz sek 5-IIP other sec5'!F87</f>
        <v>435627</v>
      </c>
      <c r="E88" s="73">
        <f t="shared" si="6"/>
        <v>-236142</v>
      </c>
      <c r="F88" s="73">
        <f t="shared" si="7"/>
        <v>83308</v>
      </c>
      <c r="G88" s="63">
        <v>26021</v>
      </c>
      <c r="H88" s="63">
        <v>57287</v>
      </c>
      <c r="I88" s="73">
        <f t="shared" si="8"/>
        <v>319450</v>
      </c>
      <c r="J88" s="63">
        <v>202929</v>
      </c>
      <c r="K88" s="63">
        <v>116521</v>
      </c>
      <c r="L88" s="45"/>
    </row>
    <row r="89" spans="1:12" s="35" customFormat="1" ht="21" customHeight="1" x14ac:dyDescent="0.2">
      <c r="A89" s="9" t="s">
        <v>168</v>
      </c>
      <c r="B89" s="33">
        <f t="shared" si="5"/>
        <v>-263585</v>
      </c>
      <c r="C89" s="33">
        <f>+F89+'E MPI poz sek 2-IIP other sec2'!C90+'E MPI poz sek 3-IIP other sec3'!B88+'E MPI poz sek 5-IIP other sec5'!C88</f>
        <v>165363</v>
      </c>
      <c r="D89" s="33">
        <f>+I89+'E MPI poz sek 2-IIP other sec2'!N90+'E MPI poz sek 4-IIP other sec4'!B88+'E MPI poz sek 5-IIP other sec5'!F88</f>
        <v>428948</v>
      </c>
      <c r="E89" s="33">
        <f t="shared" si="6"/>
        <v>-233673</v>
      </c>
      <c r="F89" s="33">
        <f t="shared" si="7"/>
        <v>84285</v>
      </c>
      <c r="G89" s="10">
        <v>26372</v>
      </c>
      <c r="H89" s="10">
        <v>57913</v>
      </c>
      <c r="I89" s="33">
        <f t="shared" si="8"/>
        <v>317958</v>
      </c>
      <c r="J89" s="10">
        <v>201205</v>
      </c>
      <c r="K89" s="10">
        <v>116753</v>
      </c>
      <c r="L89" s="45"/>
    </row>
    <row r="90" spans="1:12" s="35" customFormat="1" ht="21" customHeight="1" x14ac:dyDescent="0.2">
      <c r="A90" s="11" t="s">
        <v>169</v>
      </c>
      <c r="B90" s="37">
        <f t="shared" si="5"/>
        <v>-277804</v>
      </c>
      <c r="C90" s="37">
        <f>+F90+'E MPI poz sek 2-IIP other sec2'!C91+'E MPI poz sek 3-IIP other sec3'!B89+'E MPI poz sek 5-IIP other sec5'!C89</f>
        <v>174199</v>
      </c>
      <c r="D90" s="37">
        <f>+I90+'E MPI poz sek 2-IIP other sec2'!N91+'E MPI poz sek 4-IIP other sec4'!B89+'E MPI poz sek 5-IIP other sec5'!F89</f>
        <v>452003</v>
      </c>
      <c r="E90" s="37">
        <f t="shared" si="6"/>
        <v>-245377</v>
      </c>
      <c r="F90" s="37">
        <f t="shared" si="7"/>
        <v>89370</v>
      </c>
      <c r="G90" s="13">
        <v>26776</v>
      </c>
      <c r="H90" s="13">
        <v>62594</v>
      </c>
      <c r="I90" s="37">
        <f t="shared" si="8"/>
        <v>334747</v>
      </c>
      <c r="J90" s="13">
        <v>219883</v>
      </c>
      <c r="K90" s="13">
        <v>114864</v>
      </c>
      <c r="L90" s="45"/>
    </row>
  </sheetData>
  <mergeCells count="14">
    <mergeCell ref="H8:H9"/>
    <mergeCell ref="I8:I9"/>
    <mergeCell ref="J8:J9"/>
    <mergeCell ref="K8:K9"/>
    <mergeCell ref="B5:K5"/>
    <mergeCell ref="B6:B9"/>
    <mergeCell ref="C6:C9"/>
    <mergeCell ref="D6:D9"/>
    <mergeCell ref="E6:K6"/>
    <mergeCell ref="E7:E9"/>
    <mergeCell ref="F7:H7"/>
    <mergeCell ref="I7:K7"/>
    <mergeCell ref="F8:F9"/>
    <mergeCell ref="G8:G9"/>
  </mergeCells>
  <pageMargins left="0.19685039370078741" right="0.23622047244094491" top="0.27559055118110237" bottom="0.19685039370078741" header="0.27559055118110237" footer="0.15748031496062992"/>
  <pageSetup paperSize="9" scale="55" fitToHeight="3" orientation="landscape" r:id="rId1"/>
  <headerFooter alignWithMargins="0"/>
  <rowBreaks count="1" manualBreakCount="1">
    <brk id="46"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AQ91"/>
  <sheetViews>
    <sheetView showGridLines="0" view="pageBreakPreview" zoomScale="70" zoomScaleNormal="100" zoomScaleSheetLayoutView="70" workbookViewId="0">
      <pane ySplit="11" topLeftCell="A68" activePane="bottomLeft" state="frozen"/>
      <selection sqref="A1:XFD1048576"/>
      <selection pane="bottomLeft" activeCell="G89" sqref="G89"/>
    </sheetView>
  </sheetViews>
  <sheetFormatPr defaultColWidth="9.140625" defaultRowHeight="12.75" x14ac:dyDescent="0.2"/>
  <cols>
    <col min="1" max="1" width="14.28515625" style="3" customWidth="1"/>
    <col min="2" max="2" width="12" style="3" customWidth="1"/>
    <col min="3" max="3" width="11.140625" style="3" customWidth="1"/>
    <col min="4" max="6" width="14.28515625" style="3" customWidth="1"/>
    <col min="7" max="7" width="11.140625" style="3" customWidth="1"/>
    <col min="8" max="8" width="18.85546875" style="3" customWidth="1"/>
    <col min="9" max="9" width="19.42578125" style="3" customWidth="1"/>
    <col min="10" max="10" width="18.85546875" style="3" customWidth="1"/>
    <col min="11" max="11" width="15.7109375" style="3" customWidth="1"/>
    <col min="12" max="12" width="20.42578125" style="3" customWidth="1"/>
    <col min="13" max="13" width="23.85546875" style="3" customWidth="1"/>
    <col min="14" max="14" width="13.85546875" style="3" customWidth="1"/>
    <col min="15" max="15" width="13.28515625" style="3" customWidth="1"/>
    <col min="16" max="16" width="12.85546875" style="3" customWidth="1"/>
    <col min="17" max="17" width="17.5703125" style="3" customWidth="1"/>
    <col min="18" max="18" width="15.28515625" style="3" customWidth="1"/>
    <col min="19" max="19" width="16.5703125" style="3" customWidth="1"/>
    <col min="20" max="21" width="17" style="3" customWidth="1"/>
    <col min="22" max="22" width="14.7109375" style="3" customWidth="1"/>
    <col min="23" max="24" width="17" style="3" customWidth="1"/>
    <col min="25" max="16384" width="9.140625" style="3"/>
  </cols>
  <sheetData>
    <row r="1" spans="1:43" s="2" customFormat="1" ht="18" x14ac:dyDescent="0.2">
      <c r="A1" s="1" t="s">
        <v>129</v>
      </c>
    </row>
    <row r="3" spans="1:43" ht="15.75" x14ac:dyDescent="0.25">
      <c r="A3" s="5" t="s">
        <v>118</v>
      </c>
    </row>
    <row r="4" spans="1:43" x14ac:dyDescent="0.2">
      <c r="N4" s="6"/>
      <c r="O4" s="6"/>
      <c r="P4" s="6"/>
      <c r="Q4" s="6"/>
      <c r="R4" s="6"/>
    </row>
    <row r="5" spans="1:43" ht="23.25" customHeight="1" x14ac:dyDescent="0.25">
      <c r="A5" s="91"/>
      <c r="B5" s="253" t="s">
        <v>84</v>
      </c>
      <c r="C5" s="253"/>
      <c r="D5" s="253"/>
      <c r="E5" s="253"/>
      <c r="F5" s="253"/>
      <c r="G5" s="253"/>
      <c r="H5" s="253"/>
      <c r="I5" s="253"/>
      <c r="J5" s="253"/>
      <c r="K5" s="253"/>
      <c r="L5" s="253"/>
      <c r="M5" s="253"/>
      <c r="N5" s="253"/>
      <c r="O5" s="253"/>
      <c r="P5" s="253"/>
      <c r="Q5" s="253"/>
      <c r="R5" s="253"/>
      <c r="S5" s="253"/>
      <c r="T5" s="253"/>
      <c r="U5" s="253"/>
      <c r="V5" s="253"/>
      <c r="W5" s="253"/>
      <c r="X5" s="253"/>
    </row>
    <row r="6" spans="1:43" ht="22.5" customHeight="1" x14ac:dyDescent="0.2">
      <c r="A6" s="92"/>
      <c r="B6" s="254" t="s">
        <v>16</v>
      </c>
      <c r="C6" s="254"/>
      <c r="D6" s="254"/>
      <c r="E6" s="254"/>
      <c r="F6" s="254"/>
      <c r="G6" s="254"/>
      <c r="H6" s="254"/>
      <c r="I6" s="254"/>
      <c r="J6" s="254"/>
      <c r="K6" s="254"/>
      <c r="L6" s="254"/>
      <c r="M6" s="254"/>
      <c r="N6" s="254"/>
      <c r="O6" s="254"/>
      <c r="P6" s="254"/>
      <c r="Q6" s="254"/>
      <c r="R6" s="254"/>
      <c r="S6" s="254"/>
      <c r="T6" s="254"/>
      <c r="U6" s="254"/>
      <c r="V6" s="254"/>
      <c r="W6" s="254"/>
      <c r="X6" s="254"/>
    </row>
    <row r="7" spans="1:43" s="7" customFormat="1" ht="24.75" customHeight="1" x14ac:dyDescent="0.25">
      <c r="A7" s="93"/>
      <c r="B7" s="255" t="s">
        <v>12</v>
      </c>
      <c r="C7" s="257" t="s">
        <v>13</v>
      </c>
      <c r="D7" s="258"/>
      <c r="E7" s="258"/>
      <c r="F7" s="258"/>
      <c r="G7" s="258"/>
      <c r="H7" s="258"/>
      <c r="I7" s="258"/>
      <c r="J7" s="258"/>
      <c r="K7" s="258"/>
      <c r="L7" s="258"/>
      <c r="M7" s="258"/>
      <c r="N7" s="257" t="s">
        <v>14</v>
      </c>
      <c r="O7" s="258"/>
      <c r="P7" s="258"/>
      <c r="Q7" s="258"/>
      <c r="R7" s="258"/>
      <c r="S7" s="258"/>
      <c r="T7" s="258"/>
      <c r="U7" s="258"/>
      <c r="V7" s="258"/>
      <c r="W7" s="258"/>
      <c r="X7" s="258"/>
      <c r="Y7" s="3"/>
      <c r="Z7" s="3"/>
      <c r="AA7" s="3"/>
      <c r="AB7" s="3"/>
      <c r="AC7" s="3"/>
      <c r="AD7" s="3"/>
      <c r="AE7" s="3"/>
      <c r="AF7" s="3"/>
      <c r="AG7" s="3"/>
      <c r="AH7" s="3"/>
      <c r="AI7" s="3"/>
      <c r="AJ7" s="3"/>
      <c r="AK7" s="3"/>
      <c r="AL7" s="3"/>
      <c r="AM7" s="3"/>
      <c r="AN7" s="3"/>
      <c r="AO7" s="3"/>
      <c r="AP7" s="3"/>
      <c r="AQ7" s="3"/>
    </row>
    <row r="8" spans="1:43" s="7" customFormat="1" ht="31.5" customHeight="1" x14ac:dyDescent="0.2">
      <c r="A8" s="94" t="s">
        <v>11</v>
      </c>
      <c r="B8" s="255"/>
      <c r="C8" s="259" t="s">
        <v>65</v>
      </c>
      <c r="D8" s="261" t="s">
        <v>94</v>
      </c>
      <c r="E8" s="262"/>
      <c r="F8" s="263"/>
      <c r="G8" s="261" t="s">
        <v>0</v>
      </c>
      <c r="H8" s="262"/>
      <c r="I8" s="262"/>
      <c r="J8" s="262"/>
      <c r="K8" s="262"/>
      <c r="L8" s="262"/>
      <c r="M8" s="263"/>
      <c r="N8" s="259" t="s">
        <v>65</v>
      </c>
      <c r="O8" s="261" t="s">
        <v>94</v>
      </c>
      <c r="P8" s="262"/>
      <c r="Q8" s="263"/>
      <c r="R8" s="261" t="s">
        <v>0</v>
      </c>
      <c r="S8" s="262"/>
      <c r="T8" s="262"/>
      <c r="U8" s="262"/>
      <c r="V8" s="262"/>
      <c r="W8" s="262"/>
      <c r="X8" s="263"/>
      <c r="Y8" s="3"/>
      <c r="Z8" s="3"/>
      <c r="AA8" s="3"/>
      <c r="AB8" s="3"/>
      <c r="AC8" s="3"/>
      <c r="AD8" s="3"/>
      <c r="AE8" s="3"/>
      <c r="AF8" s="3"/>
      <c r="AG8" s="3"/>
      <c r="AH8" s="3"/>
      <c r="AI8" s="3"/>
      <c r="AJ8" s="3"/>
      <c r="AK8" s="3"/>
      <c r="AL8" s="3"/>
      <c r="AM8" s="3"/>
      <c r="AN8" s="3"/>
      <c r="AO8" s="3"/>
      <c r="AP8" s="3"/>
      <c r="AQ8" s="3"/>
    </row>
    <row r="9" spans="1:43" s="7" customFormat="1" ht="30" customHeight="1" x14ac:dyDescent="0.2">
      <c r="A9" s="94"/>
      <c r="B9" s="255"/>
      <c r="C9" s="259"/>
      <c r="D9" s="248" t="s">
        <v>65</v>
      </c>
      <c r="E9" s="264" t="s">
        <v>95</v>
      </c>
      <c r="F9" s="246" t="s">
        <v>96</v>
      </c>
      <c r="G9" s="248" t="s">
        <v>65</v>
      </c>
      <c r="H9" s="250" t="s">
        <v>90</v>
      </c>
      <c r="I9" s="251"/>
      <c r="J9" s="252"/>
      <c r="K9" s="250" t="s">
        <v>89</v>
      </c>
      <c r="L9" s="251"/>
      <c r="M9" s="252"/>
      <c r="N9" s="259"/>
      <c r="O9" s="248" t="s">
        <v>65</v>
      </c>
      <c r="P9" s="246" t="s">
        <v>95</v>
      </c>
      <c r="Q9" s="246" t="s">
        <v>96</v>
      </c>
      <c r="R9" s="248" t="s">
        <v>65</v>
      </c>
      <c r="S9" s="250" t="s">
        <v>90</v>
      </c>
      <c r="T9" s="251"/>
      <c r="U9" s="252"/>
      <c r="V9" s="250" t="s">
        <v>89</v>
      </c>
      <c r="W9" s="251"/>
      <c r="X9" s="252"/>
      <c r="Y9" s="3"/>
      <c r="Z9" s="3"/>
      <c r="AA9" s="3"/>
      <c r="AB9" s="3"/>
      <c r="AC9" s="3"/>
      <c r="AD9" s="3"/>
      <c r="AE9" s="3"/>
      <c r="AF9" s="3"/>
      <c r="AG9" s="3"/>
      <c r="AH9" s="3"/>
      <c r="AI9" s="3"/>
      <c r="AJ9" s="3"/>
      <c r="AK9" s="3"/>
      <c r="AL9" s="3"/>
      <c r="AM9" s="3"/>
      <c r="AN9" s="3"/>
      <c r="AO9" s="3"/>
      <c r="AP9" s="3"/>
      <c r="AQ9" s="3"/>
    </row>
    <row r="10" spans="1:43" s="7" customFormat="1" ht="63.75" customHeight="1" x14ac:dyDescent="0.25">
      <c r="A10" s="95"/>
      <c r="B10" s="256"/>
      <c r="C10" s="260"/>
      <c r="D10" s="248"/>
      <c r="E10" s="265"/>
      <c r="F10" s="247"/>
      <c r="G10" s="249"/>
      <c r="H10" s="111" t="s">
        <v>65</v>
      </c>
      <c r="I10" s="112" t="s">
        <v>95</v>
      </c>
      <c r="J10" s="112" t="s">
        <v>96</v>
      </c>
      <c r="K10" s="111" t="s">
        <v>65</v>
      </c>
      <c r="L10" s="112" t="s">
        <v>95</v>
      </c>
      <c r="M10" s="112" t="s">
        <v>96</v>
      </c>
      <c r="N10" s="260"/>
      <c r="O10" s="249"/>
      <c r="P10" s="247"/>
      <c r="Q10" s="247"/>
      <c r="R10" s="249"/>
      <c r="S10" s="111" t="s">
        <v>65</v>
      </c>
      <c r="T10" s="112" t="s">
        <v>95</v>
      </c>
      <c r="U10" s="112" t="s">
        <v>96</v>
      </c>
      <c r="V10" s="111" t="s">
        <v>65</v>
      </c>
      <c r="W10" s="112" t="s">
        <v>95</v>
      </c>
      <c r="X10" s="112" t="s">
        <v>96</v>
      </c>
      <c r="Y10" s="3"/>
      <c r="Z10" s="3"/>
      <c r="AA10" s="3"/>
      <c r="AB10" s="3"/>
      <c r="AC10" s="3"/>
      <c r="AD10" s="3"/>
      <c r="AE10" s="3"/>
      <c r="AF10" s="3"/>
      <c r="AG10" s="3"/>
      <c r="AH10" s="3"/>
      <c r="AI10" s="3"/>
      <c r="AJ10" s="3"/>
      <c r="AK10" s="3"/>
      <c r="AL10" s="3"/>
      <c r="AM10" s="3"/>
      <c r="AN10" s="3"/>
      <c r="AO10" s="3"/>
      <c r="AP10" s="3"/>
      <c r="AQ10" s="3"/>
    </row>
    <row r="11" spans="1:43" s="16" customFormat="1" ht="16.5" customHeight="1" x14ac:dyDescent="0.25">
      <c r="A11" s="61"/>
      <c r="B11" s="61">
        <f>+'E MPI poz sek 1-IIP other sec1'!K10+1</f>
        <v>12</v>
      </c>
      <c r="C11" s="61">
        <f t="shared" ref="C11:X11" si="0">B11+1</f>
        <v>13</v>
      </c>
      <c r="D11" s="61">
        <f t="shared" si="0"/>
        <v>14</v>
      </c>
      <c r="E11" s="61">
        <f t="shared" si="0"/>
        <v>15</v>
      </c>
      <c r="F11" s="61">
        <f t="shared" si="0"/>
        <v>16</v>
      </c>
      <c r="G11" s="61">
        <f t="shared" si="0"/>
        <v>17</v>
      </c>
      <c r="H11" s="61">
        <f t="shared" si="0"/>
        <v>18</v>
      </c>
      <c r="I11" s="61">
        <f t="shared" si="0"/>
        <v>19</v>
      </c>
      <c r="J11" s="61">
        <f t="shared" si="0"/>
        <v>20</v>
      </c>
      <c r="K11" s="61">
        <f t="shared" si="0"/>
        <v>21</v>
      </c>
      <c r="L11" s="61">
        <f t="shared" si="0"/>
        <v>22</v>
      </c>
      <c r="M11" s="61">
        <f t="shared" si="0"/>
        <v>23</v>
      </c>
      <c r="N11" s="61">
        <f>K11+1</f>
        <v>22</v>
      </c>
      <c r="O11" s="61">
        <f t="shared" si="0"/>
        <v>23</v>
      </c>
      <c r="P11" s="61">
        <f t="shared" si="0"/>
        <v>24</v>
      </c>
      <c r="Q11" s="61">
        <f t="shared" si="0"/>
        <v>25</v>
      </c>
      <c r="R11" s="61">
        <f t="shared" si="0"/>
        <v>26</v>
      </c>
      <c r="S11" s="61">
        <f t="shared" si="0"/>
        <v>27</v>
      </c>
      <c r="T11" s="61">
        <f t="shared" si="0"/>
        <v>28</v>
      </c>
      <c r="U11" s="61">
        <f t="shared" si="0"/>
        <v>29</v>
      </c>
      <c r="V11" s="61">
        <f t="shared" si="0"/>
        <v>30</v>
      </c>
      <c r="W11" s="61">
        <f t="shared" si="0"/>
        <v>31</v>
      </c>
      <c r="X11" s="61">
        <f t="shared" si="0"/>
        <v>32</v>
      </c>
    </row>
    <row r="12" spans="1:43" s="18" customFormat="1" ht="21.75" customHeight="1" x14ac:dyDescent="0.2">
      <c r="A12" s="9" t="s">
        <v>19</v>
      </c>
      <c r="B12" s="10">
        <f>+C12-N12</f>
        <v>-5251</v>
      </c>
      <c r="C12" s="10">
        <f>+D12+G12</f>
        <v>2401</v>
      </c>
      <c r="D12" s="10">
        <f>+E12+F12</f>
        <v>278</v>
      </c>
      <c r="E12" s="10">
        <v>206</v>
      </c>
      <c r="F12" s="10">
        <v>72</v>
      </c>
      <c r="G12" s="10">
        <f>+H12+K12</f>
        <v>2123</v>
      </c>
      <c r="H12" s="10">
        <f>+I12+J12</f>
        <v>2038</v>
      </c>
      <c r="I12" s="10">
        <v>1488</v>
      </c>
      <c r="J12" s="10">
        <v>550</v>
      </c>
      <c r="K12" s="10">
        <f>+L12+M12</f>
        <v>85</v>
      </c>
      <c r="L12" s="10">
        <v>57</v>
      </c>
      <c r="M12" s="10">
        <v>28</v>
      </c>
      <c r="N12" s="10">
        <f>+O12+R12</f>
        <v>7652</v>
      </c>
      <c r="O12" s="10">
        <f>+P12+Q12</f>
        <v>3746</v>
      </c>
      <c r="P12" s="10">
        <v>1274</v>
      </c>
      <c r="Q12" s="10">
        <v>2472</v>
      </c>
      <c r="R12" s="10">
        <f>+S12+V12</f>
        <v>3906</v>
      </c>
      <c r="S12" s="10">
        <f>+T12+U12</f>
        <v>3810</v>
      </c>
      <c r="T12" s="10">
        <v>190</v>
      </c>
      <c r="U12" s="10">
        <v>3620</v>
      </c>
      <c r="V12" s="10">
        <f>+W12+X12</f>
        <v>96</v>
      </c>
      <c r="W12" s="10">
        <v>15</v>
      </c>
      <c r="X12" s="10">
        <v>81</v>
      </c>
    </row>
    <row r="13" spans="1:43" s="18" customFormat="1" ht="21.75" customHeight="1" x14ac:dyDescent="0.2">
      <c r="A13" s="62" t="s">
        <v>20</v>
      </c>
      <c r="B13" s="63">
        <f t="shared" ref="B13:B55" si="1">+C13-N13</f>
        <v>-5488</v>
      </c>
      <c r="C13" s="63">
        <f t="shared" ref="C13:C55" si="2">+D13+G13</f>
        <v>2561</v>
      </c>
      <c r="D13" s="63">
        <f t="shared" ref="D13:D55" si="3">+E13+F13</f>
        <v>313</v>
      </c>
      <c r="E13" s="63">
        <v>232</v>
      </c>
      <c r="F13" s="63">
        <v>81</v>
      </c>
      <c r="G13" s="63">
        <f t="shared" ref="G13:G55" si="4">+H13+K13</f>
        <v>2248</v>
      </c>
      <c r="H13" s="63">
        <f t="shared" ref="H13:H55" si="5">+I13+J13</f>
        <v>2167</v>
      </c>
      <c r="I13" s="63">
        <v>1582</v>
      </c>
      <c r="J13" s="63">
        <v>585</v>
      </c>
      <c r="K13" s="63">
        <f t="shared" ref="K13:K55" si="6">+L13+M13</f>
        <v>81</v>
      </c>
      <c r="L13" s="63">
        <v>54</v>
      </c>
      <c r="M13" s="63">
        <v>27</v>
      </c>
      <c r="N13" s="63">
        <f t="shared" ref="N13:N55" si="7">+O13+R13</f>
        <v>8049</v>
      </c>
      <c r="O13" s="63">
        <f t="shared" ref="O13:O55" si="8">+P13+Q13</f>
        <v>4114</v>
      </c>
      <c r="P13" s="63">
        <v>1399</v>
      </c>
      <c r="Q13" s="63">
        <v>2715</v>
      </c>
      <c r="R13" s="63">
        <f t="shared" ref="R13:R55" si="9">+S13+V13</f>
        <v>3935</v>
      </c>
      <c r="S13" s="63">
        <f t="shared" ref="S13:S55" si="10">+T13+U13</f>
        <v>3858</v>
      </c>
      <c r="T13" s="63">
        <v>193</v>
      </c>
      <c r="U13" s="63">
        <v>3665</v>
      </c>
      <c r="V13" s="63">
        <f t="shared" ref="V13:V55" si="11">+W13+X13</f>
        <v>77</v>
      </c>
      <c r="W13" s="63">
        <v>12</v>
      </c>
      <c r="X13" s="63">
        <v>65</v>
      </c>
    </row>
    <row r="14" spans="1:43" s="18" customFormat="1" ht="21.75" customHeight="1" x14ac:dyDescent="0.2">
      <c r="A14" s="9" t="s">
        <v>21</v>
      </c>
      <c r="B14" s="10">
        <f t="shared" si="1"/>
        <v>-6255</v>
      </c>
      <c r="C14" s="10">
        <f t="shared" si="2"/>
        <v>2699</v>
      </c>
      <c r="D14" s="10">
        <f t="shared" si="3"/>
        <v>400</v>
      </c>
      <c r="E14" s="10">
        <v>296</v>
      </c>
      <c r="F14" s="10">
        <v>104</v>
      </c>
      <c r="G14" s="10">
        <f t="shared" si="4"/>
        <v>2299</v>
      </c>
      <c r="H14" s="10">
        <f t="shared" si="5"/>
        <v>2202</v>
      </c>
      <c r="I14" s="10">
        <v>1607</v>
      </c>
      <c r="J14" s="10">
        <v>595</v>
      </c>
      <c r="K14" s="10">
        <f t="shared" si="6"/>
        <v>97</v>
      </c>
      <c r="L14" s="10">
        <v>65</v>
      </c>
      <c r="M14" s="10">
        <v>32</v>
      </c>
      <c r="N14" s="10">
        <f t="shared" si="7"/>
        <v>8954</v>
      </c>
      <c r="O14" s="10">
        <f t="shared" si="8"/>
        <v>4603</v>
      </c>
      <c r="P14" s="10">
        <v>1565</v>
      </c>
      <c r="Q14" s="10">
        <v>3038</v>
      </c>
      <c r="R14" s="10">
        <f t="shared" si="9"/>
        <v>4351</v>
      </c>
      <c r="S14" s="10">
        <f t="shared" si="10"/>
        <v>4271</v>
      </c>
      <c r="T14" s="10">
        <v>214</v>
      </c>
      <c r="U14" s="10">
        <v>4057</v>
      </c>
      <c r="V14" s="10">
        <f t="shared" si="11"/>
        <v>80</v>
      </c>
      <c r="W14" s="10">
        <v>13</v>
      </c>
      <c r="X14" s="10">
        <v>67</v>
      </c>
    </row>
    <row r="15" spans="1:43" s="18" customFormat="1" ht="21.75" customHeight="1" x14ac:dyDescent="0.2">
      <c r="A15" s="62" t="s">
        <v>22</v>
      </c>
      <c r="B15" s="64">
        <f t="shared" si="1"/>
        <v>-6488</v>
      </c>
      <c r="C15" s="64">
        <f t="shared" si="2"/>
        <v>3603</v>
      </c>
      <c r="D15" s="64">
        <f t="shared" si="3"/>
        <v>539</v>
      </c>
      <c r="E15" s="64">
        <v>399</v>
      </c>
      <c r="F15" s="64">
        <v>140</v>
      </c>
      <c r="G15" s="64">
        <f t="shared" si="4"/>
        <v>3064</v>
      </c>
      <c r="H15" s="64">
        <f t="shared" si="5"/>
        <v>2785</v>
      </c>
      <c r="I15" s="64">
        <v>2033</v>
      </c>
      <c r="J15" s="64">
        <v>752</v>
      </c>
      <c r="K15" s="64">
        <f t="shared" si="6"/>
        <v>279</v>
      </c>
      <c r="L15" s="64">
        <v>187</v>
      </c>
      <c r="M15" s="64">
        <v>92</v>
      </c>
      <c r="N15" s="64">
        <f t="shared" si="7"/>
        <v>10091</v>
      </c>
      <c r="O15" s="64">
        <f t="shared" si="8"/>
        <v>6180</v>
      </c>
      <c r="P15" s="64">
        <v>2101</v>
      </c>
      <c r="Q15" s="64">
        <v>4079</v>
      </c>
      <c r="R15" s="64">
        <f t="shared" si="9"/>
        <v>3911</v>
      </c>
      <c r="S15" s="64">
        <f t="shared" si="10"/>
        <v>3760</v>
      </c>
      <c r="T15" s="64">
        <v>188</v>
      </c>
      <c r="U15" s="64">
        <v>3572</v>
      </c>
      <c r="V15" s="64">
        <f t="shared" si="11"/>
        <v>151</v>
      </c>
      <c r="W15" s="64">
        <v>24</v>
      </c>
      <c r="X15" s="64">
        <v>127</v>
      </c>
    </row>
    <row r="16" spans="1:43" s="18" customFormat="1" ht="21.75" customHeight="1" x14ac:dyDescent="0.2">
      <c r="A16" s="9" t="s">
        <v>23</v>
      </c>
      <c r="B16" s="10">
        <f t="shared" si="1"/>
        <v>-7954</v>
      </c>
      <c r="C16" s="10">
        <f t="shared" si="2"/>
        <v>3233</v>
      </c>
      <c r="D16" s="10">
        <f t="shared" si="3"/>
        <v>517</v>
      </c>
      <c r="E16" s="10">
        <v>383</v>
      </c>
      <c r="F16" s="10">
        <v>134</v>
      </c>
      <c r="G16" s="10">
        <f t="shared" si="4"/>
        <v>2716</v>
      </c>
      <c r="H16" s="10">
        <f t="shared" si="5"/>
        <v>2514</v>
      </c>
      <c r="I16" s="10">
        <v>1835</v>
      </c>
      <c r="J16" s="10">
        <v>679</v>
      </c>
      <c r="K16" s="10">
        <f t="shared" si="6"/>
        <v>202</v>
      </c>
      <c r="L16" s="10">
        <v>135</v>
      </c>
      <c r="M16" s="10">
        <v>67</v>
      </c>
      <c r="N16" s="10">
        <f t="shared" si="7"/>
        <v>11187</v>
      </c>
      <c r="O16" s="10">
        <f t="shared" si="8"/>
        <v>7292</v>
      </c>
      <c r="P16" s="10">
        <v>2479</v>
      </c>
      <c r="Q16" s="10">
        <v>4813</v>
      </c>
      <c r="R16" s="10">
        <f t="shared" si="9"/>
        <v>3895</v>
      </c>
      <c r="S16" s="10">
        <f t="shared" si="10"/>
        <v>3818</v>
      </c>
      <c r="T16" s="10">
        <v>191</v>
      </c>
      <c r="U16" s="10">
        <v>3627</v>
      </c>
      <c r="V16" s="10">
        <f t="shared" si="11"/>
        <v>77</v>
      </c>
      <c r="W16" s="10">
        <v>12</v>
      </c>
      <c r="X16" s="10">
        <v>65</v>
      </c>
    </row>
    <row r="17" spans="1:24" s="18" customFormat="1" ht="21.75" customHeight="1" x14ac:dyDescent="0.2">
      <c r="A17" s="62" t="s">
        <v>24</v>
      </c>
      <c r="B17" s="63">
        <f t="shared" si="1"/>
        <v>-7980</v>
      </c>
      <c r="C17" s="63">
        <f t="shared" si="2"/>
        <v>3664</v>
      </c>
      <c r="D17" s="63">
        <f t="shared" si="3"/>
        <v>719</v>
      </c>
      <c r="E17" s="63">
        <v>532</v>
      </c>
      <c r="F17" s="63">
        <v>187</v>
      </c>
      <c r="G17" s="63">
        <f t="shared" si="4"/>
        <v>2945</v>
      </c>
      <c r="H17" s="63">
        <f t="shared" si="5"/>
        <v>2633</v>
      </c>
      <c r="I17" s="63">
        <v>1922</v>
      </c>
      <c r="J17" s="63">
        <v>711</v>
      </c>
      <c r="K17" s="63">
        <f t="shared" si="6"/>
        <v>312</v>
      </c>
      <c r="L17" s="63">
        <v>209</v>
      </c>
      <c r="M17" s="63">
        <v>103</v>
      </c>
      <c r="N17" s="63">
        <f t="shared" si="7"/>
        <v>11644</v>
      </c>
      <c r="O17" s="63">
        <f t="shared" si="8"/>
        <v>7630</v>
      </c>
      <c r="P17" s="63">
        <v>2594</v>
      </c>
      <c r="Q17" s="63">
        <v>5036</v>
      </c>
      <c r="R17" s="63">
        <f t="shared" si="9"/>
        <v>4014</v>
      </c>
      <c r="S17" s="63">
        <f t="shared" si="10"/>
        <v>3908</v>
      </c>
      <c r="T17" s="63">
        <v>195</v>
      </c>
      <c r="U17" s="63">
        <v>3713</v>
      </c>
      <c r="V17" s="63">
        <f t="shared" si="11"/>
        <v>106</v>
      </c>
      <c r="W17" s="63">
        <v>17</v>
      </c>
      <c r="X17" s="63">
        <v>89</v>
      </c>
    </row>
    <row r="18" spans="1:24" s="20" customFormat="1" ht="21.75" customHeight="1" x14ac:dyDescent="0.2">
      <c r="A18" s="9" t="s">
        <v>25</v>
      </c>
      <c r="B18" s="10">
        <f t="shared" si="1"/>
        <v>-10096</v>
      </c>
      <c r="C18" s="10">
        <f t="shared" si="2"/>
        <v>4321</v>
      </c>
      <c r="D18" s="10">
        <f t="shared" si="3"/>
        <v>892</v>
      </c>
      <c r="E18" s="10">
        <v>660</v>
      </c>
      <c r="F18" s="10">
        <v>232</v>
      </c>
      <c r="G18" s="10">
        <f t="shared" si="4"/>
        <v>3429</v>
      </c>
      <c r="H18" s="10">
        <f t="shared" si="5"/>
        <v>2802</v>
      </c>
      <c r="I18" s="10">
        <v>2045</v>
      </c>
      <c r="J18" s="10">
        <v>757</v>
      </c>
      <c r="K18" s="10">
        <f t="shared" si="6"/>
        <v>627</v>
      </c>
      <c r="L18" s="10">
        <v>420</v>
      </c>
      <c r="M18" s="10">
        <v>207</v>
      </c>
      <c r="N18" s="10">
        <f t="shared" si="7"/>
        <v>14417</v>
      </c>
      <c r="O18" s="10">
        <f t="shared" si="8"/>
        <v>10344</v>
      </c>
      <c r="P18" s="10">
        <v>3517</v>
      </c>
      <c r="Q18" s="10">
        <v>6827</v>
      </c>
      <c r="R18" s="10">
        <f t="shared" si="9"/>
        <v>4073</v>
      </c>
      <c r="S18" s="10">
        <f t="shared" si="10"/>
        <v>3954</v>
      </c>
      <c r="T18" s="10">
        <v>198</v>
      </c>
      <c r="U18" s="10">
        <v>3756</v>
      </c>
      <c r="V18" s="10">
        <f t="shared" si="11"/>
        <v>119</v>
      </c>
      <c r="W18" s="10">
        <v>19</v>
      </c>
      <c r="X18" s="10">
        <v>100</v>
      </c>
    </row>
    <row r="19" spans="1:24" s="18" customFormat="1" ht="21.75" customHeight="1" x14ac:dyDescent="0.2">
      <c r="A19" s="62" t="s">
        <v>26</v>
      </c>
      <c r="B19" s="64">
        <f t="shared" si="1"/>
        <v>-8854</v>
      </c>
      <c r="C19" s="64">
        <f t="shared" si="2"/>
        <v>5322</v>
      </c>
      <c r="D19" s="64">
        <f t="shared" si="3"/>
        <v>1414</v>
      </c>
      <c r="E19" s="64">
        <v>1046</v>
      </c>
      <c r="F19" s="64">
        <v>368</v>
      </c>
      <c r="G19" s="64">
        <f t="shared" si="4"/>
        <v>3908</v>
      </c>
      <c r="H19" s="64">
        <f t="shared" si="5"/>
        <v>2704</v>
      </c>
      <c r="I19" s="64">
        <v>1974</v>
      </c>
      <c r="J19" s="64">
        <v>730</v>
      </c>
      <c r="K19" s="64">
        <f t="shared" si="6"/>
        <v>1204</v>
      </c>
      <c r="L19" s="64">
        <v>807</v>
      </c>
      <c r="M19" s="64">
        <v>397</v>
      </c>
      <c r="N19" s="64">
        <f t="shared" si="7"/>
        <v>14176</v>
      </c>
      <c r="O19" s="64">
        <f t="shared" si="8"/>
        <v>10200</v>
      </c>
      <c r="P19" s="64">
        <v>3468</v>
      </c>
      <c r="Q19" s="64">
        <v>6732</v>
      </c>
      <c r="R19" s="64">
        <f t="shared" si="9"/>
        <v>3976</v>
      </c>
      <c r="S19" s="64">
        <f t="shared" si="10"/>
        <v>3840</v>
      </c>
      <c r="T19" s="64">
        <v>192</v>
      </c>
      <c r="U19" s="64">
        <v>3648</v>
      </c>
      <c r="V19" s="64">
        <f t="shared" si="11"/>
        <v>136</v>
      </c>
      <c r="W19" s="64">
        <v>22</v>
      </c>
      <c r="X19" s="64">
        <v>114</v>
      </c>
    </row>
    <row r="20" spans="1:24" s="18" customFormat="1" ht="21.75" customHeight="1" x14ac:dyDescent="0.2">
      <c r="A20" s="9" t="s">
        <v>27</v>
      </c>
      <c r="B20" s="10">
        <f t="shared" si="1"/>
        <v>-7934</v>
      </c>
      <c r="C20" s="10">
        <f t="shared" si="2"/>
        <v>5315</v>
      </c>
      <c r="D20" s="10">
        <f t="shared" si="3"/>
        <v>2156</v>
      </c>
      <c r="E20" s="10">
        <v>1595</v>
      </c>
      <c r="F20" s="10">
        <v>561</v>
      </c>
      <c r="G20" s="10">
        <f t="shared" si="4"/>
        <v>3159</v>
      </c>
      <c r="H20" s="10">
        <f t="shared" si="5"/>
        <v>2334</v>
      </c>
      <c r="I20" s="10">
        <v>1704</v>
      </c>
      <c r="J20" s="10">
        <v>630</v>
      </c>
      <c r="K20" s="10">
        <f t="shared" si="6"/>
        <v>825</v>
      </c>
      <c r="L20" s="10">
        <v>553</v>
      </c>
      <c r="M20" s="10">
        <v>272</v>
      </c>
      <c r="N20" s="10">
        <f t="shared" si="7"/>
        <v>13249</v>
      </c>
      <c r="O20" s="10">
        <f t="shared" si="8"/>
        <v>9786</v>
      </c>
      <c r="P20" s="10">
        <v>3327</v>
      </c>
      <c r="Q20" s="10">
        <v>6459</v>
      </c>
      <c r="R20" s="10">
        <f t="shared" si="9"/>
        <v>3463</v>
      </c>
      <c r="S20" s="10">
        <f t="shared" si="10"/>
        <v>3356</v>
      </c>
      <c r="T20" s="10">
        <v>168</v>
      </c>
      <c r="U20" s="10">
        <v>3188</v>
      </c>
      <c r="V20" s="10">
        <f t="shared" si="11"/>
        <v>107</v>
      </c>
      <c r="W20" s="10">
        <v>17</v>
      </c>
      <c r="X20" s="10">
        <v>90</v>
      </c>
    </row>
    <row r="21" spans="1:24" s="18" customFormat="1" ht="21.75" customHeight="1" x14ac:dyDescent="0.2">
      <c r="A21" s="62" t="s">
        <v>28</v>
      </c>
      <c r="B21" s="63">
        <f t="shared" si="1"/>
        <v>-6715</v>
      </c>
      <c r="C21" s="63">
        <f t="shared" si="2"/>
        <v>5267</v>
      </c>
      <c r="D21" s="63">
        <f t="shared" si="3"/>
        <v>2266</v>
      </c>
      <c r="E21" s="63">
        <v>1677</v>
      </c>
      <c r="F21" s="63">
        <v>589</v>
      </c>
      <c r="G21" s="63">
        <f t="shared" si="4"/>
        <v>3001</v>
      </c>
      <c r="H21" s="63">
        <f t="shared" si="5"/>
        <v>1950</v>
      </c>
      <c r="I21" s="63">
        <v>1423</v>
      </c>
      <c r="J21" s="63">
        <v>527</v>
      </c>
      <c r="K21" s="63">
        <f t="shared" si="6"/>
        <v>1051</v>
      </c>
      <c r="L21" s="63">
        <v>704</v>
      </c>
      <c r="M21" s="63">
        <v>347</v>
      </c>
      <c r="N21" s="63">
        <f t="shared" si="7"/>
        <v>11982</v>
      </c>
      <c r="O21" s="63">
        <f t="shared" si="8"/>
        <v>8611</v>
      </c>
      <c r="P21" s="63">
        <v>2928</v>
      </c>
      <c r="Q21" s="63">
        <v>5683</v>
      </c>
      <c r="R21" s="63">
        <f t="shared" si="9"/>
        <v>3371</v>
      </c>
      <c r="S21" s="63">
        <f t="shared" si="10"/>
        <v>3270</v>
      </c>
      <c r="T21" s="63">
        <v>163</v>
      </c>
      <c r="U21" s="63">
        <v>3107</v>
      </c>
      <c r="V21" s="63">
        <f t="shared" si="11"/>
        <v>101</v>
      </c>
      <c r="W21" s="63">
        <v>16</v>
      </c>
      <c r="X21" s="63">
        <v>85</v>
      </c>
    </row>
    <row r="22" spans="1:24" s="18" customFormat="1" ht="21.75" customHeight="1" x14ac:dyDescent="0.2">
      <c r="A22" s="9" t="s">
        <v>29</v>
      </c>
      <c r="B22" s="10">
        <f t="shared" si="1"/>
        <v>-6668</v>
      </c>
      <c r="C22" s="10">
        <f t="shared" si="2"/>
        <v>5919</v>
      </c>
      <c r="D22" s="10">
        <f t="shared" si="3"/>
        <v>2641</v>
      </c>
      <c r="E22" s="10">
        <v>1954</v>
      </c>
      <c r="F22" s="10">
        <v>687</v>
      </c>
      <c r="G22" s="10">
        <f t="shared" si="4"/>
        <v>3278</v>
      </c>
      <c r="H22" s="10">
        <f t="shared" si="5"/>
        <v>1967</v>
      </c>
      <c r="I22" s="10">
        <v>1436</v>
      </c>
      <c r="J22" s="10">
        <v>531</v>
      </c>
      <c r="K22" s="10">
        <f t="shared" si="6"/>
        <v>1311</v>
      </c>
      <c r="L22" s="10">
        <v>878</v>
      </c>
      <c r="M22" s="10">
        <v>433</v>
      </c>
      <c r="N22" s="10">
        <f t="shared" si="7"/>
        <v>12587</v>
      </c>
      <c r="O22" s="10">
        <f t="shared" si="8"/>
        <v>9186</v>
      </c>
      <c r="P22" s="10">
        <v>3123</v>
      </c>
      <c r="Q22" s="10">
        <v>6063</v>
      </c>
      <c r="R22" s="10">
        <f t="shared" si="9"/>
        <v>3401</v>
      </c>
      <c r="S22" s="10">
        <f t="shared" si="10"/>
        <v>3299</v>
      </c>
      <c r="T22" s="10">
        <v>165</v>
      </c>
      <c r="U22" s="10">
        <v>3134</v>
      </c>
      <c r="V22" s="10">
        <f t="shared" si="11"/>
        <v>102</v>
      </c>
      <c r="W22" s="10">
        <v>16</v>
      </c>
      <c r="X22" s="10">
        <v>86</v>
      </c>
    </row>
    <row r="23" spans="1:24" s="18" customFormat="1" ht="21.75" customHeight="1" x14ac:dyDescent="0.2">
      <c r="A23" s="62" t="s">
        <v>30</v>
      </c>
      <c r="B23" s="64">
        <f t="shared" si="1"/>
        <v>-4937</v>
      </c>
      <c r="C23" s="64">
        <f t="shared" si="2"/>
        <v>8380</v>
      </c>
      <c r="D23" s="64">
        <f t="shared" si="3"/>
        <v>3954</v>
      </c>
      <c r="E23" s="64">
        <v>2926</v>
      </c>
      <c r="F23" s="64">
        <v>1028</v>
      </c>
      <c r="G23" s="64">
        <f t="shared" si="4"/>
        <v>4426</v>
      </c>
      <c r="H23" s="64">
        <f t="shared" si="5"/>
        <v>1825</v>
      </c>
      <c r="I23" s="64">
        <v>1332</v>
      </c>
      <c r="J23" s="64">
        <v>493</v>
      </c>
      <c r="K23" s="64">
        <f t="shared" si="6"/>
        <v>2601</v>
      </c>
      <c r="L23" s="64">
        <v>1743</v>
      </c>
      <c r="M23" s="64">
        <v>858</v>
      </c>
      <c r="N23" s="64">
        <f t="shared" si="7"/>
        <v>13317</v>
      </c>
      <c r="O23" s="64">
        <f t="shared" si="8"/>
        <v>10573</v>
      </c>
      <c r="P23" s="64">
        <v>3595</v>
      </c>
      <c r="Q23" s="64">
        <v>6978</v>
      </c>
      <c r="R23" s="64">
        <f t="shared" si="9"/>
        <v>2744</v>
      </c>
      <c r="S23" s="64">
        <f t="shared" si="10"/>
        <v>2720</v>
      </c>
      <c r="T23" s="64">
        <v>136</v>
      </c>
      <c r="U23" s="64">
        <v>2584</v>
      </c>
      <c r="V23" s="64">
        <f t="shared" si="11"/>
        <v>24</v>
      </c>
      <c r="W23" s="64">
        <v>4</v>
      </c>
      <c r="X23" s="64">
        <v>20</v>
      </c>
    </row>
    <row r="24" spans="1:24" s="20" customFormat="1" ht="21.75" customHeight="1" x14ac:dyDescent="0.2">
      <c r="A24" s="9" t="s">
        <v>31</v>
      </c>
      <c r="B24" s="10">
        <f t="shared" si="1"/>
        <v>-4108</v>
      </c>
      <c r="C24" s="10">
        <f t="shared" si="2"/>
        <v>9451</v>
      </c>
      <c r="D24" s="10">
        <f t="shared" si="3"/>
        <v>4908</v>
      </c>
      <c r="E24" s="10">
        <v>3632</v>
      </c>
      <c r="F24" s="10">
        <v>1276</v>
      </c>
      <c r="G24" s="10">
        <f t="shared" si="4"/>
        <v>4543</v>
      </c>
      <c r="H24" s="10">
        <f t="shared" si="5"/>
        <v>1809</v>
      </c>
      <c r="I24" s="10">
        <v>1321</v>
      </c>
      <c r="J24" s="10">
        <v>488</v>
      </c>
      <c r="K24" s="10">
        <f t="shared" si="6"/>
        <v>2734</v>
      </c>
      <c r="L24" s="10">
        <v>1832</v>
      </c>
      <c r="M24" s="10">
        <v>902</v>
      </c>
      <c r="N24" s="10">
        <f t="shared" si="7"/>
        <v>13559</v>
      </c>
      <c r="O24" s="10">
        <f t="shared" si="8"/>
        <v>11236</v>
      </c>
      <c r="P24" s="10">
        <v>3820</v>
      </c>
      <c r="Q24" s="10">
        <v>7416</v>
      </c>
      <c r="R24" s="10">
        <f t="shared" si="9"/>
        <v>2323</v>
      </c>
      <c r="S24" s="10">
        <f t="shared" si="10"/>
        <v>2312</v>
      </c>
      <c r="T24" s="10">
        <v>116</v>
      </c>
      <c r="U24" s="10">
        <v>2196</v>
      </c>
      <c r="V24" s="10">
        <f t="shared" si="11"/>
        <v>11</v>
      </c>
      <c r="W24" s="10">
        <v>2</v>
      </c>
      <c r="X24" s="10">
        <v>9</v>
      </c>
    </row>
    <row r="25" spans="1:24" s="18" customFormat="1" ht="21.75" customHeight="1" x14ac:dyDescent="0.2">
      <c r="A25" s="62" t="s">
        <v>32</v>
      </c>
      <c r="B25" s="63">
        <f t="shared" si="1"/>
        <v>-4243</v>
      </c>
      <c r="C25" s="63">
        <f t="shared" si="2"/>
        <v>10960</v>
      </c>
      <c r="D25" s="63">
        <f t="shared" si="3"/>
        <v>6341</v>
      </c>
      <c r="E25" s="63">
        <v>4692</v>
      </c>
      <c r="F25" s="63">
        <v>1649</v>
      </c>
      <c r="G25" s="63">
        <f t="shared" si="4"/>
        <v>4619</v>
      </c>
      <c r="H25" s="63">
        <f t="shared" si="5"/>
        <v>1739</v>
      </c>
      <c r="I25" s="63">
        <v>1270</v>
      </c>
      <c r="J25" s="63">
        <v>469</v>
      </c>
      <c r="K25" s="63">
        <f t="shared" si="6"/>
        <v>2880</v>
      </c>
      <c r="L25" s="63">
        <v>1930</v>
      </c>
      <c r="M25" s="63">
        <v>950</v>
      </c>
      <c r="N25" s="63">
        <f t="shared" si="7"/>
        <v>15203</v>
      </c>
      <c r="O25" s="63">
        <f t="shared" si="8"/>
        <v>12818</v>
      </c>
      <c r="P25" s="63">
        <v>4358</v>
      </c>
      <c r="Q25" s="63">
        <v>8460</v>
      </c>
      <c r="R25" s="63">
        <f t="shared" si="9"/>
        <v>2385</v>
      </c>
      <c r="S25" s="63">
        <f t="shared" si="10"/>
        <v>2375</v>
      </c>
      <c r="T25" s="63">
        <v>119</v>
      </c>
      <c r="U25" s="63">
        <v>2256</v>
      </c>
      <c r="V25" s="63">
        <f t="shared" si="11"/>
        <v>10</v>
      </c>
      <c r="W25" s="63">
        <v>2</v>
      </c>
      <c r="X25" s="63">
        <v>8</v>
      </c>
    </row>
    <row r="26" spans="1:24" s="18" customFormat="1" ht="21.75" customHeight="1" x14ac:dyDescent="0.2">
      <c r="A26" s="9" t="s">
        <v>33</v>
      </c>
      <c r="B26" s="10">
        <f t="shared" si="1"/>
        <v>-2853</v>
      </c>
      <c r="C26" s="10">
        <f t="shared" si="2"/>
        <v>11804</v>
      </c>
      <c r="D26" s="10">
        <f t="shared" si="3"/>
        <v>7333</v>
      </c>
      <c r="E26" s="10">
        <v>5426</v>
      </c>
      <c r="F26" s="10">
        <v>1907</v>
      </c>
      <c r="G26" s="10">
        <f t="shared" si="4"/>
        <v>4471</v>
      </c>
      <c r="H26" s="10">
        <f t="shared" si="5"/>
        <v>1499</v>
      </c>
      <c r="I26" s="10">
        <v>1094</v>
      </c>
      <c r="J26" s="10">
        <v>405</v>
      </c>
      <c r="K26" s="10">
        <f t="shared" si="6"/>
        <v>2972</v>
      </c>
      <c r="L26" s="10">
        <v>1991</v>
      </c>
      <c r="M26" s="10">
        <v>981</v>
      </c>
      <c r="N26" s="10">
        <f t="shared" si="7"/>
        <v>14657</v>
      </c>
      <c r="O26" s="10">
        <f t="shared" si="8"/>
        <v>12222</v>
      </c>
      <c r="P26" s="10">
        <v>4155</v>
      </c>
      <c r="Q26" s="10">
        <v>8067</v>
      </c>
      <c r="R26" s="10">
        <f t="shared" si="9"/>
        <v>2435</v>
      </c>
      <c r="S26" s="10">
        <f t="shared" si="10"/>
        <v>2305</v>
      </c>
      <c r="T26" s="10">
        <v>115</v>
      </c>
      <c r="U26" s="10">
        <v>2190</v>
      </c>
      <c r="V26" s="10">
        <f t="shared" si="11"/>
        <v>130</v>
      </c>
      <c r="W26" s="10">
        <v>21</v>
      </c>
      <c r="X26" s="10">
        <v>109</v>
      </c>
    </row>
    <row r="27" spans="1:24" s="18" customFormat="1" ht="21.75" customHeight="1" x14ac:dyDescent="0.2">
      <c r="A27" s="62" t="s">
        <v>34</v>
      </c>
      <c r="B27" s="64">
        <f t="shared" si="1"/>
        <v>-2751</v>
      </c>
      <c r="C27" s="64">
        <f t="shared" si="2"/>
        <v>13061</v>
      </c>
      <c r="D27" s="64">
        <f t="shared" si="3"/>
        <v>8170</v>
      </c>
      <c r="E27" s="64">
        <v>6046</v>
      </c>
      <c r="F27" s="64">
        <v>2124</v>
      </c>
      <c r="G27" s="64">
        <f t="shared" si="4"/>
        <v>4891</v>
      </c>
      <c r="H27" s="64">
        <f t="shared" si="5"/>
        <v>1554</v>
      </c>
      <c r="I27" s="64">
        <v>1134</v>
      </c>
      <c r="J27" s="64">
        <v>420</v>
      </c>
      <c r="K27" s="64">
        <f t="shared" si="6"/>
        <v>3337</v>
      </c>
      <c r="L27" s="64">
        <v>2236</v>
      </c>
      <c r="M27" s="64">
        <v>1101</v>
      </c>
      <c r="N27" s="64">
        <f t="shared" si="7"/>
        <v>15812</v>
      </c>
      <c r="O27" s="64">
        <f t="shared" si="8"/>
        <v>12520</v>
      </c>
      <c r="P27" s="64">
        <v>4257</v>
      </c>
      <c r="Q27" s="64">
        <v>8263</v>
      </c>
      <c r="R27" s="64">
        <f t="shared" si="9"/>
        <v>3292</v>
      </c>
      <c r="S27" s="64">
        <f t="shared" si="10"/>
        <v>3035</v>
      </c>
      <c r="T27" s="64">
        <v>152</v>
      </c>
      <c r="U27" s="64">
        <v>2883</v>
      </c>
      <c r="V27" s="64">
        <f t="shared" si="11"/>
        <v>257</v>
      </c>
      <c r="W27" s="64">
        <v>41</v>
      </c>
      <c r="X27" s="64">
        <v>216</v>
      </c>
    </row>
    <row r="28" spans="1:24" s="18" customFormat="1" ht="21.75" customHeight="1" x14ac:dyDescent="0.2">
      <c r="A28" s="9" t="s">
        <v>35</v>
      </c>
      <c r="B28" s="10">
        <f t="shared" si="1"/>
        <v>-4523</v>
      </c>
      <c r="C28" s="10">
        <f t="shared" si="2"/>
        <v>10962</v>
      </c>
      <c r="D28" s="10">
        <f t="shared" si="3"/>
        <v>6038</v>
      </c>
      <c r="E28" s="10">
        <v>4468</v>
      </c>
      <c r="F28" s="10">
        <v>1570</v>
      </c>
      <c r="G28" s="10">
        <f t="shared" si="4"/>
        <v>4924</v>
      </c>
      <c r="H28" s="10">
        <f t="shared" si="5"/>
        <v>1551</v>
      </c>
      <c r="I28" s="10">
        <v>1132</v>
      </c>
      <c r="J28" s="10">
        <v>419</v>
      </c>
      <c r="K28" s="10">
        <f t="shared" si="6"/>
        <v>3373</v>
      </c>
      <c r="L28" s="10">
        <v>2260</v>
      </c>
      <c r="M28" s="10">
        <v>1113</v>
      </c>
      <c r="N28" s="10">
        <f t="shared" si="7"/>
        <v>15485</v>
      </c>
      <c r="O28" s="10">
        <f t="shared" si="8"/>
        <v>11905</v>
      </c>
      <c r="P28" s="10">
        <v>4048</v>
      </c>
      <c r="Q28" s="10">
        <v>7857</v>
      </c>
      <c r="R28" s="10">
        <f t="shared" si="9"/>
        <v>3580</v>
      </c>
      <c r="S28" s="10">
        <f t="shared" si="10"/>
        <v>3404</v>
      </c>
      <c r="T28" s="10">
        <v>170</v>
      </c>
      <c r="U28" s="10">
        <v>3234</v>
      </c>
      <c r="V28" s="10">
        <f t="shared" si="11"/>
        <v>176</v>
      </c>
      <c r="W28" s="10">
        <v>28</v>
      </c>
      <c r="X28" s="10">
        <v>148</v>
      </c>
    </row>
    <row r="29" spans="1:24" s="18" customFormat="1" ht="21.75" customHeight="1" x14ac:dyDescent="0.2">
      <c r="A29" s="62" t="s">
        <v>36</v>
      </c>
      <c r="B29" s="63">
        <f t="shared" si="1"/>
        <v>-3273</v>
      </c>
      <c r="C29" s="63">
        <f t="shared" si="2"/>
        <v>11081</v>
      </c>
      <c r="D29" s="63">
        <f t="shared" si="3"/>
        <v>6000</v>
      </c>
      <c r="E29" s="63">
        <v>4440</v>
      </c>
      <c r="F29" s="63">
        <v>1560</v>
      </c>
      <c r="G29" s="63">
        <f t="shared" si="4"/>
        <v>5081</v>
      </c>
      <c r="H29" s="63">
        <f t="shared" si="5"/>
        <v>1659</v>
      </c>
      <c r="I29" s="63">
        <v>1211</v>
      </c>
      <c r="J29" s="63">
        <v>448</v>
      </c>
      <c r="K29" s="63">
        <f t="shared" si="6"/>
        <v>3422</v>
      </c>
      <c r="L29" s="63">
        <v>2293</v>
      </c>
      <c r="M29" s="63">
        <v>1129</v>
      </c>
      <c r="N29" s="63">
        <f t="shared" si="7"/>
        <v>14354</v>
      </c>
      <c r="O29" s="63">
        <f t="shared" si="8"/>
        <v>10632</v>
      </c>
      <c r="P29" s="63">
        <v>3615</v>
      </c>
      <c r="Q29" s="63">
        <v>7017</v>
      </c>
      <c r="R29" s="63">
        <f t="shared" si="9"/>
        <v>3722</v>
      </c>
      <c r="S29" s="63">
        <f t="shared" si="10"/>
        <v>3440</v>
      </c>
      <c r="T29" s="63">
        <v>172</v>
      </c>
      <c r="U29" s="63">
        <v>3268</v>
      </c>
      <c r="V29" s="63">
        <f t="shared" si="11"/>
        <v>282</v>
      </c>
      <c r="W29" s="63">
        <v>45</v>
      </c>
      <c r="X29" s="63">
        <v>237</v>
      </c>
    </row>
    <row r="30" spans="1:24" s="18" customFormat="1" ht="21.75" customHeight="1" x14ac:dyDescent="0.2">
      <c r="A30" s="9" t="s">
        <v>37</v>
      </c>
      <c r="B30" s="10">
        <f t="shared" si="1"/>
        <v>-3655</v>
      </c>
      <c r="C30" s="10">
        <f t="shared" si="2"/>
        <v>9453</v>
      </c>
      <c r="D30" s="10">
        <f t="shared" si="3"/>
        <v>4644</v>
      </c>
      <c r="E30" s="10">
        <v>3437</v>
      </c>
      <c r="F30" s="10">
        <v>1207</v>
      </c>
      <c r="G30" s="10">
        <f t="shared" si="4"/>
        <v>4809</v>
      </c>
      <c r="H30" s="10">
        <f t="shared" si="5"/>
        <v>2027</v>
      </c>
      <c r="I30" s="10">
        <v>1480</v>
      </c>
      <c r="J30" s="10">
        <v>547</v>
      </c>
      <c r="K30" s="10">
        <f t="shared" si="6"/>
        <v>2782</v>
      </c>
      <c r="L30" s="10">
        <v>1864</v>
      </c>
      <c r="M30" s="10">
        <v>918</v>
      </c>
      <c r="N30" s="10">
        <f t="shared" si="7"/>
        <v>13108</v>
      </c>
      <c r="O30" s="10">
        <f t="shared" si="8"/>
        <v>9368</v>
      </c>
      <c r="P30" s="10">
        <v>3185</v>
      </c>
      <c r="Q30" s="10">
        <v>6183</v>
      </c>
      <c r="R30" s="10">
        <f t="shared" si="9"/>
        <v>3740</v>
      </c>
      <c r="S30" s="10">
        <f t="shared" si="10"/>
        <v>3446</v>
      </c>
      <c r="T30" s="10">
        <v>172</v>
      </c>
      <c r="U30" s="10">
        <v>3274</v>
      </c>
      <c r="V30" s="10">
        <f t="shared" si="11"/>
        <v>294</v>
      </c>
      <c r="W30" s="10">
        <v>47</v>
      </c>
      <c r="X30" s="10">
        <v>247</v>
      </c>
    </row>
    <row r="31" spans="1:24" s="18" customFormat="1" ht="21.75" customHeight="1" x14ac:dyDescent="0.2">
      <c r="A31" s="62" t="s">
        <v>38</v>
      </c>
      <c r="B31" s="64">
        <f t="shared" si="1"/>
        <v>-3121</v>
      </c>
      <c r="C31" s="64">
        <f t="shared" si="2"/>
        <v>6529</v>
      </c>
      <c r="D31" s="64">
        <f t="shared" si="3"/>
        <v>2989</v>
      </c>
      <c r="E31" s="64">
        <v>2212</v>
      </c>
      <c r="F31" s="64">
        <v>777</v>
      </c>
      <c r="G31" s="64">
        <f t="shared" si="4"/>
        <v>3540</v>
      </c>
      <c r="H31" s="64">
        <f t="shared" si="5"/>
        <v>1652</v>
      </c>
      <c r="I31" s="64">
        <v>1206</v>
      </c>
      <c r="J31" s="64">
        <v>446</v>
      </c>
      <c r="K31" s="64">
        <f t="shared" si="6"/>
        <v>1888</v>
      </c>
      <c r="L31" s="64">
        <v>1265</v>
      </c>
      <c r="M31" s="64">
        <v>623</v>
      </c>
      <c r="N31" s="64">
        <f t="shared" si="7"/>
        <v>9650</v>
      </c>
      <c r="O31" s="64">
        <f t="shared" si="8"/>
        <v>6388</v>
      </c>
      <c r="P31" s="64">
        <v>2172</v>
      </c>
      <c r="Q31" s="64">
        <v>4216</v>
      </c>
      <c r="R31" s="64">
        <f t="shared" si="9"/>
        <v>3262</v>
      </c>
      <c r="S31" s="64">
        <f t="shared" si="10"/>
        <v>2987</v>
      </c>
      <c r="T31" s="64">
        <v>149</v>
      </c>
      <c r="U31" s="64">
        <v>2838</v>
      </c>
      <c r="V31" s="64">
        <f t="shared" si="11"/>
        <v>275</v>
      </c>
      <c r="W31" s="64">
        <v>44</v>
      </c>
      <c r="X31" s="64">
        <v>231</v>
      </c>
    </row>
    <row r="32" spans="1:24" s="18" customFormat="1" ht="21.75" customHeight="1" x14ac:dyDescent="0.2">
      <c r="A32" s="9" t="s">
        <v>39</v>
      </c>
      <c r="B32" s="10">
        <f t="shared" si="1"/>
        <v>-2425</v>
      </c>
      <c r="C32" s="10">
        <f t="shared" si="2"/>
        <v>5707</v>
      </c>
      <c r="D32" s="10">
        <f t="shared" si="3"/>
        <v>2693</v>
      </c>
      <c r="E32" s="10">
        <v>1993</v>
      </c>
      <c r="F32" s="10">
        <v>700</v>
      </c>
      <c r="G32" s="10">
        <f t="shared" si="4"/>
        <v>3014</v>
      </c>
      <c r="H32" s="10">
        <f t="shared" si="5"/>
        <v>1360</v>
      </c>
      <c r="I32" s="10">
        <v>993</v>
      </c>
      <c r="J32" s="10">
        <v>367</v>
      </c>
      <c r="K32" s="10">
        <f t="shared" si="6"/>
        <v>1654</v>
      </c>
      <c r="L32" s="10">
        <v>1108</v>
      </c>
      <c r="M32" s="10">
        <v>546</v>
      </c>
      <c r="N32" s="10">
        <f t="shared" si="7"/>
        <v>8132</v>
      </c>
      <c r="O32" s="10">
        <f t="shared" si="8"/>
        <v>5203</v>
      </c>
      <c r="P32" s="10">
        <v>1769</v>
      </c>
      <c r="Q32" s="10">
        <v>3434</v>
      </c>
      <c r="R32" s="10">
        <f t="shared" si="9"/>
        <v>2929</v>
      </c>
      <c r="S32" s="10">
        <f t="shared" si="10"/>
        <v>2874</v>
      </c>
      <c r="T32" s="10">
        <v>144</v>
      </c>
      <c r="U32" s="10">
        <v>2730</v>
      </c>
      <c r="V32" s="10">
        <f t="shared" si="11"/>
        <v>55</v>
      </c>
      <c r="W32" s="10">
        <v>9</v>
      </c>
      <c r="X32" s="10">
        <v>46</v>
      </c>
    </row>
    <row r="33" spans="1:24" s="18" customFormat="1" ht="21.75" customHeight="1" x14ac:dyDescent="0.2">
      <c r="A33" s="62" t="s">
        <v>40</v>
      </c>
      <c r="B33" s="63">
        <f t="shared" si="1"/>
        <v>-2450</v>
      </c>
      <c r="C33" s="63">
        <f t="shared" si="2"/>
        <v>7460</v>
      </c>
      <c r="D33" s="63">
        <f t="shared" si="3"/>
        <v>4341</v>
      </c>
      <c r="E33" s="63">
        <v>3212</v>
      </c>
      <c r="F33" s="63">
        <v>1129</v>
      </c>
      <c r="G33" s="63">
        <f t="shared" si="4"/>
        <v>3119</v>
      </c>
      <c r="H33" s="63">
        <f t="shared" si="5"/>
        <v>1323</v>
      </c>
      <c r="I33" s="63">
        <v>966</v>
      </c>
      <c r="J33" s="63">
        <v>357</v>
      </c>
      <c r="K33" s="63">
        <f t="shared" si="6"/>
        <v>1796</v>
      </c>
      <c r="L33" s="63">
        <v>1203</v>
      </c>
      <c r="M33" s="63">
        <v>593</v>
      </c>
      <c r="N33" s="63">
        <f t="shared" si="7"/>
        <v>9910</v>
      </c>
      <c r="O33" s="63">
        <f t="shared" si="8"/>
        <v>6301</v>
      </c>
      <c r="P33" s="63">
        <v>2142</v>
      </c>
      <c r="Q33" s="63">
        <v>4159</v>
      </c>
      <c r="R33" s="63">
        <f t="shared" si="9"/>
        <v>3609</v>
      </c>
      <c r="S33" s="63">
        <f t="shared" si="10"/>
        <v>3341</v>
      </c>
      <c r="T33" s="63">
        <v>167</v>
      </c>
      <c r="U33" s="63">
        <v>3174</v>
      </c>
      <c r="V33" s="63">
        <f t="shared" si="11"/>
        <v>268</v>
      </c>
      <c r="W33" s="63">
        <v>43</v>
      </c>
      <c r="X33" s="63">
        <v>225</v>
      </c>
    </row>
    <row r="34" spans="1:24" s="18" customFormat="1" ht="21.75" customHeight="1" x14ac:dyDescent="0.2">
      <c r="A34" s="9" t="s">
        <v>41</v>
      </c>
      <c r="B34" s="10">
        <f t="shared" si="1"/>
        <v>-2893</v>
      </c>
      <c r="C34" s="10">
        <f t="shared" si="2"/>
        <v>8969</v>
      </c>
      <c r="D34" s="10">
        <f t="shared" si="3"/>
        <v>5371</v>
      </c>
      <c r="E34" s="10">
        <v>3974</v>
      </c>
      <c r="F34" s="10">
        <v>1397</v>
      </c>
      <c r="G34" s="10">
        <f t="shared" si="4"/>
        <v>3598</v>
      </c>
      <c r="H34" s="10">
        <f t="shared" si="5"/>
        <v>1666</v>
      </c>
      <c r="I34" s="10">
        <v>1216</v>
      </c>
      <c r="J34" s="10">
        <v>450</v>
      </c>
      <c r="K34" s="10">
        <f t="shared" si="6"/>
        <v>1932</v>
      </c>
      <c r="L34" s="10">
        <v>1294</v>
      </c>
      <c r="M34" s="10">
        <v>638</v>
      </c>
      <c r="N34" s="10">
        <f t="shared" si="7"/>
        <v>11862</v>
      </c>
      <c r="O34" s="10">
        <f t="shared" si="8"/>
        <v>7846</v>
      </c>
      <c r="P34" s="10">
        <v>2668</v>
      </c>
      <c r="Q34" s="10">
        <v>5178</v>
      </c>
      <c r="R34" s="10">
        <f t="shared" si="9"/>
        <v>4016</v>
      </c>
      <c r="S34" s="10">
        <f t="shared" si="10"/>
        <v>3765</v>
      </c>
      <c r="T34" s="10">
        <v>188</v>
      </c>
      <c r="U34" s="10">
        <v>3577</v>
      </c>
      <c r="V34" s="10">
        <f t="shared" si="11"/>
        <v>251</v>
      </c>
      <c r="W34" s="10">
        <v>40</v>
      </c>
      <c r="X34" s="10">
        <v>211</v>
      </c>
    </row>
    <row r="35" spans="1:24" s="18" customFormat="1" ht="21.75" customHeight="1" x14ac:dyDescent="0.2">
      <c r="A35" s="62" t="s">
        <v>42</v>
      </c>
      <c r="B35" s="64">
        <f t="shared" si="1"/>
        <v>-3660</v>
      </c>
      <c r="C35" s="64">
        <f t="shared" si="2"/>
        <v>9218</v>
      </c>
      <c r="D35" s="64">
        <f t="shared" si="3"/>
        <v>6067</v>
      </c>
      <c r="E35" s="64">
        <v>4490</v>
      </c>
      <c r="F35" s="64">
        <v>1577</v>
      </c>
      <c r="G35" s="64">
        <f t="shared" si="4"/>
        <v>3151</v>
      </c>
      <c r="H35" s="64">
        <f t="shared" si="5"/>
        <v>1488</v>
      </c>
      <c r="I35" s="64">
        <v>1086</v>
      </c>
      <c r="J35" s="64">
        <v>402</v>
      </c>
      <c r="K35" s="64">
        <f t="shared" si="6"/>
        <v>1663</v>
      </c>
      <c r="L35" s="64">
        <v>1114</v>
      </c>
      <c r="M35" s="64">
        <v>549</v>
      </c>
      <c r="N35" s="64">
        <f t="shared" si="7"/>
        <v>12878</v>
      </c>
      <c r="O35" s="64">
        <f t="shared" si="8"/>
        <v>9108</v>
      </c>
      <c r="P35" s="64">
        <v>3097</v>
      </c>
      <c r="Q35" s="64">
        <v>6011</v>
      </c>
      <c r="R35" s="64">
        <f t="shared" si="9"/>
        <v>3770</v>
      </c>
      <c r="S35" s="64">
        <f t="shared" si="10"/>
        <v>3691</v>
      </c>
      <c r="T35" s="64">
        <v>185</v>
      </c>
      <c r="U35" s="64">
        <v>3506</v>
      </c>
      <c r="V35" s="64">
        <f t="shared" si="11"/>
        <v>79</v>
      </c>
      <c r="W35" s="64">
        <v>13</v>
      </c>
      <c r="X35" s="64">
        <v>66</v>
      </c>
    </row>
    <row r="36" spans="1:24" s="18" customFormat="1" ht="21.75" customHeight="1" x14ac:dyDescent="0.2">
      <c r="A36" s="9" t="s">
        <v>43</v>
      </c>
      <c r="B36" s="10">
        <f t="shared" si="1"/>
        <v>2936</v>
      </c>
      <c r="C36" s="10">
        <f t="shared" si="2"/>
        <v>5369</v>
      </c>
      <c r="D36" s="10">
        <f t="shared" si="3"/>
        <v>3540</v>
      </c>
      <c r="E36" s="10">
        <v>3253</v>
      </c>
      <c r="F36" s="10">
        <v>287</v>
      </c>
      <c r="G36" s="10">
        <f t="shared" si="4"/>
        <v>1829</v>
      </c>
      <c r="H36" s="10">
        <f t="shared" si="5"/>
        <v>1683</v>
      </c>
      <c r="I36" s="10">
        <v>999</v>
      </c>
      <c r="J36" s="10">
        <v>684</v>
      </c>
      <c r="K36" s="10">
        <f t="shared" si="6"/>
        <v>146</v>
      </c>
      <c r="L36" s="10">
        <v>86</v>
      </c>
      <c r="M36" s="10">
        <v>60</v>
      </c>
      <c r="N36" s="10">
        <f t="shared" si="7"/>
        <v>2433</v>
      </c>
      <c r="O36" s="10">
        <f t="shared" si="8"/>
        <v>1941</v>
      </c>
      <c r="P36" s="10">
        <v>146</v>
      </c>
      <c r="Q36" s="10">
        <v>1795</v>
      </c>
      <c r="R36" s="10">
        <f t="shared" si="9"/>
        <v>492</v>
      </c>
      <c r="S36" s="10">
        <f t="shared" si="10"/>
        <v>490</v>
      </c>
      <c r="T36" s="10">
        <v>146</v>
      </c>
      <c r="U36" s="10">
        <v>344</v>
      </c>
      <c r="V36" s="10">
        <f t="shared" si="11"/>
        <v>2</v>
      </c>
      <c r="W36" s="10">
        <v>0</v>
      </c>
      <c r="X36" s="10">
        <v>2</v>
      </c>
    </row>
    <row r="37" spans="1:24" s="18" customFormat="1" ht="21.75" customHeight="1" x14ac:dyDescent="0.2">
      <c r="A37" s="62" t="s">
        <v>44</v>
      </c>
      <c r="B37" s="63">
        <f t="shared" si="1"/>
        <v>-2984</v>
      </c>
      <c r="C37" s="63">
        <f t="shared" si="2"/>
        <v>8856</v>
      </c>
      <c r="D37" s="63">
        <f t="shared" si="3"/>
        <v>6601</v>
      </c>
      <c r="E37" s="63">
        <v>5754</v>
      </c>
      <c r="F37" s="63">
        <v>847</v>
      </c>
      <c r="G37" s="63">
        <f t="shared" si="4"/>
        <v>2255</v>
      </c>
      <c r="H37" s="63">
        <f t="shared" si="5"/>
        <v>2208</v>
      </c>
      <c r="I37" s="63">
        <v>1753</v>
      </c>
      <c r="J37" s="63">
        <v>455</v>
      </c>
      <c r="K37" s="63">
        <f t="shared" si="6"/>
        <v>47</v>
      </c>
      <c r="L37" s="63">
        <v>15</v>
      </c>
      <c r="M37" s="63">
        <v>32</v>
      </c>
      <c r="N37" s="63">
        <f t="shared" si="7"/>
        <v>11840</v>
      </c>
      <c r="O37" s="63">
        <f t="shared" si="8"/>
        <v>10862</v>
      </c>
      <c r="P37" s="63">
        <v>2604</v>
      </c>
      <c r="Q37" s="63">
        <v>8258</v>
      </c>
      <c r="R37" s="63">
        <f t="shared" si="9"/>
        <v>978</v>
      </c>
      <c r="S37" s="63">
        <f t="shared" si="10"/>
        <v>794</v>
      </c>
      <c r="T37" s="63">
        <v>136</v>
      </c>
      <c r="U37" s="63">
        <v>658</v>
      </c>
      <c r="V37" s="63">
        <f t="shared" si="11"/>
        <v>184</v>
      </c>
      <c r="W37" s="63">
        <v>0</v>
      </c>
      <c r="X37" s="63">
        <v>184</v>
      </c>
    </row>
    <row r="38" spans="1:24" s="18" customFormat="1" ht="21.75" customHeight="1" x14ac:dyDescent="0.2">
      <c r="A38" s="9" t="s">
        <v>45</v>
      </c>
      <c r="B38" s="10">
        <f t="shared" si="1"/>
        <v>-4536</v>
      </c>
      <c r="C38" s="10">
        <f t="shared" si="2"/>
        <v>9443</v>
      </c>
      <c r="D38" s="10">
        <f t="shared" si="3"/>
        <v>7259</v>
      </c>
      <c r="E38" s="10">
        <v>6582</v>
      </c>
      <c r="F38" s="10">
        <v>677</v>
      </c>
      <c r="G38" s="10">
        <f t="shared" si="4"/>
        <v>2184</v>
      </c>
      <c r="H38" s="10">
        <f t="shared" si="5"/>
        <v>2138</v>
      </c>
      <c r="I38" s="10">
        <v>1653</v>
      </c>
      <c r="J38" s="10">
        <v>485</v>
      </c>
      <c r="K38" s="10">
        <f t="shared" si="6"/>
        <v>46</v>
      </c>
      <c r="L38" s="10">
        <v>14</v>
      </c>
      <c r="M38" s="10">
        <v>32</v>
      </c>
      <c r="N38" s="10">
        <f t="shared" si="7"/>
        <v>13979</v>
      </c>
      <c r="O38" s="10">
        <f t="shared" si="8"/>
        <v>13003</v>
      </c>
      <c r="P38" s="10">
        <v>3066</v>
      </c>
      <c r="Q38" s="10">
        <v>9937</v>
      </c>
      <c r="R38" s="10">
        <f t="shared" si="9"/>
        <v>976</v>
      </c>
      <c r="S38" s="10">
        <f t="shared" si="10"/>
        <v>829</v>
      </c>
      <c r="T38" s="10">
        <v>170</v>
      </c>
      <c r="U38" s="10">
        <v>659</v>
      </c>
      <c r="V38" s="10">
        <f t="shared" si="11"/>
        <v>147</v>
      </c>
      <c r="W38" s="10">
        <v>0</v>
      </c>
      <c r="X38" s="10">
        <v>147</v>
      </c>
    </row>
    <row r="39" spans="1:24" s="18" customFormat="1" ht="21.75" customHeight="1" x14ac:dyDescent="0.2">
      <c r="A39" s="62" t="s">
        <v>46</v>
      </c>
      <c r="B39" s="64">
        <f t="shared" si="1"/>
        <v>-7659</v>
      </c>
      <c r="C39" s="64">
        <f t="shared" si="2"/>
        <v>10477</v>
      </c>
      <c r="D39" s="64">
        <f t="shared" si="3"/>
        <v>8193</v>
      </c>
      <c r="E39" s="64">
        <v>7448</v>
      </c>
      <c r="F39" s="64">
        <v>745</v>
      </c>
      <c r="G39" s="64">
        <f t="shared" si="4"/>
        <v>2284</v>
      </c>
      <c r="H39" s="64">
        <f t="shared" si="5"/>
        <v>2275</v>
      </c>
      <c r="I39" s="64">
        <v>1728</v>
      </c>
      <c r="J39" s="64">
        <v>547</v>
      </c>
      <c r="K39" s="64">
        <f t="shared" si="6"/>
        <v>9</v>
      </c>
      <c r="L39" s="64">
        <v>9</v>
      </c>
      <c r="M39" s="64">
        <v>0</v>
      </c>
      <c r="N39" s="64">
        <f t="shared" si="7"/>
        <v>18136</v>
      </c>
      <c r="O39" s="64">
        <f t="shared" si="8"/>
        <v>17305</v>
      </c>
      <c r="P39" s="64">
        <v>4757</v>
      </c>
      <c r="Q39" s="64">
        <v>12548</v>
      </c>
      <c r="R39" s="64">
        <f t="shared" si="9"/>
        <v>831</v>
      </c>
      <c r="S39" s="64">
        <f t="shared" si="10"/>
        <v>829</v>
      </c>
      <c r="T39" s="64">
        <v>191</v>
      </c>
      <c r="U39" s="64">
        <v>638</v>
      </c>
      <c r="V39" s="64">
        <f t="shared" si="11"/>
        <v>2</v>
      </c>
      <c r="W39" s="64">
        <v>1</v>
      </c>
      <c r="X39" s="64">
        <v>1</v>
      </c>
    </row>
    <row r="40" spans="1:24" s="18" customFormat="1" ht="21.75" customHeight="1" x14ac:dyDescent="0.2">
      <c r="A40" s="9" t="s">
        <v>47</v>
      </c>
      <c r="B40" s="10">
        <f t="shared" si="1"/>
        <v>-7963</v>
      </c>
      <c r="C40" s="10">
        <f t="shared" si="2"/>
        <v>10880</v>
      </c>
      <c r="D40" s="10">
        <f t="shared" si="3"/>
        <v>8402</v>
      </c>
      <c r="E40" s="10">
        <v>7598</v>
      </c>
      <c r="F40" s="10">
        <v>804</v>
      </c>
      <c r="G40" s="10">
        <f t="shared" si="4"/>
        <v>2478</v>
      </c>
      <c r="H40" s="10">
        <f t="shared" si="5"/>
        <v>2464</v>
      </c>
      <c r="I40" s="10">
        <v>1857</v>
      </c>
      <c r="J40" s="10">
        <v>607</v>
      </c>
      <c r="K40" s="10">
        <f t="shared" si="6"/>
        <v>14</v>
      </c>
      <c r="L40" s="10">
        <v>10</v>
      </c>
      <c r="M40" s="10">
        <v>4</v>
      </c>
      <c r="N40" s="10">
        <f t="shared" si="7"/>
        <v>18843</v>
      </c>
      <c r="O40" s="10">
        <f t="shared" si="8"/>
        <v>18026</v>
      </c>
      <c r="P40" s="10">
        <v>5047</v>
      </c>
      <c r="Q40" s="10">
        <v>12979</v>
      </c>
      <c r="R40" s="10">
        <f t="shared" si="9"/>
        <v>817</v>
      </c>
      <c r="S40" s="10">
        <f t="shared" si="10"/>
        <v>771</v>
      </c>
      <c r="T40" s="10">
        <v>161</v>
      </c>
      <c r="U40" s="10">
        <v>610</v>
      </c>
      <c r="V40" s="10">
        <f t="shared" si="11"/>
        <v>46</v>
      </c>
      <c r="W40" s="10">
        <v>1</v>
      </c>
      <c r="X40" s="10">
        <v>45</v>
      </c>
    </row>
    <row r="41" spans="1:24" s="18" customFormat="1" ht="21.75" customHeight="1" x14ac:dyDescent="0.2">
      <c r="A41" s="62" t="s">
        <v>48</v>
      </c>
      <c r="B41" s="63">
        <f t="shared" si="1"/>
        <v>-9887</v>
      </c>
      <c r="C41" s="63">
        <f t="shared" si="2"/>
        <v>10688</v>
      </c>
      <c r="D41" s="63">
        <f t="shared" si="3"/>
        <v>8078</v>
      </c>
      <c r="E41" s="63">
        <v>7437</v>
      </c>
      <c r="F41" s="63">
        <v>641</v>
      </c>
      <c r="G41" s="63">
        <f t="shared" si="4"/>
        <v>2610</v>
      </c>
      <c r="H41" s="63">
        <f t="shared" si="5"/>
        <v>2593</v>
      </c>
      <c r="I41" s="63">
        <v>1985</v>
      </c>
      <c r="J41" s="63">
        <v>608</v>
      </c>
      <c r="K41" s="63">
        <f t="shared" si="6"/>
        <v>17</v>
      </c>
      <c r="L41" s="63">
        <v>12</v>
      </c>
      <c r="M41" s="63">
        <v>5</v>
      </c>
      <c r="N41" s="63">
        <f t="shared" si="7"/>
        <v>20575</v>
      </c>
      <c r="O41" s="63">
        <f t="shared" si="8"/>
        <v>19632</v>
      </c>
      <c r="P41" s="63">
        <v>5637</v>
      </c>
      <c r="Q41" s="63">
        <v>13995</v>
      </c>
      <c r="R41" s="63">
        <f t="shared" si="9"/>
        <v>943</v>
      </c>
      <c r="S41" s="63">
        <f t="shared" si="10"/>
        <v>940</v>
      </c>
      <c r="T41" s="63">
        <v>136</v>
      </c>
      <c r="U41" s="63">
        <v>804</v>
      </c>
      <c r="V41" s="63">
        <f t="shared" si="11"/>
        <v>3</v>
      </c>
      <c r="W41" s="63">
        <v>1</v>
      </c>
      <c r="X41" s="63">
        <v>2</v>
      </c>
    </row>
    <row r="42" spans="1:24" s="18" customFormat="1" ht="21.75" customHeight="1" x14ac:dyDescent="0.2">
      <c r="A42" s="9" t="s">
        <v>49</v>
      </c>
      <c r="B42" s="10">
        <f t="shared" si="1"/>
        <v>-8333</v>
      </c>
      <c r="C42" s="10">
        <f t="shared" si="2"/>
        <v>8142</v>
      </c>
      <c r="D42" s="10">
        <f t="shared" si="3"/>
        <v>5599</v>
      </c>
      <c r="E42" s="10">
        <v>5401</v>
      </c>
      <c r="F42" s="10">
        <v>198</v>
      </c>
      <c r="G42" s="10">
        <f t="shared" si="4"/>
        <v>2543</v>
      </c>
      <c r="H42" s="10">
        <f t="shared" si="5"/>
        <v>2534</v>
      </c>
      <c r="I42" s="10">
        <v>1842</v>
      </c>
      <c r="J42" s="10">
        <v>692</v>
      </c>
      <c r="K42" s="10">
        <f t="shared" si="6"/>
        <v>9</v>
      </c>
      <c r="L42" s="10">
        <v>9</v>
      </c>
      <c r="M42" s="10">
        <v>0</v>
      </c>
      <c r="N42" s="10">
        <f t="shared" si="7"/>
        <v>16475</v>
      </c>
      <c r="O42" s="10">
        <f t="shared" si="8"/>
        <v>15641</v>
      </c>
      <c r="P42" s="10">
        <v>4999</v>
      </c>
      <c r="Q42" s="10">
        <v>10642</v>
      </c>
      <c r="R42" s="10">
        <f t="shared" si="9"/>
        <v>834</v>
      </c>
      <c r="S42" s="10">
        <f t="shared" si="10"/>
        <v>833</v>
      </c>
      <c r="T42" s="10">
        <v>103</v>
      </c>
      <c r="U42" s="10">
        <v>730</v>
      </c>
      <c r="V42" s="10">
        <f t="shared" si="11"/>
        <v>1</v>
      </c>
      <c r="W42" s="10">
        <v>0</v>
      </c>
      <c r="X42" s="10">
        <v>1</v>
      </c>
    </row>
    <row r="43" spans="1:24" s="18" customFormat="1" ht="21.75" customHeight="1" x14ac:dyDescent="0.2">
      <c r="A43" s="62" t="s">
        <v>50</v>
      </c>
      <c r="B43" s="64">
        <f t="shared" si="1"/>
        <v>-8527</v>
      </c>
      <c r="C43" s="64">
        <f t="shared" si="2"/>
        <v>7734</v>
      </c>
      <c r="D43" s="64">
        <f t="shared" si="3"/>
        <v>5557</v>
      </c>
      <c r="E43" s="64">
        <v>5357</v>
      </c>
      <c r="F43" s="64">
        <v>200</v>
      </c>
      <c r="G43" s="64">
        <f t="shared" si="4"/>
        <v>2177</v>
      </c>
      <c r="H43" s="64">
        <f t="shared" si="5"/>
        <v>2090</v>
      </c>
      <c r="I43" s="64">
        <v>1467</v>
      </c>
      <c r="J43" s="64">
        <v>623</v>
      </c>
      <c r="K43" s="64">
        <f t="shared" si="6"/>
        <v>87</v>
      </c>
      <c r="L43" s="64">
        <v>22</v>
      </c>
      <c r="M43" s="64">
        <v>65</v>
      </c>
      <c r="N43" s="64">
        <f t="shared" si="7"/>
        <v>16261</v>
      </c>
      <c r="O43" s="64">
        <f t="shared" si="8"/>
        <v>15389</v>
      </c>
      <c r="P43" s="64">
        <v>5284</v>
      </c>
      <c r="Q43" s="64">
        <v>10105</v>
      </c>
      <c r="R43" s="64">
        <f t="shared" si="9"/>
        <v>872</v>
      </c>
      <c r="S43" s="64">
        <f t="shared" si="10"/>
        <v>872</v>
      </c>
      <c r="T43" s="64">
        <v>240</v>
      </c>
      <c r="U43" s="64">
        <v>632</v>
      </c>
      <c r="V43" s="64">
        <f t="shared" si="11"/>
        <v>0</v>
      </c>
      <c r="W43" s="64">
        <v>0</v>
      </c>
      <c r="X43" s="64">
        <v>0</v>
      </c>
    </row>
    <row r="44" spans="1:24" s="18" customFormat="1" ht="21.75" customHeight="1" x14ac:dyDescent="0.2">
      <c r="A44" s="9" t="s">
        <v>51</v>
      </c>
      <c r="B44" s="10">
        <f t="shared" si="1"/>
        <v>-10475</v>
      </c>
      <c r="C44" s="10">
        <f t="shared" si="2"/>
        <v>8758</v>
      </c>
      <c r="D44" s="10">
        <f t="shared" si="3"/>
        <v>6425</v>
      </c>
      <c r="E44" s="10">
        <v>6178</v>
      </c>
      <c r="F44" s="10">
        <v>247</v>
      </c>
      <c r="G44" s="10">
        <f t="shared" si="4"/>
        <v>2333</v>
      </c>
      <c r="H44" s="10">
        <f t="shared" si="5"/>
        <v>2264</v>
      </c>
      <c r="I44" s="10">
        <v>1577</v>
      </c>
      <c r="J44" s="10">
        <v>687</v>
      </c>
      <c r="K44" s="10">
        <f t="shared" si="6"/>
        <v>69</v>
      </c>
      <c r="L44" s="10">
        <v>4</v>
      </c>
      <c r="M44" s="10">
        <v>65</v>
      </c>
      <c r="N44" s="10">
        <f t="shared" si="7"/>
        <v>19233</v>
      </c>
      <c r="O44" s="10">
        <f t="shared" si="8"/>
        <v>18352</v>
      </c>
      <c r="P44" s="10">
        <v>6636</v>
      </c>
      <c r="Q44" s="10">
        <v>11716</v>
      </c>
      <c r="R44" s="10">
        <f t="shared" si="9"/>
        <v>881</v>
      </c>
      <c r="S44" s="10">
        <f t="shared" si="10"/>
        <v>868</v>
      </c>
      <c r="T44" s="10">
        <v>235</v>
      </c>
      <c r="U44" s="10">
        <v>633</v>
      </c>
      <c r="V44" s="10">
        <f t="shared" si="11"/>
        <v>13</v>
      </c>
      <c r="W44" s="10">
        <v>4</v>
      </c>
      <c r="X44" s="10">
        <v>9</v>
      </c>
    </row>
    <row r="45" spans="1:24" s="18" customFormat="1" ht="21.75" customHeight="1" x14ac:dyDescent="0.2">
      <c r="A45" s="62" t="s">
        <v>52</v>
      </c>
      <c r="B45" s="63">
        <f t="shared" si="1"/>
        <v>-11120</v>
      </c>
      <c r="C45" s="63">
        <f t="shared" si="2"/>
        <v>8252</v>
      </c>
      <c r="D45" s="63">
        <f t="shared" si="3"/>
        <v>6069</v>
      </c>
      <c r="E45" s="63">
        <v>5853</v>
      </c>
      <c r="F45" s="63">
        <v>216</v>
      </c>
      <c r="G45" s="63">
        <f t="shared" si="4"/>
        <v>2183</v>
      </c>
      <c r="H45" s="63">
        <f t="shared" si="5"/>
        <v>2136</v>
      </c>
      <c r="I45" s="63">
        <v>1472</v>
      </c>
      <c r="J45" s="63">
        <v>664</v>
      </c>
      <c r="K45" s="63">
        <f t="shared" si="6"/>
        <v>47</v>
      </c>
      <c r="L45" s="63">
        <v>47</v>
      </c>
      <c r="M45" s="63">
        <v>0</v>
      </c>
      <c r="N45" s="63">
        <f t="shared" si="7"/>
        <v>19372</v>
      </c>
      <c r="O45" s="63">
        <f t="shared" si="8"/>
        <v>18418</v>
      </c>
      <c r="P45" s="63">
        <v>7138</v>
      </c>
      <c r="Q45" s="63">
        <v>11280</v>
      </c>
      <c r="R45" s="63">
        <f t="shared" si="9"/>
        <v>954</v>
      </c>
      <c r="S45" s="63">
        <f t="shared" si="10"/>
        <v>943</v>
      </c>
      <c r="T45" s="63">
        <v>221</v>
      </c>
      <c r="U45" s="63">
        <v>722</v>
      </c>
      <c r="V45" s="63">
        <f t="shared" si="11"/>
        <v>11</v>
      </c>
      <c r="W45" s="63">
        <v>2</v>
      </c>
      <c r="X45" s="63">
        <v>9</v>
      </c>
    </row>
    <row r="46" spans="1:24" s="18" customFormat="1" ht="21.75" customHeight="1" x14ac:dyDescent="0.2">
      <c r="A46" s="9" t="s">
        <v>53</v>
      </c>
      <c r="B46" s="10">
        <f t="shared" si="1"/>
        <v>-11945</v>
      </c>
      <c r="C46" s="10">
        <f t="shared" si="2"/>
        <v>8980</v>
      </c>
      <c r="D46" s="10">
        <f t="shared" si="3"/>
        <v>6792</v>
      </c>
      <c r="E46" s="10">
        <v>6577</v>
      </c>
      <c r="F46" s="10">
        <v>215</v>
      </c>
      <c r="G46" s="10">
        <f t="shared" si="4"/>
        <v>2188</v>
      </c>
      <c r="H46" s="10">
        <f t="shared" si="5"/>
        <v>2184</v>
      </c>
      <c r="I46" s="10">
        <v>1499</v>
      </c>
      <c r="J46" s="10">
        <v>685</v>
      </c>
      <c r="K46" s="10">
        <f t="shared" si="6"/>
        <v>4</v>
      </c>
      <c r="L46" s="10">
        <v>4</v>
      </c>
      <c r="M46" s="10">
        <v>0</v>
      </c>
      <c r="N46" s="10">
        <f t="shared" si="7"/>
        <v>20925</v>
      </c>
      <c r="O46" s="10">
        <f t="shared" si="8"/>
        <v>19948</v>
      </c>
      <c r="P46" s="10">
        <v>7549</v>
      </c>
      <c r="Q46" s="10">
        <v>12399</v>
      </c>
      <c r="R46" s="10">
        <f t="shared" si="9"/>
        <v>977</v>
      </c>
      <c r="S46" s="10">
        <f t="shared" si="10"/>
        <v>962</v>
      </c>
      <c r="T46" s="10">
        <v>292</v>
      </c>
      <c r="U46" s="10">
        <v>670</v>
      </c>
      <c r="V46" s="10">
        <f t="shared" si="11"/>
        <v>15</v>
      </c>
      <c r="W46" s="10">
        <v>3</v>
      </c>
      <c r="X46" s="10">
        <v>12</v>
      </c>
    </row>
    <row r="47" spans="1:24" s="18" customFormat="1" ht="21.75" customHeight="1" x14ac:dyDescent="0.2">
      <c r="A47" s="62" t="s">
        <v>54</v>
      </c>
      <c r="B47" s="64">
        <f t="shared" si="1"/>
        <v>-13167</v>
      </c>
      <c r="C47" s="64">
        <f t="shared" si="2"/>
        <v>9622</v>
      </c>
      <c r="D47" s="64">
        <f t="shared" si="3"/>
        <v>7051</v>
      </c>
      <c r="E47" s="64">
        <v>6812</v>
      </c>
      <c r="F47" s="64">
        <v>239</v>
      </c>
      <c r="G47" s="64">
        <f t="shared" si="4"/>
        <v>2571</v>
      </c>
      <c r="H47" s="64">
        <f t="shared" si="5"/>
        <v>2481</v>
      </c>
      <c r="I47" s="64">
        <v>1784</v>
      </c>
      <c r="J47" s="64">
        <v>697</v>
      </c>
      <c r="K47" s="64">
        <f t="shared" si="6"/>
        <v>90</v>
      </c>
      <c r="L47" s="64">
        <v>86</v>
      </c>
      <c r="M47" s="64">
        <v>4</v>
      </c>
      <c r="N47" s="64">
        <f t="shared" si="7"/>
        <v>22789</v>
      </c>
      <c r="O47" s="64">
        <f t="shared" si="8"/>
        <v>22019</v>
      </c>
      <c r="P47" s="64">
        <v>8509</v>
      </c>
      <c r="Q47" s="64">
        <v>13510</v>
      </c>
      <c r="R47" s="64">
        <f t="shared" si="9"/>
        <v>770</v>
      </c>
      <c r="S47" s="64">
        <f t="shared" si="10"/>
        <v>758</v>
      </c>
      <c r="T47" s="64">
        <v>263</v>
      </c>
      <c r="U47" s="64">
        <v>495</v>
      </c>
      <c r="V47" s="64">
        <f t="shared" si="11"/>
        <v>12</v>
      </c>
      <c r="W47" s="64">
        <v>2</v>
      </c>
      <c r="X47" s="64">
        <v>10</v>
      </c>
    </row>
    <row r="48" spans="1:24" s="18" customFormat="1" ht="21.75" customHeight="1" x14ac:dyDescent="0.2">
      <c r="A48" s="9" t="s">
        <v>55</v>
      </c>
      <c r="B48" s="10">
        <f t="shared" si="1"/>
        <v>-10013</v>
      </c>
      <c r="C48" s="10">
        <f t="shared" si="2"/>
        <v>11316</v>
      </c>
      <c r="D48" s="10">
        <f t="shared" si="3"/>
        <v>8389</v>
      </c>
      <c r="E48" s="10">
        <v>8080</v>
      </c>
      <c r="F48" s="10">
        <v>309</v>
      </c>
      <c r="G48" s="10">
        <f t="shared" si="4"/>
        <v>2927</v>
      </c>
      <c r="H48" s="10">
        <f t="shared" si="5"/>
        <v>2910</v>
      </c>
      <c r="I48" s="10">
        <v>2230</v>
      </c>
      <c r="J48" s="10">
        <v>680</v>
      </c>
      <c r="K48" s="10">
        <f t="shared" si="6"/>
        <v>17</v>
      </c>
      <c r="L48" s="10">
        <v>7</v>
      </c>
      <c r="M48" s="10">
        <v>10</v>
      </c>
      <c r="N48" s="10">
        <f t="shared" si="7"/>
        <v>21329</v>
      </c>
      <c r="O48" s="10">
        <f t="shared" si="8"/>
        <v>20524</v>
      </c>
      <c r="P48" s="10">
        <v>8385</v>
      </c>
      <c r="Q48" s="10">
        <v>12139</v>
      </c>
      <c r="R48" s="10">
        <f t="shared" si="9"/>
        <v>805</v>
      </c>
      <c r="S48" s="10">
        <f t="shared" si="10"/>
        <v>801</v>
      </c>
      <c r="T48" s="10">
        <v>317</v>
      </c>
      <c r="U48" s="10">
        <v>484</v>
      </c>
      <c r="V48" s="10">
        <f t="shared" si="11"/>
        <v>4</v>
      </c>
      <c r="W48" s="10">
        <v>0</v>
      </c>
      <c r="X48" s="10">
        <v>4</v>
      </c>
    </row>
    <row r="49" spans="1:24" s="18" customFormat="1" ht="21.75" customHeight="1" x14ac:dyDescent="0.2">
      <c r="A49" s="62" t="s">
        <v>56</v>
      </c>
      <c r="B49" s="63">
        <f t="shared" si="1"/>
        <v>-9334</v>
      </c>
      <c r="C49" s="63">
        <f t="shared" si="2"/>
        <v>11024</v>
      </c>
      <c r="D49" s="63">
        <f t="shared" si="3"/>
        <v>8211</v>
      </c>
      <c r="E49" s="63">
        <v>7874</v>
      </c>
      <c r="F49" s="63">
        <v>337</v>
      </c>
      <c r="G49" s="63">
        <f t="shared" si="4"/>
        <v>2813</v>
      </c>
      <c r="H49" s="63">
        <f t="shared" si="5"/>
        <v>2787</v>
      </c>
      <c r="I49" s="63">
        <v>2214</v>
      </c>
      <c r="J49" s="63">
        <v>573</v>
      </c>
      <c r="K49" s="63">
        <f t="shared" si="6"/>
        <v>26</v>
      </c>
      <c r="L49" s="63">
        <v>16</v>
      </c>
      <c r="M49" s="63">
        <v>10</v>
      </c>
      <c r="N49" s="63">
        <f t="shared" si="7"/>
        <v>20358</v>
      </c>
      <c r="O49" s="63">
        <f t="shared" si="8"/>
        <v>19468</v>
      </c>
      <c r="P49" s="63">
        <v>9106</v>
      </c>
      <c r="Q49" s="63">
        <v>10362</v>
      </c>
      <c r="R49" s="63">
        <f t="shared" si="9"/>
        <v>890</v>
      </c>
      <c r="S49" s="63">
        <f t="shared" si="10"/>
        <v>886</v>
      </c>
      <c r="T49" s="63">
        <v>304</v>
      </c>
      <c r="U49" s="63">
        <v>582</v>
      </c>
      <c r="V49" s="63">
        <f t="shared" si="11"/>
        <v>4</v>
      </c>
      <c r="W49" s="63">
        <v>0</v>
      </c>
      <c r="X49" s="63">
        <v>4</v>
      </c>
    </row>
    <row r="50" spans="1:24" s="18" customFormat="1" ht="21.75" customHeight="1" x14ac:dyDescent="0.2">
      <c r="A50" s="9" t="s">
        <v>57</v>
      </c>
      <c r="B50" s="10">
        <f t="shared" si="1"/>
        <v>-9791</v>
      </c>
      <c r="C50" s="10">
        <f t="shared" si="2"/>
        <v>11772</v>
      </c>
      <c r="D50" s="10">
        <f t="shared" si="3"/>
        <v>8995</v>
      </c>
      <c r="E50" s="10">
        <v>8492</v>
      </c>
      <c r="F50" s="10">
        <v>503</v>
      </c>
      <c r="G50" s="10">
        <f t="shared" si="4"/>
        <v>2777</v>
      </c>
      <c r="H50" s="10">
        <f t="shared" si="5"/>
        <v>2756</v>
      </c>
      <c r="I50" s="10">
        <v>2143</v>
      </c>
      <c r="J50" s="10">
        <v>613</v>
      </c>
      <c r="K50" s="10">
        <f t="shared" si="6"/>
        <v>21</v>
      </c>
      <c r="L50" s="10">
        <v>16</v>
      </c>
      <c r="M50" s="10">
        <v>5</v>
      </c>
      <c r="N50" s="10">
        <f t="shared" si="7"/>
        <v>21563</v>
      </c>
      <c r="O50" s="10">
        <f t="shared" si="8"/>
        <v>20651</v>
      </c>
      <c r="P50" s="10">
        <v>9404</v>
      </c>
      <c r="Q50" s="10">
        <v>11247</v>
      </c>
      <c r="R50" s="10">
        <f t="shared" si="9"/>
        <v>912</v>
      </c>
      <c r="S50" s="10">
        <f t="shared" si="10"/>
        <v>910</v>
      </c>
      <c r="T50" s="10">
        <v>305</v>
      </c>
      <c r="U50" s="10">
        <v>605</v>
      </c>
      <c r="V50" s="10">
        <f t="shared" si="11"/>
        <v>2</v>
      </c>
      <c r="W50" s="10">
        <v>0</v>
      </c>
      <c r="X50" s="10">
        <v>2</v>
      </c>
    </row>
    <row r="51" spans="1:24" s="18" customFormat="1" ht="21.75" customHeight="1" x14ac:dyDescent="0.2">
      <c r="A51" s="62" t="s">
        <v>58</v>
      </c>
      <c r="B51" s="64">
        <f t="shared" si="1"/>
        <v>-11897</v>
      </c>
      <c r="C51" s="64">
        <f t="shared" si="2"/>
        <v>11139</v>
      </c>
      <c r="D51" s="64">
        <f t="shared" si="3"/>
        <v>8318</v>
      </c>
      <c r="E51" s="64">
        <v>7973</v>
      </c>
      <c r="F51" s="64">
        <v>345</v>
      </c>
      <c r="G51" s="64">
        <f t="shared" si="4"/>
        <v>2821</v>
      </c>
      <c r="H51" s="64">
        <f t="shared" si="5"/>
        <v>2797</v>
      </c>
      <c r="I51" s="64">
        <v>2195</v>
      </c>
      <c r="J51" s="64">
        <v>602</v>
      </c>
      <c r="K51" s="64">
        <f t="shared" si="6"/>
        <v>24</v>
      </c>
      <c r="L51" s="64">
        <v>17</v>
      </c>
      <c r="M51" s="64">
        <v>7</v>
      </c>
      <c r="N51" s="64">
        <f t="shared" si="7"/>
        <v>23036</v>
      </c>
      <c r="O51" s="64">
        <f t="shared" si="8"/>
        <v>22213</v>
      </c>
      <c r="P51" s="64">
        <v>10890</v>
      </c>
      <c r="Q51" s="64">
        <v>11323</v>
      </c>
      <c r="R51" s="64">
        <f t="shared" si="9"/>
        <v>823</v>
      </c>
      <c r="S51" s="64">
        <f t="shared" si="10"/>
        <v>821</v>
      </c>
      <c r="T51" s="64">
        <v>366</v>
      </c>
      <c r="U51" s="64">
        <v>455</v>
      </c>
      <c r="V51" s="64">
        <f t="shared" si="11"/>
        <v>2</v>
      </c>
      <c r="W51" s="64">
        <v>0</v>
      </c>
      <c r="X51" s="64">
        <v>2</v>
      </c>
    </row>
    <row r="52" spans="1:24" s="35" customFormat="1" ht="21" customHeight="1" x14ac:dyDescent="0.2">
      <c r="A52" s="9" t="s">
        <v>125</v>
      </c>
      <c r="B52" s="33">
        <f t="shared" si="1"/>
        <v>-10915</v>
      </c>
      <c r="C52" s="33">
        <f t="shared" si="2"/>
        <v>12489</v>
      </c>
      <c r="D52" s="33">
        <f t="shared" si="3"/>
        <v>9407</v>
      </c>
      <c r="E52" s="10">
        <v>9065</v>
      </c>
      <c r="F52" s="10">
        <v>342</v>
      </c>
      <c r="G52" s="33">
        <f t="shared" si="4"/>
        <v>3082</v>
      </c>
      <c r="H52" s="33">
        <f t="shared" si="5"/>
        <v>3069</v>
      </c>
      <c r="I52" s="10">
        <v>2461</v>
      </c>
      <c r="J52" s="10">
        <v>608</v>
      </c>
      <c r="K52" s="33">
        <f t="shared" si="6"/>
        <v>13</v>
      </c>
      <c r="L52" s="10">
        <v>12</v>
      </c>
      <c r="M52" s="10">
        <v>1</v>
      </c>
      <c r="N52" s="33">
        <f t="shared" si="7"/>
        <v>23404</v>
      </c>
      <c r="O52" s="33">
        <f t="shared" si="8"/>
        <v>22551</v>
      </c>
      <c r="P52" s="10">
        <v>10651</v>
      </c>
      <c r="Q52" s="10">
        <v>11900</v>
      </c>
      <c r="R52" s="33">
        <f t="shared" si="9"/>
        <v>853</v>
      </c>
      <c r="S52" s="33">
        <f t="shared" si="10"/>
        <v>852</v>
      </c>
      <c r="T52" s="10">
        <v>375</v>
      </c>
      <c r="U52" s="10">
        <v>477</v>
      </c>
      <c r="V52" s="33">
        <f t="shared" si="11"/>
        <v>1</v>
      </c>
      <c r="W52" s="10">
        <v>0</v>
      </c>
      <c r="X52" s="10">
        <v>1</v>
      </c>
    </row>
    <row r="53" spans="1:24" s="35" customFormat="1" ht="21" customHeight="1" x14ac:dyDescent="0.2">
      <c r="A53" s="62" t="s">
        <v>126</v>
      </c>
      <c r="B53" s="73">
        <f t="shared" si="1"/>
        <v>-10061</v>
      </c>
      <c r="C53" s="73">
        <f t="shared" si="2"/>
        <v>15626</v>
      </c>
      <c r="D53" s="73">
        <f t="shared" si="3"/>
        <v>11527</v>
      </c>
      <c r="E53" s="63">
        <v>11161</v>
      </c>
      <c r="F53" s="63">
        <v>366</v>
      </c>
      <c r="G53" s="73">
        <f t="shared" si="4"/>
        <v>4099</v>
      </c>
      <c r="H53" s="73">
        <f t="shared" si="5"/>
        <v>4094</v>
      </c>
      <c r="I53" s="63">
        <v>3498</v>
      </c>
      <c r="J53" s="63">
        <v>596</v>
      </c>
      <c r="K53" s="73">
        <f t="shared" si="6"/>
        <v>5</v>
      </c>
      <c r="L53" s="63">
        <v>4</v>
      </c>
      <c r="M53" s="63">
        <v>1</v>
      </c>
      <c r="N53" s="73">
        <f t="shared" si="7"/>
        <v>25687</v>
      </c>
      <c r="O53" s="73">
        <f t="shared" si="8"/>
        <v>24828</v>
      </c>
      <c r="P53" s="63">
        <v>11914</v>
      </c>
      <c r="Q53" s="63">
        <v>12914</v>
      </c>
      <c r="R53" s="73">
        <f t="shared" si="9"/>
        <v>859</v>
      </c>
      <c r="S53" s="73">
        <f t="shared" si="10"/>
        <v>858</v>
      </c>
      <c r="T53" s="63">
        <v>385</v>
      </c>
      <c r="U53" s="63">
        <v>473</v>
      </c>
      <c r="V53" s="73">
        <f t="shared" si="11"/>
        <v>1</v>
      </c>
      <c r="W53" s="63">
        <v>0</v>
      </c>
      <c r="X53" s="63">
        <v>1</v>
      </c>
    </row>
    <row r="54" spans="1:24" s="35" customFormat="1" ht="21" customHeight="1" x14ac:dyDescent="0.2">
      <c r="A54" s="9" t="s">
        <v>127</v>
      </c>
      <c r="B54" s="33">
        <f t="shared" si="1"/>
        <v>-11598</v>
      </c>
      <c r="C54" s="33">
        <f t="shared" si="2"/>
        <v>16385</v>
      </c>
      <c r="D54" s="33">
        <f t="shared" si="3"/>
        <v>12050</v>
      </c>
      <c r="E54" s="10">
        <v>11706</v>
      </c>
      <c r="F54" s="10">
        <v>344</v>
      </c>
      <c r="G54" s="33">
        <f t="shared" si="4"/>
        <v>4335</v>
      </c>
      <c r="H54" s="33">
        <f t="shared" si="5"/>
        <v>4330</v>
      </c>
      <c r="I54" s="10">
        <v>3783</v>
      </c>
      <c r="J54" s="10">
        <v>547</v>
      </c>
      <c r="K54" s="33">
        <f t="shared" si="6"/>
        <v>5</v>
      </c>
      <c r="L54" s="10">
        <v>4</v>
      </c>
      <c r="M54" s="10">
        <v>1</v>
      </c>
      <c r="N54" s="33">
        <f t="shared" si="7"/>
        <v>27983</v>
      </c>
      <c r="O54" s="33">
        <f t="shared" si="8"/>
        <v>27102</v>
      </c>
      <c r="P54" s="10">
        <v>13001</v>
      </c>
      <c r="Q54" s="10">
        <v>14101</v>
      </c>
      <c r="R54" s="33">
        <f t="shared" si="9"/>
        <v>881</v>
      </c>
      <c r="S54" s="33">
        <f t="shared" si="10"/>
        <v>880</v>
      </c>
      <c r="T54" s="10">
        <v>391</v>
      </c>
      <c r="U54" s="10">
        <v>489</v>
      </c>
      <c r="V54" s="33">
        <f t="shared" si="11"/>
        <v>1</v>
      </c>
      <c r="W54" s="10">
        <v>0</v>
      </c>
      <c r="X54" s="10">
        <v>1</v>
      </c>
    </row>
    <row r="55" spans="1:24" s="35" customFormat="1" ht="21" customHeight="1" x14ac:dyDescent="0.2">
      <c r="A55" s="62" t="s">
        <v>128</v>
      </c>
      <c r="B55" s="74">
        <f t="shared" si="1"/>
        <v>-8879</v>
      </c>
      <c r="C55" s="74">
        <f t="shared" si="2"/>
        <v>15118</v>
      </c>
      <c r="D55" s="74">
        <f t="shared" si="3"/>
        <v>10357</v>
      </c>
      <c r="E55" s="64">
        <v>10002</v>
      </c>
      <c r="F55" s="64">
        <v>355</v>
      </c>
      <c r="G55" s="74">
        <f t="shared" si="4"/>
        <v>4761</v>
      </c>
      <c r="H55" s="74">
        <f t="shared" si="5"/>
        <v>4752</v>
      </c>
      <c r="I55" s="64">
        <v>4190</v>
      </c>
      <c r="J55" s="64">
        <v>562</v>
      </c>
      <c r="K55" s="74">
        <f t="shared" si="6"/>
        <v>9</v>
      </c>
      <c r="L55" s="64">
        <v>4</v>
      </c>
      <c r="M55" s="64">
        <v>5</v>
      </c>
      <c r="N55" s="74">
        <f t="shared" si="7"/>
        <v>23997</v>
      </c>
      <c r="O55" s="74">
        <f t="shared" si="8"/>
        <v>22985</v>
      </c>
      <c r="P55" s="64">
        <v>10718</v>
      </c>
      <c r="Q55" s="64">
        <v>12267</v>
      </c>
      <c r="R55" s="74">
        <f t="shared" si="9"/>
        <v>1012</v>
      </c>
      <c r="S55" s="74">
        <f t="shared" si="10"/>
        <v>1012</v>
      </c>
      <c r="T55" s="64">
        <v>499</v>
      </c>
      <c r="U55" s="64">
        <v>513</v>
      </c>
      <c r="V55" s="74">
        <f t="shared" si="11"/>
        <v>0</v>
      </c>
      <c r="W55" s="64">
        <v>0</v>
      </c>
      <c r="X55" s="64">
        <v>0</v>
      </c>
    </row>
    <row r="56" spans="1:24" s="35" customFormat="1" ht="21" customHeight="1" x14ac:dyDescent="0.2">
      <c r="A56" s="9" t="s">
        <v>132</v>
      </c>
      <c r="B56" s="33">
        <f t="shared" ref="B56:B91" si="12">+C56-N56</f>
        <v>-9822</v>
      </c>
      <c r="C56" s="33">
        <f t="shared" ref="C56:C91" si="13">+D56+G56</f>
        <v>18272</v>
      </c>
      <c r="D56" s="33">
        <f t="shared" ref="D56:D91" si="14">+E56+F56</f>
        <v>13049</v>
      </c>
      <c r="E56" s="10">
        <v>12628</v>
      </c>
      <c r="F56" s="10">
        <v>421</v>
      </c>
      <c r="G56" s="33">
        <f t="shared" ref="G56:G91" si="15">+H56+K56</f>
        <v>5223</v>
      </c>
      <c r="H56" s="33">
        <f t="shared" ref="H56:H91" si="16">+I56+J56</f>
        <v>5203</v>
      </c>
      <c r="I56" s="10">
        <v>4619</v>
      </c>
      <c r="J56" s="10">
        <v>584</v>
      </c>
      <c r="K56" s="33">
        <f t="shared" ref="K56:K91" si="17">+L56+M56</f>
        <v>20</v>
      </c>
      <c r="L56" s="10">
        <v>4</v>
      </c>
      <c r="M56" s="10">
        <v>16</v>
      </c>
      <c r="N56" s="33">
        <f t="shared" ref="N56:N91" si="18">+O56+R56</f>
        <v>28094</v>
      </c>
      <c r="O56" s="33">
        <f t="shared" ref="O56:O91" si="19">+P56+Q56</f>
        <v>27003</v>
      </c>
      <c r="P56" s="10">
        <v>11586</v>
      </c>
      <c r="Q56" s="10">
        <v>15417</v>
      </c>
      <c r="R56" s="33">
        <f t="shared" ref="R56:R91" si="20">+S56+V56</f>
        <v>1091</v>
      </c>
      <c r="S56" s="33">
        <f t="shared" ref="S56:S91" si="21">+T56+U56</f>
        <v>1090</v>
      </c>
      <c r="T56" s="10">
        <v>535</v>
      </c>
      <c r="U56" s="10">
        <v>555</v>
      </c>
      <c r="V56" s="33">
        <f t="shared" ref="V56:V91" si="22">+W56+X56</f>
        <v>1</v>
      </c>
      <c r="W56" s="10">
        <v>0</v>
      </c>
      <c r="X56" s="10">
        <v>1</v>
      </c>
    </row>
    <row r="57" spans="1:24" s="35" customFormat="1" ht="21" customHeight="1" x14ac:dyDescent="0.2">
      <c r="A57" s="62" t="s">
        <v>133</v>
      </c>
      <c r="B57" s="73">
        <f t="shared" si="12"/>
        <v>-8567</v>
      </c>
      <c r="C57" s="73">
        <f t="shared" si="13"/>
        <v>20381</v>
      </c>
      <c r="D57" s="73">
        <f t="shared" si="14"/>
        <v>15246</v>
      </c>
      <c r="E57" s="63">
        <v>14807</v>
      </c>
      <c r="F57" s="63">
        <v>439</v>
      </c>
      <c r="G57" s="73">
        <f t="shared" si="15"/>
        <v>5135</v>
      </c>
      <c r="H57" s="73">
        <f t="shared" si="16"/>
        <v>5135</v>
      </c>
      <c r="I57" s="63">
        <v>4523</v>
      </c>
      <c r="J57" s="63">
        <v>612</v>
      </c>
      <c r="K57" s="73">
        <f t="shared" si="17"/>
        <v>0</v>
      </c>
      <c r="L57" s="63">
        <v>0</v>
      </c>
      <c r="M57" s="63">
        <v>0</v>
      </c>
      <c r="N57" s="73">
        <f t="shared" si="18"/>
        <v>28948</v>
      </c>
      <c r="O57" s="73">
        <f t="shared" si="19"/>
        <v>27846</v>
      </c>
      <c r="P57" s="63">
        <v>12358</v>
      </c>
      <c r="Q57" s="63">
        <v>15488</v>
      </c>
      <c r="R57" s="73">
        <f t="shared" si="20"/>
        <v>1102</v>
      </c>
      <c r="S57" s="73">
        <f t="shared" si="21"/>
        <v>1100</v>
      </c>
      <c r="T57" s="63">
        <v>549</v>
      </c>
      <c r="U57" s="63">
        <v>551</v>
      </c>
      <c r="V57" s="73">
        <f t="shared" si="22"/>
        <v>2</v>
      </c>
      <c r="W57" s="63">
        <v>0</v>
      </c>
      <c r="X57" s="63">
        <v>2</v>
      </c>
    </row>
    <row r="58" spans="1:24" s="35" customFormat="1" ht="21" customHeight="1" x14ac:dyDescent="0.2">
      <c r="A58" s="9" t="s">
        <v>134</v>
      </c>
      <c r="B58" s="33">
        <f t="shared" si="12"/>
        <v>-4834</v>
      </c>
      <c r="C58" s="33">
        <f t="shared" si="13"/>
        <v>22415</v>
      </c>
      <c r="D58" s="33">
        <f t="shared" si="14"/>
        <v>16780</v>
      </c>
      <c r="E58" s="10">
        <v>16337</v>
      </c>
      <c r="F58" s="10">
        <v>443</v>
      </c>
      <c r="G58" s="33">
        <f t="shared" si="15"/>
        <v>5635</v>
      </c>
      <c r="H58" s="33">
        <f t="shared" si="16"/>
        <v>5617</v>
      </c>
      <c r="I58" s="10">
        <v>4968</v>
      </c>
      <c r="J58" s="10">
        <v>649</v>
      </c>
      <c r="K58" s="33">
        <f t="shared" si="17"/>
        <v>18</v>
      </c>
      <c r="L58" s="10">
        <v>14</v>
      </c>
      <c r="M58" s="10">
        <v>4</v>
      </c>
      <c r="N58" s="33">
        <f t="shared" si="18"/>
        <v>27249</v>
      </c>
      <c r="O58" s="33">
        <f t="shared" si="19"/>
        <v>25834</v>
      </c>
      <c r="P58" s="10">
        <v>12104</v>
      </c>
      <c r="Q58" s="10">
        <v>13730</v>
      </c>
      <c r="R58" s="33">
        <f t="shared" si="20"/>
        <v>1415</v>
      </c>
      <c r="S58" s="33">
        <f t="shared" si="21"/>
        <v>1414</v>
      </c>
      <c r="T58" s="10">
        <v>826</v>
      </c>
      <c r="U58" s="10">
        <v>588</v>
      </c>
      <c r="V58" s="33">
        <f t="shared" si="22"/>
        <v>1</v>
      </c>
      <c r="W58" s="10">
        <v>0</v>
      </c>
      <c r="X58" s="10">
        <v>1</v>
      </c>
    </row>
    <row r="59" spans="1:24" s="35" customFormat="1" ht="21" customHeight="1" x14ac:dyDescent="0.2">
      <c r="A59" s="62" t="s">
        <v>135</v>
      </c>
      <c r="B59" s="74">
        <f t="shared" si="12"/>
        <v>-396</v>
      </c>
      <c r="C59" s="74">
        <f t="shared" si="13"/>
        <v>28716</v>
      </c>
      <c r="D59" s="74">
        <f t="shared" si="14"/>
        <v>20691</v>
      </c>
      <c r="E59" s="64">
        <v>20221</v>
      </c>
      <c r="F59" s="64">
        <v>470</v>
      </c>
      <c r="G59" s="74">
        <f t="shared" si="15"/>
        <v>8025</v>
      </c>
      <c r="H59" s="74">
        <f t="shared" si="16"/>
        <v>7991</v>
      </c>
      <c r="I59" s="64">
        <v>7220</v>
      </c>
      <c r="J59" s="64">
        <v>771</v>
      </c>
      <c r="K59" s="74">
        <f t="shared" si="17"/>
        <v>34</v>
      </c>
      <c r="L59" s="64">
        <v>34</v>
      </c>
      <c r="M59" s="64">
        <v>0</v>
      </c>
      <c r="N59" s="74">
        <f t="shared" si="18"/>
        <v>29112</v>
      </c>
      <c r="O59" s="74">
        <f t="shared" si="19"/>
        <v>27715</v>
      </c>
      <c r="P59" s="64">
        <v>15019</v>
      </c>
      <c r="Q59" s="64">
        <v>12696</v>
      </c>
      <c r="R59" s="74">
        <f t="shared" si="20"/>
        <v>1397</v>
      </c>
      <c r="S59" s="74">
        <f t="shared" si="21"/>
        <v>1396</v>
      </c>
      <c r="T59" s="64">
        <v>724</v>
      </c>
      <c r="U59" s="64">
        <v>672</v>
      </c>
      <c r="V59" s="74">
        <f t="shared" si="22"/>
        <v>1</v>
      </c>
      <c r="W59" s="64">
        <v>0</v>
      </c>
      <c r="X59" s="64">
        <v>1</v>
      </c>
    </row>
    <row r="60" spans="1:24" s="35" customFormat="1" ht="21" customHeight="1" x14ac:dyDescent="0.2">
      <c r="A60" s="9" t="s">
        <v>136</v>
      </c>
      <c r="B60" s="33">
        <f t="shared" si="12"/>
        <v>-2417</v>
      </c>
      <c r="C60" s="33">
        <f t="shared" si="13"/>
        <v>28024</v>
      </c>
      <c r="D60" s="33">
        <f t="shared" si="14"/>
        <v>20068</v>
      </c>
      <c r="E60" s="10">
        <v>19609</v>
      </c>
      <c r="F60" s="10">
        <v>459</v>
      </c>
      <c r="G60" s="33">
        <f t="shared" si="15"/>
        <v>7956</v>
      </c>
      <c r="H60" s="33">
        <f t="shared" si="16"/>
        <v>7912</v>
      </c>
      <c r="I60" s="10">
        <v>7014</v>
      </c>
      <c r="J60" s="10">
        <v>898</v>
      </c>
      <c r="K60" s="33">
        <f t="shared" si="17"/>
        <v>44</v>
      </c>
      <c r="L60" s="10">
        <v>44</v>
      </c>
      <c r="M60" s="10">
        <v>0</v>
      </c>
      <c r="N60" s="33">
        <f t="shared" si="18"/>
        <v>30441</v>
      </c>
      <c r="O60" s="33">
        <f t="shared" si="19"/>
        <v>29053</v>
      </c>
      <c r="P60" s="10">
        <v>15236</v>
      </c>
      <c r="Q60" s="10">
        <v>13817</v>
      </c>
      <c r="R60" s="33">
        <f t="shared" si="20"/>
        <v>1388</v>
      </c>
      <c r="S60" s="33">
        <f t="shared" si="21"/>
        <v>1387</v>
      </c>
      <c r="T60" s="10">
        <v>725</v>
      </c>
      <c r="U60" s="10">
        <v>662</v>
      </c>
      <c r="V60" s="33">
        <f t="shared" si="22"/>
        <v>1</v>
      </c>
      <c r="W60" s="10">
        <v>0</v>
      </c>
      <c r="X60" s="10">
        <v>1</v>
      </c>
    </row>
    <row r="61" spans="1:24" s="35" customFormat="1" ht="21" customHeight="1" x14ac:dyDescent="0.2">
      <c r="A61" s="62" t="s">
        <v>137</v>
      </c>
      <c r="B61" s="73">
        <f t="shared" si="12"/>
        <v>555</v>
      </c>
      <c r="C61" s="73">
        <f t="shared" si="13"/>
        <v>29593</v>
      </c>
      <c r="D61" s="73">
        <f t="shared" si="14"/>
        <v>21320</v>
      </c>
      <c r="E61" s="63">
        <v>20879</v>
      </c>
      <c r="F61" s="63">
        <v>441</v>
      </c>
      <c r="G61" s="73">
        <f t="shared" si="15"/>
        <v>8273</v>
      </c>
      <c r="H61" s="73">
        <f t="shared" si="16"/>
        <v>8218</v>
      </c>
      <c r="I61" s="63">
        <v>7245</v>
      </c>
      <c r="J61" s="63">
        <v>973</v>
      </c>
      <c r="K61" s="73">
        <f t="shared" si="17"/>
        <v>55</v>
      </c>
      <c r="L61" s="63">
        <v>45</v>
      </c>
      <c r="M61" s="63">
        <v>10</v>
      </c>
      <c r="N61" s="73">
        <f t="shared" si="18"/>
        <v>29038</v>
      </c>
      <c r="O61" s="73">
        <f t="shared" si="19"/>
        <v>27836</v>
      </c>
      <c r="P61" s="63">
        <v>16060</v>
      </c>
      <c r="Q61" s="63">
        <v>11776</v>
      </c>
      <c r="R61" s="73">
        <f t="shared" si="20"/>
        <v>1202</v>
      </c>
      <c r="S61" s="73">
        <f t="shared" si="21"/>
        <v>1201</v>
      </c>
      <c r="T61" s="63">
        <v>609</v>
      </c>
      <c r="U61" s="63">
        <v>592</v>
      </c>
      <c r="V61" s="73">
        <f t="shared" si="22"/>
        <v>1</v>
      </c>
      <c r="W61" s="63">
        <v>0</v>
      </c>
      <c r="X61" s="63">
        <v>1</v>
      </c>
    </row>
    <row r="62" spans="1:24" s="35" customFormat="1" ht="21" customHeight="1" x14ac:dyDescent="0.2">
      <c r="A62" s="9" t="s">
        <v>138</v>
      </c>
      <c r="B62" s="33">
        <f t="shared" si="12"/>
        <v>1484</v>
      </c>
      <c r="C62" s="33">
        <f t="shared" si="13"/>
        <v>30312</v>
      </c>
      <c r="D62" s="33">
        <f t="shared" si="14"/>
        <v>21752</v>
      </c>
      <c r="E62" s="10">
        <v>21337</v>
      </c>
      <c r="F62" s="10">
        <v>415</v>
      </c>
      <c r="G62" s="33">
        <f t="shared" si="15"/>
        <v>8560</v>
      </c>
      <c r="H62" s="33">
        <f t="shared" si="16"/>
        <v>8466</v>
      </c>
      <c r="I62" s="10">
        <v>7434</v>
      </c>
      <c r="J62" s="10">
        <v>1032</v>
      </c>
      <c r="K62" s="33">
        <f t="shared" si="17"/>
        <v>94</v>
      </c>
      <c r="L62" s="10">
        <v>84</v>
      </c>
      <c r="M62" s="10">
        <v>10</v>
      </c>
      <c r="N62" s="33">
        <f t="shared" si="18"/>
        <v>28828</v>
      </c>
      <c r="O62" s="33">
        <f t="shared" si="19"/>
        <v>27617</v>
      </c>
      <c r="P62" s="10">
        <v>15465</v>
      </c>
      <c r="Q62" s="10">
        <v>12152</v>
      </c>
      <c r="R62" s="33">
        <f t="shared" si="20"/>
        <v>1211</v>
      </c>
      <c r="S62" s="33">
        <f t="shared" si="21"/>
        <v>1210</v>
      </c>
      <c r="T62" s="10">
        <v>614</v>
      </c>
      <c r="U62" s="10">
        <v>596</v>
      </c>
      <c r="V62" s="33">
        <f t="shared" si="22"/>
        <v>1</v>
      </c>
      <c r="W62" s="10">
        <v>0</v>
      </c>
      <c r="X62" s="10">
        <v>1</v>
      </c>
    </row>
    <row r="63" spans="1:24" s="35" customFormat="1" ht="21" customHeight="1" x14ac:dyDescent="0.2">
      <c r="A63" s="62" t="s">
        <v>139</v>
      </c>
      <c r="B63" s="74">
        <f t="shared" si="12"/>
        <v>-4155</v>
      </c>
      <c r="C63" s="74">
        <f t="shared" si="13"/>
        <v>23904</v>
      </c>
      <c r="D63" s="74">
        <f t="shared" si="14"/>
        <v>15912</v>
      </c>
      <c r="E63" s="64">
        <v>15482</v>
      </c>
      <c r="F63" s="64">
        <v>430</v>
      </c>
      <c r="G63" s="74">
        <f t="shared" si="15"/>
        <v>7992</v>
      </c>
      <c r="H63" s="74">
        <f t="shared" si="16"/>
        <v>7962</v>
      </c>
      <c r="I63" s="64">
        <v>6805</v>
      </c>
      <c r="J63" s="64">
        <v>1157</v>
      </c>
      <c r="K63" s="74">
        <f t="shared" si="17"/>
        <v>30</v>
      </c>
      <c r="L63" s="64">
        <v>22</v>
      </c>
      <c r="M63" s="64">
        <v>8</v>
      </c>
      <c r="N63" s="74">
        <f t="shared" si="18"/>
        <v>28059</v>
      </c>
      <c r="O63" s="74">
        <f t="shared" si="19"/>
        <v>26776</v>
      </c>
      <c r="P63" s="64">
        <v>14012</v>
      </c>
      <c r="Q63" s="64">
        <v>12764</v>
      </c>
      <c r="R63" s="74">
        <f t="shared" si="20"/>
        <v>1283</v>
      </c>
      <c r="S63" s="74">
        <f t="shared" si="21"/>
        <v>1281</v>
      </c>
      <c r="T63" s="64">
        <v>495</v>
      </c>
      <c r="U63" s="64">
        <v>786</v>
      </c>
      <c r="V63" s="74">
        <f t="shared" si="22"/>
        <v>2</v>
      </c>
      <c r="W63" s="64">
        <v>0</v>
      </c>
      <c r="X63" s="64">
        <v>2</v>
      </c>
    </row>
    <row r="64" spans="1:24" s="35" customFormat="1" ht="21" customHeight="1" x14ac:dyDescent="0.2">
      <c r="A64" s="9" t="s">
        <v>140</v>
      </c>
      <c r="B64" s="33">
        <f t="shared" si="12"/>
        <v>-4975</v>
      </c>
      <c r="C64" s="33">
        <f t="shared" si="13"/>
        <v>27879</v>
      </c>
      <c r="D64" s="33">
        <f t="shared" si="14"/>
        <v>19180</v>
      </c>
      <c r="E64" s="10">
        <v>18629</v>
      </c>
      <c r="F64" s="10">
        <v>551</v>
      </c>
      <c r="G64" s="33">
        <f t="shared" si="15"/>
        <v>8699</v>
      </c>
      <c r="H64" s="33">
        <f t="shared" si="16"/>
        <v>8590</v>
      </c>
      <c r="I64" s="10">
        <v>7408</v>
      </c>
      <c r="J64" s="10">
        <v>1182</v>
      </c>
      <c r="K64" s="33">
        <f t="shared" si="17"/>
        <v>109</v>
      </c>
      <c r="L64" s="10">
        <v>78</v>
      </c>
      <c r="M64" s="10">
        <v>31</v>
      </c>
      <c r="N64" s="33">
        <f t="shared" si="18"/>
        <v>32854</v>
      </c>
      <c r="O64" s="33">
        <f t="shared" si="19"/>
        <v>31652</v>
      </c>
      <c r="P64" s="10">
        <v>16976</v>
      </c>
      <c r="Q64" s="10">
        <v>14676</v>
      </c>
      <c r="R64" s="33">
        <f t="shared" si="20"/>
        <v>1202</v>
      </c>
      <c r="S64" s="33">
        <f t="shared" si="21"/>
        <v>1197</v>
      </c>
      <c r="T64" s="10">
        <v>528</v>
      </c>
      <c r="U64" s="10">
        <v>669</v>
      </c>
      <c r="V64" s="33">
        <f t="shared" si="22"/>
        <v>5</v>
      </c>
      <c r="W64" s="10">
        <v>0</v>
      </c>
      <c r="X64" s="10">
        <v>5</v>
      </c>
    </row>
    <row r="65" spans="1:24" s="35" customFormat="1" ht="21" customHeight="1" x14ac:dyDescent="0.2">
      <c r="A65" s="62" t="s">
        <v>141</v>
      </c>
      <c r="B65" s="73">
        <f t="shared" si="12"/>
        <v>-8173</v>
      </c>
      <c r="C65" s="73">
        <f t="shared" si="13"/>
        <v>26690</v>
      </c>
      <c r="D65" s="73">
        <f t="shared" si="14"/>
        <v>18380</v>
      </c>
      <c r="E65" s="63">
        <v>17792</v>
      </c>
      <c r="F65" s="63">
        <v>588</v>
      </c>
      <c r="G65" s="73">
        <f t="shared" si="15"/>
        <v>8310</v>
      </c>
      <c r="H65" s="73">
        <f t="shared" si="16"/>
        <v>8036</v>
      </c>
      <c r="I65" s="63">
        <v>6768</v>
      </c>
      <c r="J65" s="63">
        <v>1268</v>
      </c>
      <c r="K65" s="73">
        <f t="shared" si="17"/>
        <v>274</v>
      </c>
      <c r="L65" s="63">
        <v>263</v>
      </c>
      <c r="M65" s="63">
        <v>11</v>
      </c>
      <c r="N65" s="73">
        <f t="shared" si="18"/>
        <v>34863</v>
      </c>
      <c r="O65" s="73">
        <f t="shared" si="19"/>
        <v>33390</v>
      </c>
      <c r="P65" s="63">
        <v>17380</v>
      </c>
      <c r="Q65" s="63">
        <v>16010</v>
      </c>
      <c r="R65" s="73">
        <f t="shared" si="20"/>
        <v>1473</v>
      </c>
      <c r="S65" s="73">
        <f t="shared" si="21"/>
        <v>1471</v>
      </c>
      <c r="T65" s="63">
        <v>621</v>
      </c>
      <c r="U65" s="63">
        <v>850</v>
      </c>
      <c r="V65" s="73">
        <f t="shared" si="22"/>
        <v>2</v>
      </c>
      <c r="W65" s="63">
        <v>0</v>
      </c>
      <c r="X65" s="63">
        <v>2</v>
      </c>
    </row>
    <row r="66" spans="1:24" s="35" customFormat="1" ht="21" customHeight="1" x14ac:dyDescent="0.2">
      <c r="A66" s="9" t="s">
        <v>142</v>
      </c>
      <c r="B66" s="33">
        <f t="shared" si="12"/>
        <v>-9561</v>
      </c>
      <c r="C66" s="33">
        <f t="shared" si="13"/>
        <v>27705</v>
      </c>
      <c r="D66" s="33">
        <f t="shared" si="14"/>
        <v>19145</v>
      </c>
      <c r="E66" s="10">
        <v>18473</v>
      </c>
      <c r="F66" s="10">
        <v>672</v>
      </c>
      <c r="G66" s="33">
        <f t="shared" si="15"/>
        <v>8560</v>
      </c>
      <c r="H66" s="33">
        <f t="shared" si="16"/>
        <v>8481</v>
      </c>
      <c r="I66" s="10">
        <v>7092</v>
      </c>
      <c r="J66" s="10">
        <v>1389</v>
      </c>
      <c r="K66" s="33">
        <f t="shared" si="17"/>
        <v>79</v>
      </c>
      <c r="L66" s="10">
        <v>71</v>
      </c>
      <c r="M66" s="10">
        <v>8</v>
      </c>
      <c r="N66" s="33">
        <f t="shared" si="18"/>
        <v>37266</v>
      </c>
      <c r="O66" s="33">
        <f t="shared" si="19"/>
        <v>34671</v>
      </c>
      <c r="P66" s="10">
        <v>17329</v>
      </c>
      <c r="Q66" s="10">
        <v>17342</v>
      </c>
      <c r="R66" s="33">
        <f t="shared" si="20"/>
        <v>2595</v>
      </c>
      <c r="S66" s="33">
        <f t="shared" si="21"/>
        <v>2590</v>
      </c>
      <c r="T66" s="10">
        <v>1062</v>
      </c>
      <c r="U66" s="10">
        <v>1528</v>
      </c>
      <c r="V66" s="33">
        <f t="shared" si="22"/>
        <v>5</v>
      </c>
      <c r="W66" s="10">
        <v>0</v>
      </c>
      <c r="X66" s="10">
        <v>5</v>
      </c>
    </row>
    <row r="67" spans="1:24" s="35" customFormat="1" ht="21" customHeight="1" x14ac:dyDescent="0.2">
      <c r="A67" s="62" t="s">
        <v>143</v>
      </c>
      <c r="B67" s="74">
        <f t="shared" si="12"/>
        <v>-14187</v>
      </c>
      <c r="C67" s="74">
        <f t="shared" si="13"/>
        <v>27422</v>
      </c>
      <c r="D67" s="74">
        <f t="shared" si="14"/>
        <v>18685</v>
      </c>
      <c r="E67" s="64">
        <v>17987</v>
      </c>
      <c r="F67" s="64">
        <v>698</v>
      </c>
      <c r="G67" s="74">
        <f t="shared" si="15"/>
        <v>8737</v>
      </c>
      <c r="H67" s="74">
        <f t="shared" si="16"/>
        <v>8698</v>
      </c>
      <c r="I67" s="64">
        <v>7177</v>
      </c>
      <c r="J67" s="64">
        <v>1521</v>
      </c>
      <c r="K67" s="74">
        <f t="shared" si="17"/>
        <v>39</v>
      </c>
      <c r="L67" s="64">
        <v>32</v>
      </c>
      <c r="M67" s="64">
        <v>7</v>
      </c>
      <c r="N67" s="74">
        <f t="shared" si="18"/>
        <v>41609</v>
      </c>
      <c r="O67" s="74">
        <f t="shared" si="19"/>
        <v>38997</v>
      </c>
      <c r="P67" s="64">
        <v>18049</v>
      </c>
      <c r="Q67" s="64">
        <v>20948</v>
      </c>
      <c r="R67" s="74">
        <f t="shared" si="20"/>
        <v>2612</v>
      </c>
      <c r="S67" s="74">
        <f t="shared" si="21"/>
        <v>2607</v>
      </c>
      <c r="T67" s="64">
        <v>1040</v>
      </c>
      <c r="U67" s="64">
        <v>1567</v>
      </c>
      <c r="V67" s="74">
        <f t="shared" si="22"/>
        <v>5</v>
      </c>
      <c r="W67" s="64">
        <v>0</v>
      </c>
      <c r="X67" s="64">
        <v>5</v>
      </c>
    </row>
    <row r="68" spans="1:24" s="35" customFormat="1" ht="21" customHeight="1" x14ac:dyDescent="0.2">
      <c r="A68" s="9" t="s">
        <v>144</v>
      </c>
      <c r="B68" s="33">
        <f t="shared" si="12"/>
        <v>-8205</v>
      </c>
      <c r="C68" s="33">
        <f t="shared" si="13"/>
        <v>30173</v>
      </c>
      <c r="D68" s="33">
        <f t="shared" si="14"/>
        <v>20818</v>
      </c>
      <c r="E68" s="10">
        <v>20087</v>
      </c>
      <c r="F68" s="10">
        <v>731</v>
      </c>
      <c r="G68" s="33">
        <f t="shared" si="15"/>
        <v>9355</v>
      </c>
      <c r="H68" s="33">
        <f t="shared" si="16"/>
        <v>9342</v>
      </c>
      <c r="I68" s="10">
        <v>7843</v>
      </c>
      <c r="J68" s="10">
        <v>1499</v>
      </c>
      <c r="K68" s="33">
        <f t="shared" si="17"/>
        <v>13</v>
      </c>
      <c r="L68" s="10">
        <v>6</v>
      </c>
      <c r="M68" s="10">
        <v>7</v>
      </c>
      <c r="N68" s="33">
        <f t="shared" si="18"/>
        <v>38378</v>
      </c>
      <c r="O68" s="33">
        <f t="shared" si="19"/>
        <v>35900</v>
      </c>
      <c r="P68" s="10">
        <v>18270</v>
      </c>
      <c r="Q68" s="10">
        <v>17630</v>
      </c>
      <c r="R68" s="33">
        <f t="shared" si="20"/>
        <v>2478</v>
      </c>
      <c r="S68" s="33">
        <f t="shared" si="21"/>
        <v>2470</v>
      </c>
      <c r="T68" s="10">
        <v>920</v>
      </c>
      <c r="U68" s="10">
        <v>1550</v>
      </c>
      <c r="V68" s="33">
        <f t="shared" si="22"/>
        <v>8</v>
      </c>
      <c r="W68" s="10">
        <v>5</v>
      </c>
      <c r="X68" s="10">
        <v>3</v>
      </c>
    </row>
    <row r="69" spans="1:24" s="35" customFormat="1" ht="21" customHeight="1" x14ac:dyDescent="0.2">
      <c r="A69" s="62" t="s">
        <v>145</v>
      </c>
      <c r="B69" s="73">
        <f t="shared" si="12"/>
        <v>-7716</v>
      </c>
      <c r="C69" s="73">
        <f t="shared" si="13"/>
        <v>30070</v>
      </c>
      <c r="D69" s="73">
        <f t="shared" si="14"/>
        <v>20475</v>
      </c>
      <c r="E69" s="63">
        <v>19754</v>
      </c>
      <c r="F69" s="63">
        <v>721</v>
      </c>
      <c r="G69" s="73">
        <f t="shared" si="15"/>
        <v>9595</v>
      </c>
      <c r="H69" s="73">
        <f t="shared" si="16"/>
        <v>9489</v>
      </c>
      <c r="I69" s="63">
        <v>7956</v>
      </c>
      <c r="J69" s="63">
        <v>1533</v>
      </c>
      <c r="K69" s="73">
        <f t="shared" si="17"/>
        <v>106</v>
      </c>
      <c r="L69" s="63">
        <v>98</v>
      </c>
      <c r="M69" s="63">
        <v>8</v>
      </c>
      <c r="N69" s="73">
        <f t="shared" si="18"/>
        <v>37786</v>
      </c>
      <c r="O69" s="73">
        <f t="shared" si="19"/>
        <v>35399</v>
      </c>
      <c r="P69" s="63">
        <v>19003</v>
      </c>
      <c r="Q69" s="63">
        <v>16396</v>
      </c>
      <c r="R69" s="73">
        <f t="shared" si="20"/>
        <v>2387</v>
      </c>
      <c r="S69" s="73">
        <f t="shared" si="21"/>
        <v>2383</v>
      </c>
      <c r="T69" s="63">
        <v>904</v>
      </c>
      <c r="U69" s="63">
        <v>1479</v>
      </c>
      <c r="V69" s="73">
        <f t="shared" si="22"/>
        <v>4</v>
      </c>
      <c r="W69" s="63">
        <v>0</v>
      </c>
      <c r="X69" s="63">
        <v>4</v>
      </c>
    </row>
    <row r="70" spans="1:24" s="35" customFormat="1" ht="21" customHeight="1" x14ac:dyDescent="0.2">
      <c r="A70" s="9" t="s">
        <v>146</v>
      </c>
      <c r="B70" s="33">
        <f t="shared" si="12"/>
        <v>-9567</v>
      </c>
      <c r="C70" s="33">
        <f t="shared" si="13"/>
        <v>30346</v>
      </c>
      <c r="D70" s="33">
        <f t="shared" si="14"/>
        <v>20851</v>
      </c>
      <c r="E70" s="10">
        <v>20138</v>
      </c>
      <c r="F70" s="10">
        <v>713</v>
      </c>
      <c r="G70" s="33">
        <f t="shared" si="15"/>
        <v>9495</v>
      </c>
      <c r="H70" s="33">
        <f t="shared" si="16"/>
        <v>9380</v>
      </c>
      <c r="I70" s="10">
        <v>7796</v>
      </c>
      <c r="J70" s="10">
        <v>1584</v>
      </c>
      <c r="K70" s="33">
        <f t="shared" si="17"/>
        <v>115</v>
      </c>
      <c r="L70" s="10">
        <v>112</v>
      </c>
      <c r="M70" s="10">
        <v>3</v>
      </c>
      <c r="N70" s="33">
        <f t="shared" si="18"/>
        <v>39913</v>
      </c>
      <c r="O70" s="33">
        <f t="shared" si="19"/>
        <v>37492</v>
      </c>
      <c r="P70" s="10">
        <v>19495</v>
      </c>
      <c r="Q70" s="10">
        <v>17997</v>
      </c>
      <c r="R70" s="33">
        <f t="shared" si="20"/>
        <v>2421</v>
      </c>
      <c r="S70" s="33">
        <f t="shared" si="21"/>
        <v>2415</v>
      </c>
      <c r="T70" s="10">
        <v>917</v>
      </c>
      <c r="U70" s="10">
        <v>1498</v>
      </c>
      <c r="V70" s="33">
        <f t="shared" si="22"/>
        <v>6</v>
      </c>
      <c r="W70" s="10">
        <v>0</v>
      </c>
      <c r="X70" s="10">
        <v>6</v>
      </c>
    </row>
    <row r="71" spans="1:24" s="35" customFormat="1" ht="21" customHeight="1" x14ac:dyDescent="0.2">
      <c r="A71" s="62" t="s">
        <v>147</v>
      </c>
      <c r="B71" s="74">
        <f t="shared" si="12"/>
        <v>-11164</v>
      </c>
      <c r="C71" s="74">
        <f t="shared" si="13"/>
        <v>27714</v>
      </c>
      <c r="D71" s="74">
        <f t="shared" si="14"/>
        <v>18232</v>
      </c>
      <c r="E71" s="64">
        <v>17582</v>
      </c>
      <c r="F71" s="64">
        <v>650</v>
      </c>
      <c r="G71" s="74">
        <f t="shared" si="15"/>
        <v>9482</v>
      </c>
      <c r="H71" s="74">
        <f t="shared" si="16"/>
        <v>9416</v>
      </c>
      <c r="I71" s="64">
        <v>7856</v>
      </c>
      <c r="J71" s="64">
        <v>1560</v>
      </c>
      <c r="K71" s="74">
        <f t="shared" si="17"/>
        <v>66</v>
      </c>
      <c r="L71" s="64">
        <v>59</v>
      </c>
      <c r="M71" s="64">
        <v>7</v>
      </c>
      <c r="N71" s="74">
        <f t="shared" si="18"/>
        <v>38878</v>
      </c>
      <c r="O71" s="74">
        <f t="shared" si="19"/>
        <v>36289</v>
      </c>
      <c r="P71" s="64">
        <v>18518</v>
      </c>
      <c r="Q71" s="64">
        <v>17771</v>
      </c>
      <c r="R71" s="74">
        <f t="shared" si="20"/>
        <v>2589</v>
      </c>
      <c r="S71" s="74">
        <f t="shared" si="21"/>
        <v>2580</v>
      </c>
      <c r="T71" s="64">
        <v>914</v>
      </c>
      <c r="U71" s="64">
        <v>1666</v>
      </c>
      <c r="V71" s="74">
        <f t="shared" si="22"/>
        <v>9</v>
      </c>
      <c r="W71" s="64">
        <v>0</v>
      </c>
      <c r="X71" s="64">
        <v>9</v>
      </c>
    </row>
    <row r="72" spans="1:24" s="35" customFormat="1" ht="21" customHeight="1" x14ac:dyDescent="0.2">
      <c r="A72" s="9" t="s">
        <v>149</v>
      </c>
      <c r="B72" s="33">
        <f t="shared" si="12"/>
        <v>-8007</v>
      </c>
      <c r="C72" s="33">
        <f t="shared" si="13"/>
        <v>28828</v>
      </c>
      <c r="D72" s="33">
        <f t="shared" si="14"/>
        <v>18254</v>
      </c>
      <c r="E72" s="10">
        <v>17549</v>
      </c>
      <c r="F72" s="10">
        <v>705</v>
      </c>
      <c r="G72" s="33">
        <f t="shared" si="15"/>
        <v>10574</v>
      </c>
      <c r="H72" s="33">
        <f t="shared" si="16"/>
        <v>10533</v>
      </c>
      <c r="I72" s="10">
        <v>8905</v>
      </c>
      <c r="J72" s="10">
        <v>1628</v>
      </c>
      <c r="K72" s="33">
        <f t="shared" si="17"/>
        <v>41</v>
      </c>
      <c r="L72" s="10">
        <v>37</v>
      </c>
      <c r="M72" s="10">
        <v>4</v>
      </c>
      <c r="N72" s="33">
        <f t="shared" si="18"/>
        <v>36835</v>
      </c>
      <c r="O72" s="33">
        <f t="shared" si="19"/>
        <v>34242</v>
      </c>
      <c r="P72" s="10">
        <v>18515</v>
      </c>
      <c r="Q72" s="10">
        <v>15727</v>
      </c>
      <c r="R72" s="33">
        <f t="shared" si="20"/>
        <v>2593</v>
      </c>
      <c r="S72" s="33">
        <f t="shared" si="21"/>
        <v>2583</v>
      </c>
      <c r="T72" s="10">
        <v>916</v>
      </c>
      <c r="U72" s="10">
        <v>1667</v>
      </c>
      <c r="V72" s="33">
        <f t="shared" si="22"/>
        <v>10</v>
      </c>
      <c r="W72" s="10">
        <v>0</v>
      </c>
      <c r="X72" s="10">
        <v>10</v>
      </c>
    </row>
    <row r="73" spans="1:24" s="35" customFormat="1" ht="21" customHeight="1" x14ac:dyDescent="0.2">
      <c r="A73" s="62" t="s">
        <v>150</v>
      </c>
      <c r="B73" s="73">
        <f t="shared" si="12"/>
        <v>-7741</v>
      </c>
      <c r="C73" s="73">
        <f t="shared" si="13"/>
        <v>28948</v>
      </c>
      <c r="D73" s="73">
        <f t="shared" si="14"/>
        <v>18275</v>
      </c>
      <c r="E73" s="63">
        <v>17555</v>
      </c>
      <c r="F73" s="63">
        <v>720</v>
      </c>
      <c r="G73" s="73">
        <f t="shared" si="15"/>
        <v>10673</v>
      </c>
      <c r="H73" s="73">
        <f t="shared" si="16"/>
        <v>10631</v>
      </c>
      <c r="I73" s="63">
        <v>9026</v>
      </c>
      <c r="J73" s="63">
        <v>1605</v>
      </c>
      <c r="K73" s="73">
        <f t="shared" si="17"/>
        <v>42</v>
      </c>
      <c r="L73" s="63">
        <v>35</v>
      </c>
      <c r="M73" s="63">
        <v>7</v>
      </c>
      <c r="N73" s="73">
        <f t="shared" si="18"/>
        <v>36689</v>
      </c>
      <c r="O73" s="73">
        <f t="shared" si="19"/>
        <v>33868</v>
      </c>
      <c r="P73" s="63">
        <v>18657</v>
      </c>
      <c r="Q73" s="63">
        <v>15211</v>
      </c>
      <c r="R73" s="73">
        <f t="shared" si="20"/>
        <v>2821</v>
      </c>
      <c r="S73" s="73">
        <f t="shared" si="21"/>
        <v>2812</v>
      </c>
      <c r="T73" s="63">
        <v>920</v>
      </c>
      <c r="U73" s="63">
        <v>1892</v>
      </c>
      <c r="V73" s="73">
        <f t="shared" si="22"/>
        <v>9</v>
      </c>
      <c r="W73" s="63">
        <v>0</v>
      </c>
      <c r="X73" s="63">
        <v>9</v>
      </c>
    </row>
    <row r="74" spans="1:24" s="35" customFormat="1" ht="21" customHeight="1" x14ac:dyDescent="0.2">
      <c r="A74" s="9" t="s">
        <v>151</v>
      </c>
      <c r="B74" s="33">
        <f t="shared" si="12"/>
        <v>-6828</v>
      </c>
      <c r="C74" s="33">
        <f t="shared" si="13"/>
        <v>28702</v>
      </c>
      <c r="D74" s="33">
        <f t="shared" si="14"/>
        <v>18642</v>
      </c>
      <c r="E74" s="10">
        <v>17917</v>
      </c>
      <c r="F74" s="10">
        <v>725</v>
      </c>
      <c r="G74" s="33">
        <f t="shared" si="15"/>
        <v>10060</v>
      </c>
      <c r="H74" s="33">
        <f t="shared" si="16"/>
        <v>10020</v>
      </c>
      <c r="I74" s="10">
        <v>8460</v>
      </c>
      <c r="J74" s="10">
        <v>1560</v>
      </c>
      <c r="K74" s="33">
        <f t="shared" si="17"/>
        <v>40</v>
      </c>
      <c r="L74" s="10">
        <v>32</v>
      </c>
      <c r="M74" s="10">
        <v>8</v>
      </c>
      <c r="N74" s="33">
        <f t="shared" si="18"/>
        <v>35530</v>
      </c>
      <c r="O74" s="33">
        <f t="shared" si="19"/>
        <v>32769</v>
      </c>
      <c r="P74" s="10">
        <v>18303</v>
      </c>
      <c r="Q74" s="10">
        <v>14466</v>
      </c>
      <c r="R74" s="33">
        <f t="shared" si="20"/>
        <v>2761</v>
      </c>
      <c r="S74" s="33">
        <f t="shared" si="21"/>
        <v>2754</v>
      </c>
      <c r="T74" s="10">
        <v>886</v>
      </c>
      <c r="U74" s="10">
        <v>1868</v>
      </c>
      <c r="V74" s="33">
        <f t="shared" si="22"/>
        <v>7</v>
      </c>
      <c r="W74" s="10">
        <v>6</v>
      </c>
      <c r="X74" s="10">
        <v>1</v>
      </c>
    </row>
    <row r="75" spans="1:24" s="35" customFormat="1" ht="21" customHeight="1" x14ac:dyDescent="0.2">
      <c r="A75" s="62" t="s">
        <v>152</v>
      </c>
      <c r="B75" s="74">
        <f t="shared" si="12"/>
        <v>-7224</v>
      </c>
      <c r="C75" s="74">
        <f t="shared" si="13"/>
        <v>30186</v>
      </c>
      <c r="D75" s="74">
        <f t="shared" si="14"/>
        <v>20022</v>
      </c>
      <c r="E75" s="64">
        <v>19241</v>
      </c>
      <c r="F75" s="64">
        <v>781</v>
      </c>
      <c r="G75" s="74">
        <f t="shared" si="15"/>
        <v>10164</v>
      </c>
      <c r="H75" s="74">
        <f t="shared" si="16"/>
        <v>10092</v>
      </c>
      <c r="I75" s="64">
        <v>8494</v>
      </c>
      <c r="J75" s="64">
        <v>1598</v>
      </c>
      <c r="K75" s="74">
        <f t="shared" si="17"/>
        <v>72</v>
      </c>
      <c r="L75" s="64">
        <v>68</v>
      </c>
      <c r="M75" s="64">
        <v>4</v>
      </c>
      <c r="N75" s="74">
        <f t="shared" si="18"/>
        <v>37410</v>
      </c>
      <c r="O75" s="74">
        <f t="shared" si="19"/>
        <v>34613</v>
      </c>
      <c r="P75" s="64">
        <v>19514</v>
      </c>
      <c r="Q75" s="64">
        <v>15099</v>
      </c>
      <c r="R75" s="74">
        <f t="shared" si="20"/>
        <v>2797</v>
      </c>
      <c r="S75" s="74">
        <f t="shared" si="21"/>
        <v>2788</v>
      </c>
      <c r="T75" s="64">
        <v>869</v>
      </c>
      <c r="U75" s="64">
        <v>1919</v>
      </c>
      <c r="V75" s="74">
        <f t="shared" si="22"/>
        <v>9</v>
      </c>
      <c r="W75" s="64">
        <v>7</v>
      </c>
      <c r="X75" s="64">
        <v>2</v>
      </c>
    </row>
    <row r="76" spans="1:24" s="35" customFormat="1" ht="21" customHeight="1" x14ac:dyDescent="0.2">
      <c r="A76" s="9" t="s">
        <v>153</v>
      </c>
      <c r="B76" s="33">
        <f t="shared" si="12"/>
        <v>-6041</v>
      </c>
      <c r="C76" s="33">
        <f t="shared" si="13"/>
        <v>24894</v>
      </c>
      <c r="D76" s="33">
        <f t="shared" si="14"/>
        <v>15539</v>
      </c>
      <c r="E76" s="10">
        <v>14839</v>
      </c>
      <c r="F76" s="10">
        <v>700</v>
      </c>
      <c r="G76" s="33">
        <f t="shared" si="15"/>
        <v>9355</v>
      </c>
      <c r="H76" s="33">
        <f t="shared" si="16"/>
        <v>9333</v>
      </c>
      <c r="I76" s="10">
        <v>7918</v>
      </c>
      <c r="J76" s="10">
        <v>1415</v>
      </c>
      <c r="K76" s="33">
        <f t="shared" si="17"/>
        <v>22</v>
      </c>
      <c r="L76" s="10">
        <v>20</v>
      </c>
      <c r="M76" s="10">
        <v>2</v>
      </c>
      <c r="N76" s="33">
        <f t="shared" si="18"/>
        <v>30935</v>
      </c>
      <c r="O76" s="33">
        <f t="shared" si="19"/>
        <v>28210</v>
      </c>
      <c r="P76" s="10">
        <v>17093</v>
      </c>
      <c r="Q76" s="10">
        <v>11117</v>
      </c>
      <c r="R76" s="33">
        <f t="shared" si="20"/>
        <v>2725</v>
      </c>
      <c r="S76" s="33">
        <f t="shared" si="21"/>
        <v>2667</v>
      </c>
      <c r="T76" s="10">
        <v>840</v>
      </c>
      <c r="U76" s="10">
        <v>1827</v>
      </c>
      <c r="V76" s="33">
        <f t="shared" si="22"/>
        <v>58</v>
      </c>
      <c r="W76" s="10">
        <v>8</v>
      </c>
      <c r="X76" s="10">
        <v>50</v>
      </c>
    </row>
    <row r="77" spans="1:24" s="35" customFormat="1" ht="21" customHeight="1" x14ac:dyDescent="0.2">
      <c r="A77" s="62" t="s">
        <v>154</v>
      </c>
      <c r="B77" s="73">
        <f t="shared" si="12"/>
        <v>-5445</v>
      </c>
      <c r="C77" s="73">
        <f t="shared" si="13"/>
        <v>28295</v>
      </c>
      <c r="D77" s="73">
        <f t="shared" si="14"/>
        <v>18095</v>
      </c>
      <c r="E77" s="63">
        <v>17093</v>
      </c>
      <c r="F77" s="63">
        <v>1002</v>
      </c>
      <c r="G77" s="73">
        <f t="shared" si="15"/>
        <v>10200</v>
      </c>
      <c r="H77" s="73">
        <f t="shared" si="16"/>
        <v>10170</v>
      </c>
      <c r="I77" s="63">
        <v>8666</v>
      </c>
      <c r="J77" s="63">
        <v>1504</v>
      </c>
      <c r="K77" s="73">
        <f t="shared" si="17"/>
        <v>30</v>
      </c>
      <c r="L77" s="63">
        <v>12</v>
      </c>
      <c r="M77" s="63">
        <v>18</v>
      </c>
      <c r="N77" s="73">
        <f t="shared" si="18"/>
        <v>33740</v>
      </c>
      <c r="O77" s="73">
        <f t="shared" si="19"/>
        <v>31240</v>
      </c>
      <c r="P77" s="63">
        <v>16985</v>
      </c>
      <c r="Q77" s="63">
        <v>14255</v>
      </c>
      <c r="R77" s="73">
        <f t="shared" si="20"/>
        <v>2500</v>
      </c>
      <c r="S77" s="73">
        <f t="shared" si="21"/>
        <v>2498</v>
      </c>
      <c r="T77" s="63">
        <v>599</v>
      </c>
      <c r="U77" s="63">
        <v>1899</v>
      </c>
      <c r="V77" s="73">
        <f t="shared" si="22"/>
        <v>2</v>
      </c>
      <c r="W77" s="63">
        <v>0</v>
      </c>
      <c r="X77" s="63">
        <v>2</v>
      </c>
    </row>
    <row r="78" spans="1:24" s="35" customFormat="1" ht="21" customHeight="1" x14ac:dyDescent="0.2">
      <c r="A78" s="9" t="s">
        <v>155</v>
      </c>
      <c r="B78" s="33">
        <f t="shared" si="12"/>
        <v>-5003</v>
      </c>
      <c r="C78" s="33">
        <f t="shared" si="13"/>
        <v>28650</v>
      </c>
      <c r="D78" s="33">
        <f t="shared" si="14"/>
        <v>18697</v>
      </c>
      <c r="E78" s="10">
        <v>17551</v>
      </c>
      <c r="F78" s="10">
        <v>1146</v>
      </c>
      <c r="G78" s="33">
        <f t="shared" si="15"/>
        <v>9953</v>
      </c>
      <c r="H78" s="33">
        <f t="shared" si="16"/>
        <v>9928</v>
      </c>
      <c r="I78" s="10">
        <v>8439</v>
      </c>
      <c r="J78" s="10">
        <v>1489</v>
      </c>
      <c r="K78" s="33">
        <f t="shared" si="17"/>
        <v>25</v>
      </c>
      <c r="L78" s="10">
        <v>12</v>
      </c>
      <c r="M78" s="10">
        <v>13</v>
      </c>
      <c r="N78" s="33">
        <f t="shared" si="18"/>
        <v>33653</v>
      </c>
      <c r="O78" s="33">
        <f t="shared" si="19"/>
        <v>31315</v>
      </c>
      <c r="P78" s="10">
        <v>16901</v>
      </c>
      <c r="Q78" s="10">
        <v>14414</v>
      </c>
      <c r="R78" s="33">
        <f t="shared" si="20"/>
        <v>2338</v>
      </c>
      <c r="S78" s="33">
        <f t="shared" si="21"/>
        <v>2338</v>
      </c>
      <c r="T78" s="10">
        <v>588</v>
      </c>
      <c r="U78" s="10">
        <v>1750</v>
      </c>
      <c r="V78" s="33">
        <f t="shared" si="22"/>
        <v>0</v>
      </c>
      <c r="W78" s="10">
        <v>0</v>
      </c>
      <c r="X78" s="10">
        <v>0</v>
      </c>
    </row>
    <row r="79" spans="1:24" s="35" customFormat="1" ht="21" customHeight="1" x14ac:dyDescent="0.2">
      <c r="A79" s="62" t="s">
        <v>156</v>
      </c>
      <c r="B79" s="74">
        <f t="shared" si="12"/>
        <v>-10315</v>
      </c>
      <c r="C79" s="74">
        <f t="shared" si="13"/>
        <v>23576</v>
      </c>
      <c r="D79" s="74">
        <f t="shared" si="14"/>
        <v>13647</v>
      </c>
      <c r="E79" s="64">
        <v>11402</v>
      </c>
      <c r="F79" s="64">
        <v>2245</v>
      </c>
      <c r="G79" s="74">
        <f t="shared" si="15"/>
        <v>9929</v>
      </c>
      <c r="H79" s="74">
        <f t="shared" si="16"/>
        <v>9875</v>
      </c>
      <c r="I79" s="64">
        <v>8415</v>
      </c>
      <c r="J79" s="64">
        <v>1460</v>
      </c>
      <c r="K79" s="74">
        <f t="shared" si="17"/>
        <v>54</v>
      </c>
      <c r="L79" s="64">
        <v>37</v>
      </c>
      <c r="M79" s="64">
        <v>17</v>
      </c>
      <c r="N79" s="74">
        <f t="shared" si="18"/>
        <v>33891</v>
      </c>
      <c r="O79" s="74">
        <f t="shared" si="19"/>
        <v>30934</v>
      </c>
      <c r="P79" s="64">
        <v>15441</v>
      </c>
      <c r="Q79" s="64">
        <v>15493</v>
      </c>
      <c r="R79" s="74">
        <f t="shared" si="20"/>
        <v>2957</v>
      </c>
      <c r="S79" s="74">
        <f t="shared" si="21"/>
        <v>2957</v>
      </c>
      <c r="T79" s="64">
        <v>682</v>
      </c>
      <c r="U79" s="64">
        <v>2275</v>
      </c>
      <c r="V79" s="74">
        <f t="shared" si="22"/>
        <v>0</v>
      </c>
      <c r="W79" s="64">
        <v>0</v>
      </c>
      <c r="X79" s="64">
        <v>0</v>
      </c>
    </row>
    <row r="80" spans="1:24" s="35" customFormat="1" ht="21" customHeight="1" x14ac:dyDescent="0.2">
      <c r="A80" s="9" t="s">
        <v>158</v>
      </c>
      <c r="B80" s="33">
        <f t="shared" si="12"/>
        <v>-7453</v>
      </c>
      <c r="C80" s="33">
        <f t="shared" si="13"/>
        <v>26341</v>
      </c>
      <c r="D80" s="33">
        <f t="shared" si="14"/>
        <v>15665</v>
      </c>
      <c r="E80" s="10">
        <v>13118</v>
      </c>
      <c r="F80" s="10">
        <v>2547</v>
      </c>
      <c r="G80" s="33">
        <f t="shared" si="15"/>
        <v>10676</v>
      </c>
      <c r="H80" s="33">
        <f t="shared" si="16"/>
        <v>10652</v>
      </c>
      <c r="I80" s="10">
        <v>9127</v>
      </c>
      <c r="J80" s="10">
        <v>1525</v>
      </c>
      <c r="K80" s="33">
        <f t="shared" si="17"/>
        <v>24</v>
      </c>
      <c r="L80" s="10">
        <v>12</v>
      </c>
      <c r="M80" s="10">
        <v>12</v>
      </c>
      <c r="N80" s="33">
        <f t="shared" si="18"/>
        <v>33794</v>
      </c>
      <c r="O80" s="33">
        <f t="shared" si="19"/>
        <v>30571</v>
      </c>
      <c r="P80" s="10">
        <v>15612</v>
      </c>
      <c r="Q80" s="10">
        <v>14959</v>
      </c>
      <c r="R80" s="33">
        <f t="shared" si="20"/>
        <v>3223</v>
      </c>
      <c r="S80" s="33">
        <f t="shared" si="21"/>
        <v>3166</v>
      </c>
      <c r="T80" s="10">
        <v>1187</v>
      </c>
      <c r="U80" s="10">
        <v>1979</v>
      </c>
      <c r="V80" s="33">
        <f t="shared" si="22"/>
        <v>57</v>
      </c>
      <c r="W80" s="10">
        <v>57</v>
      </c>
      <c r="X80" s="10">
        <v>0</v>
      </c>
    </row>
    <row r="81" spans="1:24" s="35" customFormat="1" ht="21" customHeight="1" x14ac:dyDescent="0.2">
      <c r="A81" s="11" t="s">
        <v>159</v>
      </c>
      <c r="B81" s="36">
        <f t="shared" si="12"/>
        <v>-8936</v>
      </c>
      <c r="C81" s="36">
        <f t="shared" si="13"/>
        <v>28608</v>
      </c>
      <c r="D81" s="36">
        <f t="shared" si="14"/>
        <v>17778</v>
      </c>
      <c r="E81" s="12">
        <v>14789</v>
      </c>
      <c r="F81" s="12">
        <v>2989</v>
      </c>
      <c r="G81" s="36">
        <f t="shared" si="15"/>
        <v>10830</v>
      </c>
      <c r="H81" s="36">
        <f t="shared" si="16"/>
        <v>10763</v>
      </c>
      <c r="I81" s="12">
        <v>9204</v>
      </c>
      <c r="J81" s="12">
        <v>1559</v>
      </c>
      <c r="K81" s="36">
        <f t="shared" si="17"/>
        <v>67</v>
      </c>
      <c r="L81" s="12">
        <v>60</v>
      </c>
      <c r="M81" s="12">
        <v>7</v>
      </c>
      <c r="N81" s="36">
        <f t="shared" si="18"/>
        <v>37544</v>
      </c>
      <c r="O81" s="36">
        <f t="shared" si="19"/>
        <v>33615</v>
      </c>
      <c r="P81" s="12">
        <v>16261</v>
      </c>
      <c r="Q81" s="12">
        <v>17354</v>
      </c>
      <c r="R81" s="36">
        <f t="shared" si="20"/>
        <v>3929</v>
      </c>
      <c r="S81" s="36">
        <f t="shared" si="21"/>
        <v>3909</v>
      </c>
      <c r="T81" s="12">
        <v>1175</v>
      </c>
      <c r="U81" s="12">
        <v>2734</v>
      </c>
      <c r="V81" s="36">
        <f t="shared" si="22"/>
        <v>20</v>
      </c>
      <c r="W81" s="12">
        <v>20</v>
      </c>
      <c r="X81" s="12">
        <v>0</v>
      </c>
    </row>
    <row r="82" spans="1:24" s="35" customFormat="1" ht="21" customHeight="1" x14ac:dyDescent="0.2">
      <c r="A82" s="9" t="s">
        <v>160</v>
      </c>
      <c r="B82" s="33">
        <f t="shared" si="12"/>
        <v>-8243</v>
      </c>
      <c r="C82" s="33">
        <f t="shared" si="13"/>
        <v>29351</v>
      </c>
      <c r="D82" s="33">
        <f t="shared" si="14"/>
        <v>18547</v>
      </c>
      <c r="E82" s="10">
        <v>15528</v>
      </c>
      <c r="F82" s="10">
        <v>3019</v>
      </c>
      <c r="G82" s="33">
        <f t="shared" si="15"/>
        <v>10804</v>
      </c>
      <c r="H82" s="33">
        <f t="shared" si="16"/>
        <v>10777</v>
      </c>
      <c r="I82" s="10">
        <v>9257</v>
      </c>
      <c r="J82" s="10">
        <v>1520</v>
      </c>
      <c r="K82" s="33">
        <f t="shared" si="17"/>
        <v>27</v>
      </c>
      <c r="L82" s="10">
        <v>16</v>
      </c>
      <c r="M82" s="10">
        <v>11</v>
      </c>
      <c r="N82" s="33">
        <f t="shared" si="18"/>
        <v>37594</v>
      </c>
      <c r="O82" s="33">
        <f t="shared" si="19"/>
        <v>33572</v>
      </c>
      <c r="P82" s="10">
        <v>16031</v>
      </c>
      <c r="Q82" s="10">
        <v>17541</v>
      </c>
      <c r="R82" s="33">
        <f t="shared" si="20"/>
        <v>4022</v>
      </c>
      <c r="S82" s="33">
        <f t="shared" si="21"/>
        <v>4018</v>
      </c>
      <c r="T82" s="10">
        <v>1303</v>
      </c>
      <c r="U82" s="10">
        <v>2715</v>
      </c>
      <c r="V82" s="33">
        <f t="shared" si="22"/>
        <v>4</v>
      </c>
      <c r="W82" s="10">
        <v>4</v>
      </c>
      <c r="X82" s="10">
        <v>0</v>
      </c>
    </row>
    <row r="83" spans="1:24" s="35" customFormat="1" ht="21" customHeight="1" x14ac:dyDescent="0.2">
      <c r="A83" s="11" t="s">
        <v>161</v>
      </c>
      <c r="B83" s="37">
        <f t="shared" si="12"/>
        <v>-9134</v>
      </c>
      <c r="C83" s="37">
        <f t="shared" si="13"/>
        <v>29307</v>
      </c>
      <c r="D83" s="37">
        <f t="shared" si="14"/>
        <v>19344</v>
      </c>
      <c r="E83" s="13">
        <v>16219</v>
      </c>
      <c r="F83" s="13">
        <v>3125</v>
      </c>
      <c r="G83" s="37">
        <f t="shared" si="15"/>
        <v>9963</v>
      </c>
      <c r="H83" s="37">
        <f t="shared" si="16"/>
        <v>9919</v>
      </c>
      <c r="I83" s="13">
        <v>8354</v>
      </c>
      <c r="J83" s="13">
        <v>1565</v>
      </c>
      <c r="K83" s="37">
        <f t="shared" si="17"/>
        <v>44</v>
      </c>
      <c r="L83" s="13">
        <v>25</v>
      </c>
      <c r="M83" s="13">
        <v>19</v>
      </c>
      <c r="N83" s="37">
        <f t="shared" si="18"/>
        <v>38441</v>
      </c>
      <c r="O83" s="37">
        <f t="shared" si="19"/>
        <v>33698</v>
      </c>
      <c r="P83" s="13">
        <v>16316</v>
      </c>
      <c r="Q83" s="13">
        <v>17382</v>
      </c>
      <c r="R83" s="37">
        <f t="shared" si="20"/>
        <v>4743</v>
      </c>
      <c r="S83" s="37">
        <f t="shared" si="21"/>
        <v>4742</v>
      </c>
      <c r="T83" s="13">
        <v>1305</v>
      </c>
      <c r="U83" s="13">
        <v>3437</v>
      </c>
      <c r="V83" s="37">
        <f t="shared" si="22"/>
        <v>1</v>
      </c>
      <c r="W83" s="13">
        <v>1</v>
      </c>
      <c r="X83" s="13">
        <v>0</v>
      </c>
    </row>
    <row r="84" spans="1:24" s="35" customFormat="1" ht="21" customHeight="1" x14ac:dyDescent="0.2">
      <c r="A84" s="9" t="s">
        <v>162</v>
      </c>
      <c r="B84" s="33">
        <f t="shared" si="12"/>
        <v>-9815</v>
      </c>
      <c r="C84" s="33">
        <f t="shared" si="13"/>
        <v>26699</v>
      </c>
      <c r="D84" s="33">
        <f t="shared" si="14"/>
        <v>17487</v>
      </c>
      <c r="E84" s="10">
        <v>14332</v>
      </c>
      <c r="F84" s="10">
        <v>3155</v>
      </c>
      <c r="G84" s="33">
        <f t="shared" si="15"/>
        <v>9212</v>
      </c>
      <c r="H84" s="33">
        <f t="shared" si="16"/>
        <v>9164</v>
      </c>
      <c r="I84" s="10">
        <v>7641</v>
      </c>
      <c r="J84" s="10">
        <v>1523</v>
      </c>
      <c r="K84" s="33">
        <f t="shared" si="17"/>
        <v>48</v>
      </c>
      <c r="L84" s="10">
        <v>18</v>
      </c>
      <c r="M84" s="10">
        <v>30</v>
      </c>
      <c r="N84" s="33">
        <f t="shared" si="18"/>
        <v>36514</v>
      </c>
      <c r="O84" s="33">
        <f t="shared" si="19"/>
        <v>31940</v>
      </c>
      <c r="P84" s="10">
        <v>15649</v>
      </c>
      <c r="Q84" s="10">
        <v>16291</v>
      </c>
      <c r="R84" s="33">
        <f t="shared" si="20"/>
        <v>4574</v>
      </c>
      <c r="S84" s="33">
        <f t="shared" si="21"/>
        <v>4572</v>
      </c>
      <c r="T84" s="10">
        <v>1336</v>
      </c>
      <c r="U84" s="10">
        <v>3236</v>
      </c>
      <c r="V84" s="33">
        <f t="shared" si="22"/>
        <v>2</v>
      </c>
      <c r="W84" s="10">
        <v>2</v>
      </c>
      <c r="X84" s="10">
        <v>0</v>
      </c>
    </row>
    <row r="85" spans="1:24" s="35" customFormat="1" ht="21" customHeight="1" x14ac:dyDescent="0.2">
      <c r="A85" s="62" t="s">
        <v>163</v>
      </c>
      <c r="B85" s="36">
        <f t="shared" si="12"/>
        <v>-9403</v>
      </c>
      <c r="C85" s="36">
        <f t="shared" si="13"/>
        <v>23959</v>
      </c>
      <c r="D85" s="36">
        <f t="shared" si="14"/>
        <v>15020</v>
      </c>
      <c r="E85" s="12">
        <v>12239</v>
      </c>
      <c r="F85" s="12">
        <v>2781</v>
      </c>
      <c r="G85" s="36">
        <f t="shared" si="15"/>
        <v>8939</v>
      </c>
      <c r="H85" s="36">
        <f t="shared" si="16"/>
        <v>8807</v>
      </c>
      <c r="I85" s="12">
        <v>7186</v>
      </c>
      <c r="J85" s="12">
        <v>1621</v>
      </c>
      <c r="K85" s="36">
        <f t="shared" si="17"/>
        <v>132</v>
      </c>
      <c r="L85" s="12">
        <v>12</v>
      </c>
      <c r="M85" s="12">
        <v>120</v>
      </c>
      <c r="N85" s="36">
        <f t="shared" si="18"/>
        <v>33362</v>
      </c>
      <c r="O85" s="36">
        <f t="shared" si="19"/>
        <v>29000</v>
      </c>
      <c r="P85" s="12">
        <v>15259</v>
      </c>
      <c r="Q85" s="12">
        <v>13741</v>
      </c>
      <c r="R85" s="36">
        <f t="shared" si="20"/>
        <v>4362</v>
      </c>
      <c r="S85" s="36">
        <f t="shared" si="21"/>
        <v>4353</v>
      </c>
      <c r="T85" s="12">
        <v>1342</v>
      </c>
      <c r="U85" s="12">
        <v>3011</v>
      </c>
      <c r="V85" s="36">
        <f t="shared" si="22"/>
        <v>9</v>
      </c>
      <c r="W85" s="12">
        <v>6</v>
      </c>
      <c r="X85" s="12">
        <v>3</v>
      </c>
    </row>
    <row r="86" spans="1:24" s="35" customFormat="1" ht="21" customHeight="1" x14ac:dyDescent="0.2">
      <c r="A86" s="9" t="s">
        <v>164</v>
      </c>
      <c r="B86" s="33">
        <f t="shared" si="12"/>
        <v>-6595</v>
      </c>
      <c r="C86" s="33">
        <f t="shared" si="13"/>
        <v>23275</v>
      </c>
      <c r="D86" s="33">
        <f t="shared" si="14"/>
        <v>14014</v>
      </c>
      <c r="E86" s="10">
        <v>11181</v>
      </c>
      <c r="F86" s="10">
        <v>2833</v>
      </c>
      <c r="G86" s="33">
        <f t="shared" si="15"/>
        <v>9261</v>
      </c>
      <c r="H86" s="33">
        <f t="shared" si="16"/>
        <v>8852</v>
      </c>
      <c r="I86" s="10">
        <v>6984</v>
      </c>
      <c r="J86" s="10">
        <v>1868</v>
      </c>
      <c r="K86" s="33">
        <f t="shared" si="17"/>
        <v>409</v>
      </c>
      <c r="L86" s="10">
        <v>289</v>
      </c>
      <c r="M86" s="10">
        <v>120</v>
      </c>
      <c r="N86" s="33">
        <f t="shared" si="18"/>
        <v>29870</v>
      </c>
      <c r="O86" s="33">
        <f t="shared" si="19"/>
        <v>25567</v>
      </c>
      <c r="P86" s="10">
        <v>14582</v>
      </c>
      <c r="Q86" s="10">
        <v>10985</v>
      </c>
      <c r="R86" s="33">
        <f t="shared" si="20"/>
        <v>4303</v>
      </c>
      <c r="S86" s="33">
        <f t="shared" si="21"/>
        <v>4298</v>
      </c>
      <c r="T86" s="10">
        <v>1316</v>
      </c>
      <c r="U86" s="10">
        <v>2982</v>
      </c>
      <c r="V86" s="33">
        <f t="shared" si="22"/>
        <v>5</v>
      </c>
      <c r="W86" s="10">
        <v>5</v>
      </c>
      <c r="X86" s="10">
        <v>0</v>
      </c>
    </row>
    <row r="87" spans="1:24" s="35" customFormat="1" ht="21" customHeight="1" x14ac:dyDescent="0.2">
      <c r="A87" s="11" t="s">
        <v>165</v>
      </c>
      <c r="B87" s="37">
        <f t="shared" si="12"/>
        <v>-9112</v>
      </c>
      <c r="C87" s="37">
        <f t="shared" si="13"/>
        <v>24695</v>
      </c>
      <c r="D87" s="37">
        <f t="shared" si="14"/>
        <v>14992</v>
      </c>
      <c r="E87" s="13">
        <v>12045</v>
      </c>
      <c r="F87" s="13">
        <v>2947</v>
      </c>
      <c r="G87" s="37">
        <f t="shared" si="15"/>
        <v>9703</v>
      </c>
      <c r="H87" s="37">
        <f t="shared" si="16"/>
        <v>9024</v>
      </c>
      <c r="I87" s="13">
        <v>6910</v>
      </c>
      <c r="J87" s="13">
        <v>2114</v>
      </c>
      <c r="K87" s="37">
        <f t="shared" si="17"/>
        <v>679</v>
      </c>
      <c r="L87" s="13">
        <v>540</v>
      </c>
      <c r="M87" s="13">
        <v>139</v>
      </c>
      <c r="N87" s="37">
        <f t="shared" si="18"/>
        <v>33807</v>
      </c>
      <c r="O87" s="37">
        <f t="shared" si="19"/>
        <v>29436</v>
      </c>
      <c r="P87" s="13">
        <v>15106</v>
      </c>
      <c r="Q87" s="13">
        <v>14330</v>
      </c>
      <c r="R87" s="37">
        <f t="shared" si="20"/>
        <v>4371</v>
      </c>
      <c r="S87" s="37">
        <f t="shared" si="21"/>
        <v>4364</v>
      </c>
      <c r="T87" s="13">
        <v>1339</v>
      </c>
      <c r="U87" s="13">
        <v>3025</v>
      </c>
      <c r="V87" s="37">
        <f t="shared" si="22"/>
        <v>7</v>
      </c>
      <c r="W87" s="13">
        <v>7</v>
      </c>
      <c r="X87" s="13">
        <v>0</v>
      </c>
    </row>
    <row r="88" spans="1:24" s="35" customFormat="1" ht="21" customHeight="1" x14ac:dyDescent="0.2">
      <c r="A88" s="9" t="s">
        <v>166</v>
      </c>
      <c r="B88" s="33">
        <f t="shared" si="12"/>
        <v>-5979</v>
      </c>
      <c r="C88" s="33">
        <f t="shared" si="13"/>
        <v>27324</v>
      </c>
      <c r="D88" s="33">
        <f t="shared" si="14"/>
        <v>16898</v>
      </c>
      <c r="E88" s="10">
        <v>13647</v>
      </c>
      <c r="F88" s="10">
        <v>3251</v>
      </c>
      <c r="G88" s="33">
        <f t="shared" si="15"/>
        <v>10426</v>
      </c>
      <c r="H88" s="33">
        <f t="shared" si="16"/>
        <v>9715</v>
      </c>
      <c r="I88" s="10">
        <v>7304</v>
      </c>
      <c r="J88" s="10">
        <v>2411</v>
      </c>
      <c r="K88" s="33">
        <f t="shared" si="17"/>
        <v>711</v>
      </c>
      <c r="L88" s="10">
        <v>530</v>
      </c>
      <c r="M88" s="10">
        <v>181</v>
      </c>
      <c r="N88" s="33">
        <f t="shared" si="18"/>
        <v>33303</v>
      </c>
      <c r="O88" s="33">
        <f t="shared" si="19"/>
        <v>28784</v>
      </c>
      <c r="P88" s="10">
        <v>15052</v>
      </c>
      <c r="Q88" s="10">
        <v>13732</v>
      </c>
      <c r="R88" s="33">
        <f t="shared" si="20"/>
        <v>4519</v>
      </c>
      <c r="S88" s="33">
        <f t="shared" si="21"/>
        <v>4515</v>
      </c>
      <c r="T88" s="10">
        <v>1259</v>
      </c>
      <c r="U88" s="10">
        <v>3256</v>
      </c>
      <c r="V88" s="33">
        <f t="shared" si="22"/>
        <v>4</v>
      </c>
      <c r="W88" s="10">
        <v>3</v>
      </c>
      <c r="X88" s="10">
        <v>1</v>
      </c>
    </row>
    <row r="89" spans="1:24" s="35" customFormat="1" ht="21" customHeight="1" x14ac:dyDescent="0.2">
      <c r="A89" s="62" t="s">
        <v>167</v>
      </c>
      <c r="B89" s="36">
        <f t="shared" si="12"/>
        <v>-7973</v>
      </c>
      <c r="C89" s="36">
        <f t="shared" si="13"/>
        <v>29591</v>
      </c>
      <c r="D89" s="36">
        <f t="shared" si="14"/>
        <v>18320</v>
      </c>
      <c r="E89" s="12">
        <v>14798</v>
      </c>
      <c r="F89" s="12">
        <v>3522</v>
      </c>
      <c r="G89" s="36">
        <f t="shared" si="15"/>
        <v>11271</v>
      </c>
      <c r="H89" s="36">
        <f t="shared" si="16"/>
        <v>10595</v>
      </c>
      <c r="I89" s="12">
        <v>7945</v>
      </c>
      <c r="J89" s="12">
        <v>2650</v>
      </c>
      <c r="K89" s="36">
        <f t="shared" si="17"/>
        <v>676</v>
      </c>
      <c r="L89" s="12">
        <v>574</v>
      </c>
      <c r="M89" s="12">
        <v>102</v>
      </c>
      <c r="N89" s="36">
        <f t="shared" si="18"/>
        <v>37564</v>
      </c>
      <c r="O89" s="36">
        <f t="shared" si="19"/>
        <v>32490</v>
      </c>
      <c r="P89" s="12">
        <v>16271</v>
      </c>
      <c r="Q89" s="12">
        <v>16219</v>
      </c>
      <c r="R89" s="36">
        <f t="shared" si="20"/>
        <v>5074</v>
      </c>
      <c r="S89" s="36">
        <f t="shared" si="21"/>
        <v>4984</v>
      </c>
      <c r="T89" s="12">
        <v>1378</v>
      </c>
      <c r="U89" s="12">
        <v>3606</v>
      </c>
      <c r="V89" s="36">
        <f t="shared" si="22"/>
        <v>90</v>
      </c>
      <c r="W89" s="12">
        <v>88</v>
      </c>
      <c r="X89" s="12">
        <v>2</v>
      </c>
    </row>
    <row r="90" spans="1:24" s="35" customFormat="1" ht="21" customHeight="1" x14ac:dyDescent="0.2">
      <c r="A90" s="9" t="s">
        <v>168</v>
      </c>
      <c r="B90" s="33">
        <f t="shared" si="12"/>
        <v>-3621</v>
      </c>
      <c r="C90" s="33">
        <f t="shared" si="13"/>
        <v>30982</v>
      </c>
      <c r="D90" s="33">
        <f t="shared" si="14"/>
        <v>18200</v>
      </c>
      <c r="E90" s="10">
        <v>14715</v>
      </c>
      <c r="F90" s="10">
        <v>3485</v>
      </c>
      <c r="G90" s="33">
        <f t="shared" si="15"/>
        <v>12782</v>
      </c>
      <c r="H90" s="33">
        <f t="shared" si="16"/>
        <v>11460</v>
      </c>
      <c r="I90" s="10">
        <v>8758</v>
      </c>
      <c r="J90" s="10">
        <v>2702</v>
      </c>
      <c r="K90" s="33">
        <f t="shared" si="17"/>
        <v>1322</v>
      </c>
      <c r="L90" s="10">
        <v>1215</v>
      </c>
      <c r="M90" s="10">
        <v>107</v>
      </c>
      <c r="N90" s="33">
        <f t="shared" si="18"/>
        <v>34603</v>
      </c>
      <c r="O90" s="33">
        <f t="shared" si="19"/>
        <v>29377</v>
      </c>
      <c r="P90" s="10">
        <v>15806</v>
      </c>
      <c r="Q90" s="10">
        <v>13571</v>
      </c>
      <c r="R90" s="33">
        <f t="shared" si="20"/>
        <v>5226</v>
      </c>
      <c r="S90" s="33">
        <f t="shared" si="21"/>
        <v>5137</v>
      </c>
      <c r="T90" s="10">
        <v>1206</v>
      </c>
      <c r="U90" s="10">
        <v>3931</v>
      </c>
      <c r="V90" s="33">
        <f t="shared" si="22"/>
        <v>89</v>
      </c>
      <c r="W90" s="10">
        <v>82</v>
      </c>
      <c r="X90" s="10">
        <v>7</v>
      </c>
    </row>
    <row r="91" spans="1:24" s="35" customFormat="1" ht="21" customHeight="1" x14ac:dyDescent="0.2">
      <c r="A91" s="11" t="s">
        <v>169</v>
      </c>
      <c r="B91" s="37">
        <f t="shared" si="12"/>
        <v>-6279</v>
      </c>
      <c r="C91" s="37">
        <f t="shared" si="13"/>
        <v>33733</v>
      </c>
      <c r="D91" s="37">
        <f t="shared" si="14"/>
        <v>20115</v>
      </c>
      <c r="E91" s="13">
        <v>16317</v>
      </c>
      <c r="F91" s="13">
        <v>3798</v>
      </c>
      <c r="G91" s="37">
        <f t="shared" si="15"/>
        <v>13618</v>
      </c>
      <c r="H91" s="37">
        <f t="shared" si="16"/>
        <v>12013</v>
      </c>
      <c r="I91" s="13">
        <v>9088</v>
      </c>
      <c r="J91" s="13">
        <v>2925</v>
      </c>
      <c r="K91" s="37">
        <f t="shared" si="17"/>
        <v>1605</v>
      </c>
      <c r="L91" s="13">
        <v>1520</v>
      </c>
      <c r="M91" s="13">
        <v>85</v>
      </c>
      <c r="N91" s="37">
        <f t="shared" si="18"/>
        <v>40012</v>
      </c>
      <c r="O91" s="37">
        <f t="shared" si="19"/>
        <v>34506</v>
      </c>
      <c r="P91" s="13">
        <v>17471</v>
      </c>
      <c r="Q91" s="13">
        <v>17035</v>
      </c>
      <c r="R91" s="37">
        <f t="shared" si="20"/>
        <v>5506</v>
      </c>
      <c r="S91" s="37">
        <f t="shared" si="21"/>
        <v>5411</v>
      </c>
      <c r="T91" s="13">
        <v>1251</v>
      </c>
      <c r="U91" s="13">
        <v>4160</v>
      </c>
      <c r="V91" s="37">
        <f t="shared" si="22"/>
        <v>95</v>
      </c>
      <c r="W91" s="13">
        <v>88</v>
      </c>
      <c r="X91" s="13">
        <v>7</v>
      </c>
    </row>
  </sheetData>
  <mergeCells count="23">
    <mergeCell ref="B5:X5"/>
    <mergeCell ref="B6:X6"/>
    <mergeCell ref="B7:B10"/>
    <mergeCell ref="C7:M7"/>
    <mergeCell ref="N7:X7"/>
    <mergeCell ref="C8:C10"/>
    <mergeCell ref="D8:F8"/>
    <mergeCell ref="G8:M8"/>
    <mergeCell ref="N8:N10"/>
    <mergeCell ref="O8:Q8"/>
    <mergeCell ref="R9:R10"/>
    <mergeCell ref="S9:U9"/>
    <mergeCell ref="V9:X9"/>
    <mergeCell ref="R8:X8"/>
    <mergeCell ref="D9:D10"/>
    <mergeCell ref="E9:E10"/>
    <mergeCell ref="P9:P10"/>
    <mergeCell ref="Q9:Q10"/>
    <mergeCell ref="F9:F10"/>
    <mergeCell ref="G9:G10"/>
    <mergeCell ref="H9:J9"/>
    <mergeCell ref="K9:M9"/>
    <mergeCell ref="O9:O10"/>
  </mergeCells>
  <pageMargins left="0.19685039370078741" right="0.23622047244094491" top="0.27559055118110237" bottom="0.19685039370078741" header="0.27559055118110237" footer="0.15748031496062992"/>
  <pageSetup paperSize="9" scale="36" fitToHeight="3" orientation="landscape" r:id="rId1"/>
  <headerFooter alignWithMargins="0"/>
  <rowBreaks count="1" manualBreakCount="1">
    <brk id="71" max="2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AO89"/>
  <sheetViews>
    <sheetView showGridLines="0" view="pageBreakPreview" zoomScale="80" zoomScaleNormal="100" zoomScaleSheetLayoutView="80" workbookViewId="0">
      <pane ySplit="9" topLeftCell="A67" activePane="bottomLeft" state="frozen"/>
      <selection sqref="A1:XFD1048576"/>
      <selection pane="bottomLeft" activeCell="I7" sqref="I7:K7"/>
    </sheetView>
  </sheetViews>
  <sheetFormatPr defaultColWidth="9.140625" defaultRowHeight="12.75" x14ac:dyDescent="0.2"/>
  <cols>
    <col min="1" max="1" width="14" style="3" customWidth="1"/>
    <col min="2" max="5" width="16.5703125" style="3" customWidth="1"/>
    <col min="6" max="8" width="16.140625" style="3" customWidth="1"/>
    <col min="9" max="11" width="17.28515625" style="3" customWidth="1"/>
    <col min="12" max="14" width="18.85546875" style="3" customWidth="1"/>
    <col min="15" max="15" width="17.7109375" style="3" customWidth="1"/>
    <col min="16" max="17" width="18.85546875" style="3" customWidth="1"/>
    <col min="18" max="20" width="17.140625" style="3" customWidth="1"/>
    <col min="21" max="16384" width="9.140625" style="3"/>
  </cols>
  <sheetData>
    <row r="1" spans="1:41" s="2" customFormat="1" ht="18" x14ac:dyDescent="0.2">
      <c r="A1" s="1" t="s">
        <v>129</v>
      </c>
    </row>
    <row r="3" spans="1:41" ht="15.75" x14ac:dyDescent="0.25">
      <c r="A3" s="5" t="s">
        <v>119</v>
      </c>
    </row>
    <row r="5" spans="1:41" ht="24.75" customHeight="1" x14ac:dyDescent="0.25">
      <c r="A5" s="96"/>
      <c r="B5" s="266" t="s">
        <v>84</v>
      </c>
      <c r="C5" s="267"/>
      <c r="D5" s="267"/>
      <c r="E5" s="267"/>
      <c r="F5" s="267"/>
      <c r="G5" s="267"/>
      <c r="H5" s="267"/>
      <c r="I5" s="267"/>
      <c r="J5" s="267"/>
      <c r="K5" s="267"/>
      <c r="L5" s="267"/>
      <c r="M5" s="267"/>
      <c r="N5" s="267"/>
      <c r="O5" s="267"/>
      <c r="P5" s="267"/>
      <c r="Q5" s="267"/>
      <c r="R5" s="267"/>
      <c r="S5" s="267"/>
      <c r="T5" s="268"/>
    </row>
    <row r="6" spans="1:41" ht="22.5" customHeight="1" x14ac:dyDescent="0.2">
      <c r="A6" s="97"/>
      <c r="B6" s="269" t="s">
        <v>120</v>
      </c>
      <c r="C6" s="135"/>
      <c r="D6" s="135"/>
      <c r="E6" s="135"/>
      <c r="F6" s="135"/>
      <c r="G6" s="135"/>
      <c r="H6" s="135"/>
      <c r="I6" s="135"/>
      <c r="J6" s="135"/>
      <c r="K6" s="135"/>
      <c r="L6" s="135"/>
      <c r="M6" s="135"/>
      <c r="N6" s="135"/>
      <c r="O6" s="135"/>
      <c r="P6" s="135"/>
      <c r="Q6" s="135"/>
      <c r="R6" s="135"/>
      <c r="S6" s="135"/>
      <c r="T6" s="270"/>
    </row>
    <row r="7" spans="1:41" s="7" customFormat="1" ht="31.5" customHeight="1" x14ac:dyDescent="0.2">
      <c r="A7" s="98" t="s">
        <v>11</v>
      </c>
      <c r="B7" s="241" t="s">
        <v>65</v>
      </c>
      <c r="C7" s="224" t="s">
        <v>93</v>
      </c>
      <c r="D7" s="225"/>
      <c r="E7" s="226"/>
      <c r="F7" s="224" t="s">
        <v>76</v>
      </c>
      <c r="G7" s="225"/>
      <c r="H7" s="226"/>
      <c r="I7" s="224" t="s">
        <v>77</v>
      </c>
      <c r="J7" s="225"/>
      <c r="K7" s="226"/>
      <c r="L7" s="224" t="s">
        <v>2</v>
      </c>
      <c r="M7" s="225"/>
      <c r="N7" s="226"/>
      <c r="O7" s="224" t="s">
        <v>3</v>
      </c>
      <c r="P7" s="225"/>
      <c r="Q7" s="226"/>
      <c r="R7" s="224" t="s">
        <v>148</v>
      </c>
      <c r="S7" s="225"/>
      <c r="T7" s="272"/>
      <c r="U7" s="3"/>
      <c r="V7" s="3"/>
      <c r="W7" s="3"/>
      <c r="X7" s="3"/>
      <c r="Y7" s="3"/>
      <c r="Z7" s="3"/>
      <c r="AA7" s="3"/>
      <c r="AB7" s="3"/>
      <c r="AC7" s="3"/>
      <c r="AD7" s="3"/>
      <c r="AE7" s="3"/>
      <c r="AF7" s="3"/>
      <c r="AG7" s="3"/>
      <c r="AH7" s="3"/>
      <c r="AI7" s="3"/>
      <c r="AJ7" s="3"/>
      <c r="AK7" s="3"/>
      <c r="AL7" s="3"/>
      <c r="AM7" s="3"/>
      <c r="AN7" s="3"/>
      <c r="AO7" s="3"/>
    </row>
    <row r="8" spans="1:41" s="7" customFormat="1" ht="70.5" customHeight="1" x14ac:dyDescent="0.25">
      <c r="A8" s="99"/>
      <c r="B8" s="271"/>
      <c r="C8" s="46" t="s">
        <v>65</v>
      </c>
      <c r="D8" s="40" t="s">
        <v>95</v>
      </c>
      <c r="E8" s="40" t="s">
        <v>96</v>
      </c>
      <c r="F8" s="46" t="s">
        <v>65</v>
      </c>
      <c r="G8" s="40" t="s">
        <v>95</v>
      </c>
      <c r="H8" s="40" t="s">
        <v>96</v>
      </c>
      <c r="I8" s="46" t="s">
        <v>65</v>
      </c>
      <c r="J8" s="40" t="s">
        <v>95</v>
      </c>
      <c r="K8" s="40" t="s">
        <v>96</v>
      </c>
      <c r="L8" s="46" t="s">
        <v>65</v>
      </c>
      <c r="M8" s="40" t="s">
        <v>95</v>
      </c>
      <c r="N8" s="40" t="s">
        <v>96</v>
      </c>
      <c r="O8" s="46" t="s">
        <v>65</v>
      </c>
      <c r="P8" s="40" t="s">
        <v>95</v>
      </c>
      <c r="Q8" s="40" t="s">
        <v>96</v>
      </c>
      <c r="R8" s="46" t="s">
        <v>65</v>
      </c>
      <c r="S8" s="40" t="s">
        <v>95</v>
      </c>
      <c r="T8" s="41" t="s">
        <v>96</v>
      </c>
      <c r="U8" s="3"/>
      <c r="V8" s="3"/>
      <c r="W8" s="3"/>
      <c r="X8" s="3"/>
      <c r="Y8" s="3"/>
      <c r="Z8" s="3"/>
      <c r="AA8" s="3"/>
      <c r="AB8" s="3"/>
      <c r="AC8" s="3"/>
      <c r="AD8" s="3"/>
      <c r="AE8" s="3"/>
      <c r="AF8" s="3"/>
      <c r="AG8" s="3"/>
      <c r="AH8" s="3"/>
      <c r="AI8" s="3"/>
      <c r="AJ8" s="3"/>
      <c r="AK8" s="3"/>
      <c r="AL8" s="3"/>
      <c r="AM8" s="3"/>
      <c r="AN8" s="3"/>
      <c r="AO8" s="3"/>
    </row>
    <row r="9" spans="1:41" s="16" customFormat="1" ht="21" customHeight="1" x14ac:dyDescent="0.25">
      <c r="A9" s="61"/>
      <c r="B9" s="61">
        <v>43</v>
      </c>
      <c r="C9" s="61">
        <f t="shared" ref="C9:T9" si="0">B9+1</f>
        <v>44</v>
      </c>
      <c r="D9" s="61">
        <f t="shared" si="0"/>
        <v>45</v>
      </c>
      <c r="E9" s="61">
        <f t="shared" si="0"/>
        <v>46</v>
      </c>
      <c r="F9" s="61">
        <f t="shared" si="0"/>
        <v>47</v>
      </c>
      <c r="G9" s="61">
        <f t="shared" si="0"/>
        <v>48</v>
      </c>
      <c r="H9" s="61">
        <f t="shared" si="0"/>
        <v>49</v>
      </c>
      <c r="I9" s="61">
        <f t="shared" si="0"/>
        <v>50</v>
      </c>
      <c r="J9" s="61">
        <f t="shared" si="0"/>
        <v>51</v>
      </c>
      <c r="K9" s="61">
        <f t="shared" si="0"/>
        <v>52</v>
      </c>
      <c r="L9" s="61">
        <f t="shared" si="0"/>
        <v>53</v>
      </c>
      <c r="M9" s="61">
        <f t="shared" si="0"/>
        <v>54</v>
      </c>
      <c r="N9" s="61">
        <f t="shared" si="0"/>
        <v>55</v>
      </c>
      <c r="O9" s="61">
        <f t="shared" si="0"/>
        <v>56</v>
      </c>
      <c r="P9" s="61">
        <f t="shared" si="0"/>
        <v>57</v>
      </c>
      <c r="Q9" s="61">
        <f t="shared" si="0"/>
        <v>58</v>
      </c>
      <c r="R9" s="61">
        <f t="shared" si="0"/>
        <v>59</v>
      </c>
      <c r="S9" s="61">
        <f t="shared" si="0"/>
        <v>60</v>
      </c>
      <c r="T9" s="61">
        <f t="shared" si="0"/>
        <v>61</v>
      </c>
    </row>
    <row r="10" spans="1:41" s="18" customFormat="1" ht="21" customHeight="1" x14ac:dyDescent="0.2">
      <c r="A10" s="9" t="s">
        <v>19</v>
      </c>
      <c r="B10" s="10">
        <f>+C10+F10+I10+L10+O10+R10</f>
        <v>5587</v>
      </c>
      <c r="C10" s="10">
        <f>+D10+E10</f>
        <v>0</v>
      </c>
      <c r="D10" s="10">
        <v>0</v>
      </c>
      <c r="E10" s="10">
        <v>0</v>
      </c>
      <c r="F10" s="10">
        <f>+G10+H10</f>
        <v>4013</v>
      </c>
      <c r="G10" s="10">
        <v>68</v>
      </c>
      <c r="H10" s="10">
        <v>3945</v>
      </c>
      <c r="I10" s="10">
        <f>+J10+K10</f>
        <v>186</v>
      </c>
      <c r="J10" s="10">
        <v>34</v>
      </c>
      <c r="K10" s="10">
        <v>152</v>
      </c>
      <c r="L10" s="10">
        <f>+M10+N10</f>
        <v>543</v>
      </c>
      <c r="M10" s="10">
        <v>28</v>
      </c>
      <c r="N10" s="10">
        <v>515</v>
      </c>
      <c r="O10" s="10">
        <f>+P10+Q10</f>
        <v>1</v>
      </c>
      <c r="P10" s="10">
        <v>0</v>
      </c>
      <c r="Q10" s="10">
        <v>1</v>
      </c>
      <c r="R10" s="10">
        <f>+S10+T10</f>
        <v>844</v>
      </c>
      <c r="S10" s="10">
        <v>844</v>
      </c>
      <c r="T10" s="10">
        <v>0</v>
      </c>
      <c r="U10" s="17"/>
      <c r="V10" s="17"/>
      <c r="W10" s="17"/>
      <c r="X10" s="17"/>
      <c r="Y10" s="17"/>
      <c r="Z10" s="17"/>
      <c r="AA10" s="17"/>
    </row>
    <row r="11" spans="1:41" s="18" customFormat="1" ht="21" customHeight="1" x14ac:dyDescent="0.2">
      <c r="A11" s="62" t="s">
        <v>20</v>
      </c>
      <c r="B11" s="63">
        <f t="shared" ref="B11:B53" si="1">+C11+F11+I11+L11+O11+R11</f>
        <v>6742</v>
      </c>
      <c r="C11" s="63">
        <f t="shared" ref="C11:C53" si="2">+D11+E11</f>
        <v>0</v>
      </c>
      <c r="D11" s="63">
        <v>0</v>
      </c>
      <c r="E11" s="63">
        <v>0</v>
      </c>
      <c r="F11" s="63">
        <f t="shared" ref="F11:F53" si="3">+G11+H11</f>
        <v>4917</v>
      </c>
      <c r="G11" s="63">
        <v>84</v>
      </c>
      <c r="H11" s="63">
        <v>4833</v>
      </c>
      <c r="I11" s="63">
        <f t="shared" ref="I11:I53" si="4">+J11+K11</f>
        <v>115</v>
      </c>
      <c r="J11" s="63">
        <v>22</v>
      </c>
      <c r="K11" s="63">
        <v>93</v>
      </c>
      <c r="L11" s="63">
        <f t="shared" ref="L11:L53" si="5">+M11+N11</f>
        <v>758</v>
      </c>
      <c r="M11" s="63">
        <v>39</v>
      </c>
      <c r="N11" s="63">
        <v>719</v>
      </c>
      <c r="O11" s="63">
        <f t="shared" ref="O11:O53" si="6">+P11+Q11</f>
        <v>4</v>
      </c>
      <c r="P11" s="63">
        <v>0</v>
      </c>
      <c r="Q11" s="63">
        <v>4</v>
      </c>
      <c r="R11" s="63">
        <f t="shared" ref="R11:R53" si="7">+S11+T11</f>
        <v>948</v>
      </c>
      <c r="S11" s="63">
        <v>948</v>
      </c>
      <c r="T11" s="63">
        <v>0</v>
      </c>
      <c r="U11" s="17"/>
      <c r="V11" s="17"/>
      <c r="W11" s="17"/>
      <c r="X11" s="17"/>
      <c r="Y11" s="17"/>
      <c r="Z11" s="17"/>
      <c r="AA11" s="17"/>
    </row>
    <row r="12" spans="1:41" s="18" customFormat="1" ht="21" customHeight="1" x14ac:dyDescent="0.2">
      <c r="A12" s="9" t="s">
        <v>21</v>
      </c>
      <c r="B12" s="10">
        <f t="shared" si="1"/>
        <v>6701</v>
      </c>
      <c r="C12" s="10">
        <f t="shared" si="2"/>
        <v>0</v>
      </c>
      <c r="D12" s="10">
        <v>0</v>
      </c>
      <c r="E12" s="10">
        <v>0</v>
      </c>
      <c r="F12" s="10">
        <f t="shared" si="3"/>
        <v>4729</v>
      </c>
      <c r="G12" s="10">
        <v>80</v>
      </c>
      <c r="H12" s="10">
        <v>4649</v>
      </c>
      <c r="I12" s="10">
        <f t="shared" si="4"/>
        <v>188</v>
      </c>
      <c r="J12" s="10">
        <v>35</v>
      </c>
      <c r="K12" s="10">
        <v>153</v>
      </c>
      <c r="L12" s="10">
        <f t="shared" si="5"/>
        <v>801</v>
      </c>
      <c r="M12" s="10">
        <v>41</v>
      </c>
      <c r="N12" s="10">
        <v>760</v>
      </c>
      <c r="O12" s="10">
        <f t="shared" si="6"/>
        <v>4</v>
      </c>
      <c r="P12" s="10">
        <v>0</v>
      </c>
      <c r="Q12" s="10">
        <v>4</v>
      </c>
      <c r="R12" s="10">
        <f t="shared" si="7"/>
        <v>979</v>
      </c>
      <c r="S12" s="10">
        <v>979</v>
      </c>
      <c r="T12" s="10">
        <v>0</v>
      </c>
      <c r="U12" s="17"/>
      <c r="V12" s="17"/>
      <c r="W12" s="17"/>
      <c r="X12" s="17"/>
      <c r="Y12" s="17"/>
      <c r="Z12" s="17"/>
      <c r="AA12" s="17"/>
    </row>
    <row r="13" spans="1:41" s="18" customFormat="1" ht="21" customHeight="1" x14ac:dyDescent="0.2">
      <c r="A13" s="62" t="s">
        <v>22</v>
      </c>
      <c r="B13" s="64">
        <f t="shared" si="1"/>
        <v>6422</v>
      </c>
      <c r="C13" s="64">
        <f t="shared" si="2"/>
        <v>0</v>
      </c>
      <c r="D13" s="64">
        <v>0</v>
      </c>
      <c r="E13" s="64">
        <v>0</v>
      </c>
      <c r="F13" s="64">
        <f t="shared" si="3"/>
        <v>4530</v>
      </c>
      <c r="G13" s="64">
        <v>77</v>
      </c>
      <c r="H13" s="64">
        <v>4453</v>
      </c>
      <c r="I13" s="64">
        <f t="shared" si="4"/>
        <v>116</v>
      </c>
      <c r="J13" s="64">
        <v>22</v>
      </c>
      <c r="K13" s="64">
        <v>94</v>
      </c>
      <c r="L13" s="64">
        <f t="shared" si="5"/>
        <v>834</v>
      </c>
      <c r="M13" s="64">
        <v>43</v>
      </c>
      <c r="N13" s="64">
        <v>791</v>
      </c>
      <c r="O13" s="64">
        <f t="shared" si="6"/>
        <v>1</v>
      </c>
      <c r="P13" s="64">
        <v>0</v>
      </c>
      <c r="Q13" s="64">
        <v>1</v>
      </c>
      <c r="R13" s="64">
        <f t="shared" si="7"/>
        <v>941</v>
      </c>
      <c r="S13" s="64">
        <v>941</v>
      </c>
      <c r="T13" s="64">
        <v>0</v>
      </c>
      <c r="U13" s="17"/>
      <c r="V13" s="17"/>
      <c r="W13" s="17"/>
      <c r="X13" s="17"/>
      <c r="Y13" s="17"/>
      <c r="Z13" s="17"/>
      <c r="AA13" s="17"/>
    </row>
    <row r="14" spans="1:41" s="18" customFormat="1" ht="21" customHeight="1" x14ac:dyDescent="0.2">
      <c r="A14" s="9" t="s">
        <v>23</v>
      </c>
      <c r="B14" s="10">
        <f t="shared" si="1"/>
        <v>7133</v>
      </c>
      <c r="C14" s="10">
        <f t="shared" si="2"/>
        <v>0</v>
      </c>
      <c r="D14" s="10">
        <v>0</v>
      </c>
      <c r="E14" s="10">
        <v>0</v>
      </c>
      <c r="F14" s="10">
        <f t="shared" si="3"/>
        <v>5042</v>
      </c>
      <c r="G14" s="10">
        <v>86</v>
      </c>
      <c r="H14" s="10">
        <v>4956</v>
      </c>
      <c r="I14" s="10">
        <f t="shared" si="4"/>
        <v>131</v>
      </c>
      <c r="J14" s="10">
        <v>25</v>
      </c>
      <c r="K14" s="10">
        <v>106</v>
      </c>
      <c r="L14" s="10">
        <f t="shared" si="5"/>
        <v>970</v>
      </c>
      <c r="M14" s="10">
        <v>50</v>
      </c>
      <c r="N14" s="10">
        <v>920</v>
      </c>
      <c r="O14" s="10">
        <f t="shared" si="6"/>
        <v>1</v>
      </c>
      <c r="P14" s="10">
        <v>0</v>
      </c>
      <c r="Q14" s="10">
        <v>1</v>
      </c>
      <c r="R14" s="10">
        <f t="shared" si="7"/>
        <v>989</v>
      </c>
      <c r="S14" s="10">
        <v>989</v>
      </c>
      <c r="T14" s="10">
        <v>0</v>
      </c>
      <c r="U14" s="17"/>
      <c r="V14" s="17"/>
      <c r="W14" s="17"/>
      <c r="X14" s="17"/>
      <c r="Y14" s="17"/>
      <c r="Z14" s="17"/>
      <c r="AA14" s="17"/>
    </row>
    <row r="15" spans="1:41" s="18" customFormat="1" ht="21" customHeight="1" x14ac:dyDescent="0.2">
      <c r="A15" s="62" t="s">
        <v>24</v>
      </c>
      <c r="B15" s="63">
        <f t="shared" si="1"/>
        <v>7357</v>
      </c>
      <c r="C15" s="63">
        <f t="shared" si="2"/>
        <v>0</v>
      </c>
      <c r="D15" s="63">
        <v>0</v>
      </c>
      <c r="E15" s="63">
        <v>0</v>
      </c>
      <c r="F15" s="63">
        <f t="shared" si="3"/>
        <v>5284</v>
      </c>
      <c r="G15" s="63">
        <v>90</v>
      </c>
      <c r="H15" s="63">
        <v>5194</v>
      </c>
      <c r="I15" s="63">
        <f t="shared" si="4"/>
        <v>156</v>
      </c>
      <c r="J15" s="63">
        <v>29</v>
      </c>
      <c r="K15" s="63">
        <v>127</v>
      </c>
      <c r="L15" s="63">
        <f t="shared" si="5"/>
        <v>968</v>
      </c>
      <c r="M15" s="63">
        <v>50</v>
      </c>
      <c r="N15" s="63">
        <v>918</v>
      </c>
      <c r="O15" s="63">
        <f t="shared" si="6"/>
        <v>1</v>
      </c>
      <c r="P15" s="63">
        <v>0</v>
      </c>
      <c r="Q15" s="63">
        <v>1</v>
      </c>
      <c r="R15" s="63">
        <f t="shared" si="7"/>
        <v>948</v>
      </c>
      <c r="S15" s="63">
        <v>948</v>
      </c>
      <c r="T15" s="63">
        <v>0</v>
      </c>
      <c r="U15" s="17"/>
      <c r="V15" s="17"/>
      <c r="W15" s="17"/>
      <c r="X15" s="17"/>
      <c r="Y15" s="17"/>
      <c r="Z15" s="17"/>
      <c r="AA15" s="17"/>
    </row>
    <row r="16" spans="1:41" s="20" customFormat="1" ht="21" customHeight="1" x14ac:dyDescent="0.2">
      <c r="A16" s="9" t="s">
        <v>25</v>
      </c>
      <c r="B16" s="10">
        <f t="shared" si="1"/>
        <v>8182</v>
      </c>
      <c r="C16" s="10">
        <f t="shared" si="2"/>
        <v>0</v>
      </c>
      <c r="D16" s="10">
        <v>0</v>
      </c>
      <c r="E16" s="10">
        <v>0</v>
      </c>
      <c r="F16" s="10">
        <f t="shared" si="3"/>
        <v>5639</v>
      </c>
      <c r="G16" s="10">
        <v>96</v>
      </c>
      <c r="H16" s="10">
        <v>5543</v>
      </c>
      <c r="I16" s="10">
        <f t="shared" si="4"/>
        <v>167</v>
      </c>
      <c r="J16" s="10">
        <v>32</v>
      </c>
      <c r="K16" s="10">
        <v>135</v>
      </c>
      <c r="L16" s="10">
        <f t="shared" si="5"/>
        <v>1425</v>
      </c>
      <c r="M16" s="10">
        <v>73</v>
      </c>
      <c r="N16" s="10">
        <v>1352</v>
      </c>
      <c r="O16" s="10">
        <f t="shared" si="6"/>
        <v>2</v>
      </c>
      <c r="P16" s="10">
        <v>0</v>
      </c>
      <c r="Q16" s="10">
        <v>2</v>
      </c>
      <c r="R16" s="10">
        <f t="shared" si="7"/>
        <v>949</v>
      </c>
      <c r="S16" s="10">
        <v>949</v>
      </c>
      <c r="T16" s="10">
        <v>0</v>
      </c>
      <c r="U16" s="19"/>
      <c r="V16" s="19"/>
      <c r="W16" s="19"/>
      <c r="X16" s="19"/>
      <c r="Y16" s="19"/>
      <c r="Z16" s="19"/>
      <c r="AA16" s="19"/>
    </row>
    <row r="17" spans="1:27" s="18" customFormat="1" ht="21" customHeight="1" x14ac:dyDescent="0.2">
      <c r="A17" s="62" t="s">
        <v>26</v>
      </c>
      <c r="B17" s="64">
        <f t="shared" si="1"/>
        <v>8446</v>
      </c>
      <c r="C17" s="64">
        <f t="shared" si="2"/>
        <v>0</v>
      </c>
      <c r="D17" s="64">
        <v>0</v>
      </c>
      <c r="E17" s="64">
        <v>0</v>
      </c>
      <c r="F17" s="64">
        <f t="shared" si="3"/>
        <v>5999</v>
      </c>
      <c r="G17" s="64">
        <v>102</v>
      </c>
      <c r="H17" s="64">
        <v>5897</v>
      </c>
      <c r="I17" s="64">
        <f t="shared" si="4"/>
        <v>124</v>
      </c>
      <c r="J17" s="64">
        <v>23</v>
      </c>
      <c r="K17" s="64">
        <v>101</v>
      </c>
      <c r="L17" s="64">
        <f t="shared" si="5"/>
        <v>1316</v>
      </c>
      <c r="M17" s="64">
        <v>67</v>
      </c>
      <c r="N17" s="64">
        <v>1249</v>
      </c>
      <c r="O17" s="64">
        <f t="shared" si="6"/>
        <v>6</v>
      </c>
      <c r="P17" s="64">
        <v>1</v>
      </c>
      <c r="Q17" s="64">
        <v>5</v>
      </c>
      <c r="R17" s="64">
        <f t="shared" si="7"/>
        <v>1001</v>
      </c>
      <c r="S17" s="64">
        <v>1001</v>
      </c>
      <c r="T17" s="64">
        <v>0</v>
      </c>
      <c r="U17" s="17"/>
      <c r="V17" s="17"/>
      <c r="W17" s="17"/>
      <c r="X17" s="17"/>
      <c r="Y17" s="17"/>
      <c r="Z17" s="17"/>
      <c r="AA17" s="17"/>
    </row>
    <row r="18" spans="1:27" s="18" customFormat="1" ht="21" customHeight="1" x14ac:dyDescent="0.2">
      <c r="A18" s="9" t="s">
        <v>27</v>
      </c>
      <c r="B18" s="10">
        <f t="shared" si="1"/>
        <v>9017</v>
      </c>
      <c r="C18" s="10">
        <f t="shared" si="2"/>
        <v>0</v>
      </c>
      <c r="D18" s="10">
        <v>0</v>
      </c>
      <c r="E18" s="10">
        <v>0</v>
      </c>
      <c r="F18" s="10">
        <f t="shared" si="3"/>
        <v>6406</v>
      </c>
      <c r="G18" s="10">
        <v>109</v>
      </c>
      <c r="H18" s="10">
        <v>6297</v>
      </c>
      <c r="I18" s="10">
        <f t="shared" si="4"/>
        <v>138</v>
      </c>
      <c r="J18" s="10">
        <v>26</v>
      </c>
      <c r="K18" s="10">
        <v>112</v>
      </c>
      <c r="L18" s="10">
        <f t="shared" si="5"/>
        <v>1435</v>
      </c>
      <c r="M18" s="10">
        <v>73</v>
      </c>
      <c r="N18" s="10">
        <v>1362</v>
      </c>
      <c r="O18" s="10">
        <f t="shared" si="6"/>
        <v>6</v>
      </c>
      <c r="P18" s="10">
        <v>1</v>
      </c>
      <c r="Q18" s="10">
        <v>5</v>
      </c>
      <c r="R18" s="10">
        <f t="shared" si="7"/>
        <v>1032</v>
      </c>
      <c r="S18" s="10">
        <v>1032</v>
      </c>
      <c r="T18" s="10">
        <v>0</v>
      </c>
      <c r="U18" s="17"/>
      <c r="V18" s="17"/>
      <c r="W18" s="17"/>
      <c r="X18" s="17"/>
      <c r="Y18" s="17"/>
      <c r="Z18" s="17"/>
      <c r="AA18" s="17"/>
    </row>
    <row r="19" spans="1:27" s="18" customFormat="1" ht="21" customHeight="1" x14ac:dyDescent="0.2">
      <c r="A19" s="62" t="s">
        <v>28</v>
      </c>
      <c r="B19" s="63">
        <f t="shared" si="1"/>
        <v>9859</v>
      </c>
      <c r="C19" s="63">
        <f t="shared" si="2"/>
        <v>0</v>
      </c>
      <c r="D19" s="63">
        <v>0</v>
      </c>
      <c r="E19" s="63">
        <v>0</v>
      </c>
      <c r="F19" s="63">
        <f t="shared" si="3"/>
        <v>7312</v>
      </c>
      <c r="G19" s="63">
        <v>124</v>
      </c>
      <c r="H19" s="63">
        <v>7188</v>
      </c>
      <c r="I19" s="63">
        <f t="shared" si="4"/>
        <v>166</v>
      </c>
      <c r="J19" s="63">
        <v>31</v>
      </c>
      <c r="K19" s="63">
        <v>135</v>
      </c>
      <c r="L19" s="63">
        <f t="shared" si="5"/>
        <v>1409</v>
      </c>
      <c r="M19" s="63">
        <v>72</v>
      </c>
      <c r="N19" s="63">
        <v>1337</v>
      </c>
      <c r="O19" s="63">
        <f t="shared" si="6"/>
        <v>6</v>
      </c>
      <c r="P19" s="63">
        <v>1</v>
      </c>
      <c r="Q19" s="63">
        <v>5</v>
      </c>
      <c r="R19" s="63">
        <f t="shared" si="7"/>
        <v>966</v>
      </c>
      <c r="S19" s="63">
        <v>966</v>
      </c>
      <c r="T19" s="63">
        <v>0</v>
      </c>
      <c r="U19" s="17"/>
      <c r="V19" s="17"/>
      <c r="W19" s="17"/>
      <c r="X19" s="17"/>
      <c r="Y19" s="17"/>
      <c r="Z19" s="17"/>
      <c r="AA19" s="17"/>
    </row>
    <row r="20" spans="1:27" s="18" customFormat="1" ht="21" customHeight="1" x14ac:dyDescent="0.2">
      <c r="A20" s="9" t="s">
        <v>29</v>
      </c>
      <c r="B20" s="10">
        <f t="shared" si="1"/>
        <v>9919</v>
      </c>
      <c r="C20" s="10">
        <f t="shared" si="2"/>
        <v>0</v>
      </c>
      <c r="D20" s="10">
        <v>0</v>
      </c>
      <c r="E20" s="10">
        <v>0</v>
      </c>
      <c r="F20" s="10">
        <f t="shared" si="3"/>
        <v>7319</v>
      </c>
      <c r="G20" s="10">
        <v>125</v>
      </c>
      <c r="H20" s="10">
        <v>7194</v>
      </c>
      <c r="I20" s="10">
        <f t="shared" si="4"/>
        <v>160</v>
      </c>
      <c r="J20" s="10">
        <v>30</v>
      </c>
      <c r="K20" s="10">
        <v>130</v>
      </c>
      <c r="L20" s="10">
        <f t="shared" si="5"/>
        <v>1445</v>
      </c>
      <c r="M20" s="10">
        <v>74</v>
      </c>
      <c r="N20" s="10">
        <v>1371</v>
      </c>
      <c r="O20" s="10">
        <f t="shared" si="6"/>
        <v>6</v>
      </c>
      <c r="P20" s="10">
        <v>1</v>
      </c>
      <c r="Q20" s="10">
        <v>5</v>
      </c>
      <c r="R20" s="10">
        <f t="shared" si="7"/>
        <v>989</v>
      </c>
      <c r="S20" s="10">
        <v>989</v>
      </c>
      <c r="T20" s="10">
        <v>0</v>
      </c>
      <c r="U20" s="17"/>
      <c r="V20" s="17"/>
      <c r="W20" s="17"/>
      <c r="X20" s="17"/>
      <c r="Y20" s="17"/>
      <c r="Z20" s="17"/>
      <c r="AA20" s="17"/>
    </row>
    <row r="21" spans="1:27" s="18" customFormat="1" ht="21" customHeight="1" x14ac:dyDescent="0.2">
      <c r="A21" s="62" t="s">
        <v>30</v>
      </c>
      <c r="B21" s="64">
        <f t="shared" si="1"/>
        <v>10186</v>
      </c>
      <c r="C21" s="64">
        <f t="shared" si="2"/>
        <v>0</v>
      </c>
      <c r="D21" s="64">
        <v>0</v>
      </c>
      <c r="E21" s="64">
        <v>0</v>
      </c>
      <c r="F21" s="64">
        <f t="shared" si="3"/>
        <v>7522</v>
      </c>
      <c r="G21" s="64">
        <v>128</v>
      </c>
      <c r="H21" s="64">
        <v>7394</v>
      </c>
      <c r="I21" s="64">
        <f t="shared" si="4"/>
        <v>192</v>
      </c>
      <c r="J21" s="64">
        <v>36</v>
      </c>
      <c r="K21" s="64">
        <v>156</v>
      </c>
      <c r="L21" s="64">
        <f t="shared" si="5"/>
        <v>1479</v>
      </c>
      <c r="M21" s="64">
        <v>76</v>
      </c>
      <c r="N21" s="64">
        <v>1403</v>
      </c>
      <c r="O21" s="64">
        <f t="shared" si="6"/>
        <v>6</v>
      </c>
      <c r="P21" s="64">
        <v>1</v>
      </c>
      <c r="Q21" s="64">
        <v>5</v>
      </c>
      <c r="R21" s="64">
        <f t="shared" si="7"/>
        <v>987</v>
      </c>
      <c r="S21" s="64">
        <v>987</v>
      </c>
      <c r="T21" s="64">
        <v>0</v>
      </c>
      <c r="U21" s="17"/>
      <c r="V21" s="17"/>
      <c r="W21" s="17"/>
      <c r="X21" s="17"/>
      <c r="Y21" s="17"/>
      <c r="Z21" s="17"/>
      <c r="AA21" s="17"/>
    </row>
    <row r="22" spans="1:27" s="20" customFormat="1" ht="21" customHeight="1" x14ac:dyDescent="0.2">
      <c r="A22" s="9" t="s">
        <v>31</v>
      </c>
      <c r="B22" s="10">
        <f t="shared" si="1"/>
        <v>11506</v>
      </c>
      <c r="C22" s="10">
        <f t="shared" si="2"/>
        <v>0</v>
      </c>
      <c r="D22" s="10">
        <v>0</v>
      </c>
      <c r="E22" s="10">
        <v>0</v>
      </c>
      <c r="F22" s="10">
        <f t="shared" si="3"/>
        <v>8581</v>
      </c>
      <c r="G22" s="10">
        <v>146</v>
      </c>
      <c r="H22" s="10">
        <v>8435</v>
      </c>
      <c r="I22" s="10">
        <f t="shared" si="4"/>
        <v>221</v>
      </c>
      <c r="J22" s="10">
        <v>42</v>
      </c>
      <c r="K22" s="10">
        <v>179</v>
      </c>
      <c r="L22" s="10">
        <f t="shared" si="5"/>
        <v>1572</v>
      </c>
      <c r="M22" s="10">
        <v>80</v>
      </c>
      <c r="N22" s="10">
        <v>1492</v>
      </c>
      <c r="O22" s="10">
        <f t="shared" si="6"/>
        <v>6</v>
      </c>
      <c r="P22" s="10">
        <v>1</v>
      </c>
      <c r="Q22" s="10">
        <v>5</v>
      </c>
      <c r="R22" s="10">
        <f t="shared" si="7"/>
        <v>1126</v>
      </c>
      <c r="S22" s="10">
        <v>1126</v>
      </c>
      <c r="T22" s="10">
        <v>0</v>
      </c>
      <c r="U22" s="19"/>
      <c r="V22" s="19"/>
      <c r="W22" s="19"/>
      <c r="X22" s="19"/>
      <c r="Y22" s="19"/>
      <c r="Z22" s="19"/>
      <c r="AA22" s="19"/>
    </row>
    <row r="23" spans="1:27" s="18" customFormat="1" ht="21" customHeight="1" x14ac:dyDescent="0.2">
      <c r="A23" s="62" t="s">
        <v>32</v>
      </c>
      <c r="B23" s="63">
        <f t="shared" si="1"/>
        <v>12416</v>
      </c>
      <c r="C23" s="63">
        <f t="shared" si="2"/>
        <v>0</v>
      </c>
      <c r="D23" s="63">
        <v>0</v>
      </c>
      <c r="E23" s="63">
        <v>0</v>
      </c>
      <c r="F23" s="63">
        <f t="shared" si="3"/>
        <v>9290</v>
      </c>
      <c r="G23" s="63">
        <v>158</v>
      </c>
      <c r="H23" s="63">
        <v>9132</v>
      </c>
      <c r="I23" s="63">
        <f t="shared" si="4"/>
        <v>270</v>
      </c>
      <c r="J23" s="63">
        <v>51</v>
      </c>
      <c r="K23" s="63">
        <v>219</v>
      </c>
      <c r="L23" s="63">
        <f t="shared" si="5"/>
        <v>1771</v>
      </c>
      <c r="M23" s="63">
        <v>91</v>
      </c>
      <c r="N23" s="63">
        <v>1680</v>
      </c>
      <c r="O23" s="63">
        <f t="shared" si="6"/>
        <v>6</v>
      </c>
      <c r="P23" s="63">
        <v>1</v>
      </c>
      <c r="Q23" s="63">
        <v>5</v>
      </c>
      <c r="R23" s="63">
        <f t="shared" si="7"/>
        <v>1079</v>
      </c>
      <c r="S23" s="63">
        <v>1079</v>
      </c>
      <c r="T23" s="63">
        <v>0</v>
      </c>
      <c r="U23" s="17"/>
      <c r="V23" s="17"/>
      <c r="W23" s="17"/>
      <c r="X23" s="17"/>
      <c r="Y23" s="17"/>
      <c r="Z23" s="17"/>
      <c r="AA23" s="17"/>
    </row>
    <row r="24" spans="1:27" s="18" customFormat="1" ht="21" customHeight="1" x14ac:dyDescent="0.2">
      <c r="A24" s="9" t="s">
        <v>33</v>
      </c>
      <c r="B24" s="10">
        <f t="shared" si="1"/>
        <v>12913</v>
      </c>
      <c r="C24" s="10">
        <f t="shared" si="2"/>
        <v>0</v>
      </c>
      <c r="D24" s="10">
        <v>0</v>
      </c>
      <c r="E24" s="10">
        <v>0</v>
      </c>
      <c r="F24" s="10">
        <f t="shared" si="3"/>
        <v>9882</v>
      </c>
      <c r="G24" s="10">
        <v>168</v>
      </c>
      <c r="H24" s="10">
        <v>9714</v>
      </c>
      <c r="I24" s="10">
        <f t="shared" si="4"/>
        <v>290</v>
      </c>
      <c r="J24" s="10">
        <v>55</v>
      </c>
      <c r="K24" s="10">
        <v>235</v>
      </c>
      <c r="L24" s="10">
        <f t="shared" si="5"/>
        <v>1731</v>
      </c>
      <c r="M24" s="10">
        <v>89</v>
      </c>
      <c r="N24" s="10">
        <v>1642</v>
      </c>
      <c r="O24" s="10">
        <f t="shared" si="6"/>
        <v>6</v>
      </c>
      <c r="P24" s="10">
        <v>1</v>
      </c>
      <c r="Q24" s="10">
        <v>5</v>
      </c>
      <c r="R24" s="10">
        <f t="shared" si="7"/>
        <v>1004</v>
      </c>
      <c r="S24" s="10">
        <v>1004</v>
      </c>
      <c r="T24" s="10">
        <v>0</v>
      </c>
      <c r="U24" s="17"/>
      <c r="V24" s="17"/>
      <c r="W24" s="17"/>
      <c r="X24" s="17"/>
      <c r="Y24" s="17"/>
      <c r="Z24" s="17"/>
      <c r="AA24" s="17"/>
    </row>
    <row r="25" spans="1:27" s="18" customFormat="1" ht="21" customHeight="1" x14ac:dyDescent="0.2">
      <c r="A25" s="62" t="s">
        <v>34</v>
      </c>
      <c r="B25" s="64">
        <f t="shared" si="1"/>
        <v>12871</v>
      </c>
      <c r="C25" s="64">
        <f t="shared" si="2"/>
        <v>0</v>
      </c>
      <c r="D25" s="64">
        <v>0</v>
      </c>
      <c r="E25" s="64">
        <v>0</v>
      </c>
      <c r="F25" s="64">
        <f t="shared" si="3"/>
        <v>9621</v>
      </c>
      <c r="G25" s="64">
        <v>164</v>
      </c>
      <c r="H25" s="64">
        <v>9457</v>
      </c>
      <c r="I25" s="64">
        <f t="shared" si="4"/>
        <v>255</v>
      </c>
      <c r="J25" s="64">
        <v>48</v>
      </c>
      <c r="K25" s="64">
        <v>207</v>
      </c>
      <c r="L25" s="64">
        <f t="shared" si="5"/>
        <v>2018</v>
      </c>
      <c r="M25" s="64">
        <v>103</v>
      </c>
      <c r="N25" s="64">
        <v>1915</v>
      </c>
      <c r="O25" s="64">
        <f t="shared" si="6"/>
        <v>6</v>
      </c>
      <c r="P25" s="64">
        <v>1</v>
      </c>
      <c r="Q25" s="64">
        <v>5</v>
      </c>
      <c r="R25" s="64">
        <f t="shared" si="7"/>
        <v>971</v>
      </c>
      <c r="S25" s="64">
        <v>971</v>
      </c>
      <c r="T25" s="64">
        <v>0</v>
      </c>
      <c r="U25" s="17"/>
      <c r="V25" s="17"/>
      <c r="W25" s="17"/>
      <c r="X25" s="17"/>
      <c r="Y25" s="17"/>
      <c r="Z25" s="17"/>
      <c r="AA25" s="17"/>
    </row>
    <row r="26" spans="1:27" s="18" customFormat="1" ht="21" customHeight="1" x14ac:dyDescent="0.2">
      <c r="A26" s="9" t="s">
        <v>35</v>
      </c>
      <c r="B26" s="10">
        <f t="shared" si="1"/>
        <v>13968</v>
      </c>
      <c r="C26" s="10">
        <f t="shared" si="2"/>
        <v>0</v>
      </c>
      <c r="D26" s="10">
        <v>0</v>
      </c>
      <c r="E26" s="10">
        <v>0</v>
      </c>
      <c r="F26" s="10">
        <f t="shared" si="3"/>
        <v>10263</v>
      </c>
      <c r="G26" s="10">
        <v>174</v>
      </c>
      <c r="H26" s="10">
        <v>10089</v>
      </c>
      <c r="I26" s="10">
        <f t="shared" si="4"/>
        <v>280</v>
      </c>
      <c r="J26" s="10">
        <v>53</v>
      </c>
      <c r="K26" s="10">
        <v>227</v>
      </c>
      <c r="L26" s="10">
        <f t="shared" si="5"/>
        <v>2224</v>
      </c>
      <c r="M26" s="10">
        <v>114</v>
      </c>
      <c r="N26" s="10">
        <v>2110</v>
      </c>
      <c r="O26" s="10">
        <f t="shared" si="6"/>
        <v>5</v>
      </c>
      <c r="P26" s="10">
        <v>1</v>
      </c>
      <c r="Q26" s="10">
        <v>4</v>
      </c>
      <c r="R26" s="10">
        <f t="shared" si="7"/>
        <v>1196</v>
      </c>
      <c r="S26" s="10">
        <v>1196</v>
      </c>
      <c r="T26" s="10">
        <v>0</v>
      </c>
      <c r="U26" s="17"/>
      <c r="V26" s="17"/>
      <c r="W26" s="17"/>
      <c r="X26" s="17"/>
      <c r="Y26" s="17"/>
      <c r="Z26" s="17"/>
      <c r="AA26" s="17"/>
    </row>
    <row r="27" spans="1:27" s="18" customFormat="1" ht="21" customHeight="1" x14ac:dyDescent="0.2">
      <c r="A27" s="62" t="s">
        <v>36</v>
      </c>
      <c r="B27" s="63">
        <f t="shared" si="1"/>
        <v>15370</v>
      </c>
      <c r="C27" s="63">
        <f t="shared" si="2"/>
        <v>0</v>
      </c>
      <c r="D27" s="63">
        <v>0</v>
      </c>
      <c r="E27" s="63">
        <v>0</v>
      </c>
      <c r="F27" s="63">
        <f t="shared" si="3"/>
        <v>11475</v>
      </c>
      <c r="G27" s="63">
        <v>195</v>
      </c>
      <c r="H27" s="63">
        <v>11280</v>
      </c>
      <c r="I27" s="63">
        <f t="shared" si="4"/>
        <v>336</v>
      </c>
      <c r="J27" s="63">
        <v>63</v>
      </c>
      <c r="K27" s="63">
        <v>273</v>
      </c>
      <c r="L27" s="63">
        <f t="shared" si="5"/>
        <v>2447</v>
      </c>
      <c r="M27" s="63">
        <v>125</v>
      </c>
      <c r="N27" s="63">
        <v>2322</v>
      </c>
      <c r="O27" s="63">
        <f t="shared" si="6"/>
        <v>5</v>
      </c>
      <c r="P27" s="63">
        <v>1</v>
      </c>
      <c r="Q27" s="63">
        <v>4</v>
      </c>
      <c r="R27" s="63">
        <f t="shared" si="7"/>
        <v>1107</v>
      </c>
      <c r="S27" s="63">
        <v>1107</v>
      </c>
      <c r="T27" s="63">
        <v>0</v>
      </c>
      <c r="U27" s="17"/>
      <c r="V27" s="17"/>
      <c r="W27" s="17"/>
      <c r="X27" s="17"/>
      <c r="Y27" s="17"/>
      <c r="Z27" s="17"/>
      <c r="AA27" s="17"/>
    </row>
    <row r="28" spans="1:27" s="18" customFormat="1" ht="21" customHeight="1" x14ac:dyDescent="0.2">
      <c r="A28" s="9" t="s">
        <v>37</v>
      </c>
      <c r="B28" s="10">
        <f t="shared" si="1"/>
        <v>15998</v>
      </c>
      <c r="C28" s="10">
        <f t="shared" si="2"/>
        <v>0</v>
      </c>
      <c r="D28" s="10">
        <v>0</v>
      </c>
      <c r="E28" s="10">
        <v>0</v>
      </c>
      <c r="F28" s="10">
        <f t="shared" si="3"/>
        <v>11040</v>
      </c>
      <c r="G28" s="10">
        <v>188</v>
      </c>
      <c r="H28" s="10">
        <v>10852</v>
      </c>
      <c r="I28" s="10">
        <f t="shared" si="4"/>
        <v>373</v>
      </c>
      <c r="J28" s="10">
        <v>70</v>
      </c>
      <c r="K28" s="10">
        <v>303</v>
      </c>
      <c r="L28" s="10">
        <f t="shared" si="5"/>
        <v>3490</v>
      </c>
      <c r="M28" s="10">
        <v>179</v>
      </c>
      <c r="N28" s="10">
        <v>3311</v>
      </c>
      <c r="O28" s="10">
        <f t="shared" si="6"/>
        <v>9</v>
      </c>
      <c r="P28" s="10">
        <v>1</v>
      </c>
      <c r="Q28" s="10">
        <v>8</v>
      </c>
      <c r="R28" s="10">
        <f t="shared" si="7"/>
        <v>1086</v>
      </c>
      <c r="S28" s="10">
        <v>1086</v>
      </c>
      <c r="T28" s="10">
        <v>0</v>
      </c>
      <c r="U28" s="17"/>
      <c r="V28" s="17"/>
      <c r="W28" s="17"/>
      <c r="X28" s="17"/>
      <c r="Y28" s="17"/>
      <c r="Z28" s="17"/>
      <c r="AA28" s="17"/>
    </row>
    <row r="29" spans="1:27" s="18" customFormat="1" ht="21" customHeight="1" x14ac:dyDescent="0.2">
      <c r="A29" s="62" t="s">
        <v>38</v>
      </c>
      <c r="B29" s="64">
        <f t="shared" si="1"/>
        <v>13721</v>
      </c>
      <c r="C29" s="64">
        <f t="shared" si="2"/>
        <v>0</v>
      </c>
      <c r="D29" s="64">
        <v>0</v>
      </c>
      <c r="E29" s="64">
        <v>0</v>
      </c>
      <c r="F29" s="64">
        <f t="shared" si="3"/>
        <v>8717</v>
      </c>
      <c r="G29" s="64">
        <v>148</v>
      </c>
      <c r="H29" s="64">
        <v>8569</v>
      </c>
      <c r="I29" s="64">
        <f t="shared" si="4"/>
        <v>343</v>
      </c>
      <c r="J29" s="64">
        <v>64</v>
      </c>
      <c r="K29" s="64">
        <v>279</v>
      </c>
      <c r="L29" s="64">
        <f t="shared" si="5"/>
        <v>3607</v>
      </c>
      <c r="M29" s="64">
        <v>185</v>
      </c>
      <c r="N29" s="64">
        <v>3422</v>
      </c>
      <c r="O29" s="64">
        <f t="shared" si="6"/>
        <v>6</v>
      </c>
      <c r="P29" s="64">
        <v>1</v>
      </c>
      <c r="Q29" s="64">
        <v>5</v>
      </c>
      <c r="R29" s="64">
        <f t="shared" si="7"/>
        <v>1048</v>
      </c>
      <c r="S29" s="64">
        <v>1048</v>
      </c>
      <c r="T29" s="64">
        <v>0</v>
      </c>
      <c r="U29" s="17"/>
      <c r="V29" s="17"/>
      <c r="W29" s="17"/>
      <c r="X29" s="17"/>
      <c r="Y29" s="17"/>
      <c r="Z29" s="17"/>
      <c r="AA29" s="17"/>
    </row>
    <row r="30" spans="1:27" s="18" customFormat="1" ht="21" customHeight="1" x14ac:dyDescent="0.2">
      <c r="A30" s="9" t="s">
        <v>39</v>
      </c>
      <c r="B30" s="10">
        <f t="shared" si="1"/>
        <v>13660</v>
      </c>
      <c r="C30" s="10">
        <f t="shared" si="2"/>
        <v>0</v>
      </c>
      <c r="D30" s="10">
        <v>0</v>
      </c>
      <c r="E30" s="10">
        <v>0</v>
      </c>
      <c r="F30" s="10">
        <f t="shared" si="3"/>
        <v>8498</v>
      </c>
      <c r="G30" s="10">
        <v>144</v>
      </c>
      <c r="H30" s="10">
        <v>8354</v>
      </c>
      <c r="I30" s="10">
        <f t="shared" si="4"/>
        <v>339</v>
      </c>
      <c r="J30" s="10">
        <v>64</v>
      </c>
      <c r="K30" s="10">
        <v>275</v>
      </c>
      <c r="L30" s="10">
        <f t="shared" si="5"/>
        <v>3695</v>
      </c>
      <c r="M30" s="10">
        <v>189</v>
      </c>
      <c r="N30" s="10">
        <v>3506</v>
      </c>
      <c r="O30" s="10">
        <f t="shared" si="6"/>
        <v>7</v>
      </c>
      <c r="P30" s="10">
        <v>1</v>
      </c>
      <c r="Q30" s="10">
        <v>6</v>
      </c>
      <c r="R30" s="10">
        <f t="shared" si="7"/>
        <v>1121</v>
      </c>
      <c r="S30" s="10">
        <v>1121</v>
      </c>
      <c r="T30" s="10">
        <v>0</v>
      </c>
      <c r="U30" s="17"/>
      <c r="V30" s="17"/>
      <c r="W30" s="17"/>
      <c r="X30" s="17"/>
      <c r="Y30" s="17"/>
      <c r="Z30" s="17"/>
      <c r="AA30" s="17"/>
    </row>
    <row r="31" spans="1:27" s="18" customFormat="1" ht="21" customHeight="1" x14ac:dyDescent="0.2">
      <c r="A31" s="62" t="s">
        <v>40</v>
      </c>
      <c r="B31" s="63">
        <f t="shared" si="1"/>
        <v>13921</v>
      </c>
      <c r="C31" s="63">
        <f t="shared" si="2"/>
        <v>0</v>
      </c>
      <c r="D31" s="63">
        <v>0</v>
      </c>
      <c r="E31" s="63">
        <v>0</v>
      </c>
      <c r="F31" s="63">
        <f t="shared" si="3"/>
        <v>8354</v>
      </c>
      <c r="G31" s="63">
        <v>142</v>
      </c>
      <c r="H31" s="63">
        <v>8212</v>
      </c>
      <c r="I31" s="63">
        <f t="shared" si="4"/>
        <v>332</v>
      </c>
      <c r="J31" s="63">
        <v>62</v>
      </c>
      <c r="K31" s="63">
        <v>270</v>
      </c>
      <c r="L31" s="63">
        <f t="shared" si="5"/>
        <v>4138</v>
      </c>
      <c r="M31" s="63">
        <v>212</v>
      </c>
      <c r="N31" s="63">
        <v>3926</v>
      </c>
      <c r="O31" s="63">
        <f t="shared" si="6"/>
        <v>7</v>
      </c>
      <c r="P31" s="63">
        <v>1</v>
      </c>
      <c r="Q31" s="63">
        <v>6</v>
      </c>
      <c r="R31" s="63">
        <f t="shared" si="7"/>
        <v>1090</v>
      </c>
      <c r="S31" s="63">
        <v>1090</v>
      </c>
      <c r="T31" s="63">
        <v>0</v>
      </c>
      <c r="U31" s="17"/>
      <c r="V31" s="17"/>
      <c r="W31" s="17"/>
      <c r="X31" s="17"/>
      <c r="Y31" s="17"/>
      <c r="Z31" s="17"/>
      <c r="AA31" s="17"/>
    </row>
    <row r="32" spans="1:27" s="18" customFormat="1" ht="21" customHeight="1" x14ac:dyDescent="0.2">
      <c r="A32" s="9" t="s">
        <v>41</v>
      </c>
      <c r="B32" s="10">
        <f t="shared" si="1"/>
        <v>14630</v>
      </c>
      <c r="C32" s="10">
        <f t="shared" si="2"/>
        <v>0</v>
      </c>
      <c r="D32" s="10">
        <v>0</v>
      </c>
      <c r="E32" s="10">
        <v>0</v>
      </c>
      <c r="F32" s="10">
        <f t="shared" si="3"/>
        <v>8471</v>
      </c>
      <c r="G32" s="10">
        <v>144</v>
      </c>
      <c r="H32" s="10">
        <v>8327</v>
      </c>
      <c r="I32" s="10">
        <f t="shared" si="4"/>
        <v>343</v>
      </c>
      <c r="J32" s="10">
        <v>65</v>
      </c>
      <c r="K32" s="10">
        <v>278</v>
      </c>
      <c r="L32" s="10">
        <f t="shared" si="5"/>
        <v>4743</v>
      </c>
      <c r="M32" s="10">
        <v>243</v>
      </c>
      <c r="N32" s="10">
        <v>4500</v>
      </c>
      <c r="O32" s="10">
        <f t="shared" si="6"/>
        <v>6</v>
      </c>
      <c r="P32" s="10">
        <v>1</v>
      </c>
      <c r="Q32" s="10">
        <v>5</v>
      </c>
      <c r="R32" s="10">
        <f t="shared" si="7"/>
        <v>1067</v>
      </c>
      <c r="S32" s="10">
        <v>1067</v>
      </c>
      <c r="T32" s="10">
        <v>0</v>
      </c>
      <c r="U32" s="17"/>
      <c r="V32" s="17"/>
      <c r="W32" s="17"/>
      <c r="X32" s="17"/>
      <c r="Y32" s="17"/>
      <c r="Z32" s="17"/>
      <c r="AA32" s="17"/>
    </row>
    <row r="33" spans="1:27" s="18" customFormat="1" ht="21" customHeight="1" x14ac:dyDescent="0.2">
      <c r="A33" s="62" t="s">
        <v>42</v>
      </c>
      <c r="B33" s="64">
        <f t="shared" si="1"/>
        <v>14677</v>
      </c>
      <c r="C33" s="64">
        <f t="shared" si="2"/>
        <v>0</v>
      </c>
      <c r="D33" s="64">
        <v>0</v>
      </c>
      <c r="E33" s="64">
        <v>0</v>
      </c>
      <c r="F33" s="64">
        <f t="shared" si="3"/>
        <v>8099</v>
      </c>
      <c r="G33" s="64">
        <v>138</v>
      </c>
      <c r="H33" s="64">
        <v>7961</v>
      </c>
      <c r="I33" s="64">
        <f t="shared" si="4"/>
        <v>337</v>
      </c>
      <c r="J33" s="64">
        <v>64</v>
      </c>
      <c r="K33" s="64">
        <v>273</v>
      </c>
      <c r="L33" s="64">
        <f t="shared" si="5"/>
        <v>5083</v>
      </c>
      <c r="M33" s="64">
        <v>260</v>
      </c>
      <c r="N33" s="64">
        <v>4823</v>
      </c>
      <c r="O33" s="64">
        <f t="shared" si="6"/>
        <v>0</v>
      </c>
      <c r="P33" s="64">
        <v>0</v>
      </c>
      <c r="Q33" s="64">
        <v>0</v>
      </c>
      <c r="R33" s="64">
        <f t="shared" si="7"/>
        <v>1158</v>
      </c>
      <c r="S33" s="64">
        <v>1158</v>
      </c>
      <c r="T33" s="64">
        <v>0</v>
      </c>
      <c r="U33" s="17"/>
      <c r="V33" s="17"/>
      <c r="W33" s="17"/>
      <c r="X33" s="17"/>
      <c r="Y33" s="17"/>
      <c r="Z33" s="17"/>
      <c r="AA33" s="17"/>
    </row>
    <row r="34" spans="1:27" s="18" customFormat="1" ht="21" customHeight="1" x14ac:dyDescent="0.2">
      <c r="A34" s="9" t="s">
        <v>43</v>
      </c>
      <c r="B34" s="10">
        <f t="shared" si="1"/>
        <v>11847</v>
      </c>
      <c r="C34" s="10">
        <f t="shared" si="2"/>
        <v>22</v>
      </c>
      <c r="D34" s="10">
        <v>2</v>
      </c>
      <c r="E34" s="10">
        <v>20</v>
      </c>
      <c r="F34" s="10">
        <f t="shared" si="3"/>
        <v>7625</v>
      </c>
      <c r="G34" s="10">
        <v>86</v>
      </c>
      <c r="H34" s="10">
        <v>7539</v>
      </c>
      <c r="I34" s="10">
        <f t="shared" si="4"/>
        <v>495</v>
      </c>
      <c r="J34" s="10">
        <v>197</v>
      </c>
      <c r="K34" s="10">
        <v>298</v>
      </c>
      <c r="L34" s="10">
        <f t="shared" si="5"/>
        <v>1947</v>
      </c>
      <c r="M34" s="10">
        <v>78</v>
      </c>
      <c r="N34" s="10">
        <v>1869</v>
      </c>
      <c r="O34" s="10">
        <f t="shared" si="6"/>
        <v>576</v>
      </c>
      <c r="P34" s="10">
        <v>16</v>
      </c>
      <c r="Q34" s="10">
        <v>560</v>
      </c>
      <c r="R34" s="10">
        <f t="shared" si="7"/>
        <v>1182</v>
      </c>
      <c r="S34" s="10">
        <v>1111</v>
      </c>
      <c r="T34" s="10">
        <v>71</v>
      </c>
      <c r="U34" s="17"/>
      <c r="V34" s="17"/>
      <c r="W34" s="17"/>
      <c r="X34" s="17"/>
      <c r="Y34" s="17"/>
      <c r="Z34" s="17"/>
      <c r="AA34" s="17"/>
    </row>
    <row r="35" spans="1:27" s="18" customFormat="1" ht="21" customHeight="1" x14ac:dyDescent="0.2">
      <c r="A35" s="62" t="s">
        <v>44</v>
      </c>
      <c r="B35" s="63">
        <f t="shared" si="1"/>
        <v>12578</v>
      </c>
      <c r="C35" s="63">
        <f t="shared" si="2"/>
        <v>19</v>
      </c>
      <c r="D35" s="63">
        <v>0</v>
      </c>
      <c r="E35" s="63">
        <v>19</v>
      </c>
      <c r="F35" s="63">
        <f t="shared" si="3"/>
        <v>8133</v>
      </c>
      <c r="G35" s="63">
        <v>118</v>
      </c>
      <c r="H35" s="63">
        <v>8015</v>
      </c>
      <c r="I35" s="63">
        <f t="shared" si="4"/>
        <v>561</v>
      </c>
      <c r="J35" s="63">
        <v>243</v>
      </c>
      <c r="K35" s="63">
        <v>318</v>
      </c>
      <c r="L35" s="63">
        <f t="shared" si="5"/>
        <v>1951</v>
      </c>
      <c r="M35" s="63">
        <v>86</v>
      </c>
      <c r="N35" s="63">
        <v>1865</v>
      </c>
      <c r="O35" s="63">
        <f t="shared" si="6"/>
        <v>622</v>
      </c>
      <c r="P35" s="63">
        <v>76</v>
      </c>
      <c r="Q35" s="63">
        <v>546</v>
      </c>
      <c r="R35" s="63">
        <f t="shared" si="7"/>
        <v>1292</v>
      </c>
      <c r="S35" s="63">
        <v>1261</v>
      </c>
      <c r="T35" s="63">
        <v>31</v>
      </c>
      <c r="U35" s="17"/>
      <c r="V35" s="17"/>
      <c r="W35" s="17"/>
      <c r="X35" s="17"/>
      <c r="Y35" s="17"/>
      <c r="Z35" s="17"/>
      <c r="AA35" s="17"/>
    </row>
    <row r="36" spans="1:27" s="18" customFormat="1" ht="21" customHeight="1" x14ac:dyDescent="0.2">
      <c r="A36" s="9" t="s">
        <v>45</v>
      </c>
      <c r="B36" s="10">
        <f t="shared" si="1"/>
        <v>12934</v>
      </c>
      <c r="C36" s="10">
        <f t="shared" si="2"/>
        <v>10</v>
      </c>
      <c r="D36" s="10">
        <v>5</v>
      </c>
      <c r="E36" s="10">
        <v>5</v>
      </c>
      <c r="F36" s="10">
        <f t="shared" si="3"/>
        <v>8289</v>
      </c>
      <c r="G36" s="10">
        <v>179</v>
      </c>
      <c r="H36" s="10">
        <v>8110</v>
      </c>
      <c r="I36" s="10">
        <f t="shared" si="4"/>
        <v>547</v>
      </c>
      <c r="J36" s="10">
        <v>234</v>
      </c>
      <c r="K36" s="10">
        <v>313</v>
      </c>
      <c r="L36" s="10">
        <f t="shared" si="5"/>
        <v>2154</v>
      </c>
      <c r="M36" s="10">
        <v>100</v>
      </c>
      <c r="N36" s="10">
        <v>2054</v>
      </c>
      <c r="O36" s="10">
        <f t="shared" si="6"/>
        <v>662</v>
      </c>
      <c r="P36" s="10">
        <v>107</v>
      </c>
      <c r="Q36" s="10">
        <v>555</v>
      </c>
      <c r="R36" s="10">
        <f t="shared" si="7"/>
        <v>1272</v>
      </c>
      <c r="S36" s="10">
        <v>1256</v>
      </c>
      <c r="T36" s="10">
        <v>16</v>
      </c>
      <c r="U36" s="17"/>
      <c r="V36" s="17"/>
      <c r="W36" s="17"/>
      <c r="X36" s="17"/>
      <c r="Y36" s="17"/>
      <c r="Z36" s="17"/>
      <c r="AA36" s="17"/>
    </row>
    <row r="37" spans="1:27" s="18" customFormat="1" ht="21" customHeight="1" x14ac:dyDescent="0.2">
      <c r="A37" s="62" t="s">
        <v>46</v>
      </c>
      <c r="B37" s="64">
        <f t="shared" si="1"/>
        <v>12603</v>
      </c>
      <c r="C37" s="64">
        <f t="shared" si="2"/>
        <v>17</v>
      </c>
      <c r="D37" s="64">
        <v>11</v>
      </c>
      <c r="E37" s="64">
        <v>6</v>
      </c>
      <c r="F37" s="64">
        <f t="shared" si="3"/>
        <v>7918</v>
      </c>
      <c r="G37" s="64">
        <v>188</v>
      </c>
      <c r="H37" s="64">
        <v>7730</v>
      </c>
      <c r="I37" s="64">
        <f t="shared" si="4"/>
        <v>440</v>
      </c>
      <c r="J37" s="64">
        <v>110</v>
      </c>
      <c r="K37" s="64">
        <v>330</v>
      </c>
      <c r="L37" s="64">
        <f t="shared" si="5"/>
        <v>2138</v>
      </c>
      <c r="M37" s="64">
        <v>108</v>
      </c>
      <c r="N37" s="64">
        <v>2030</v>
      </c>
      <c r="O37" s="64">
        <f t="shared" si="6"/>
        <v>794</v>
      </c>
      <c r="P37" s="64">
        <v>37</v>
      </c>
      <c r="Q37" s="64">
        <v>757</v>
      </c>
      <c r="R37" s="64">
        <f t="shared" si="7"/>
        <v>1296</v>
      </c>
      <c r="S37" s="64">
        <v>1261</v>
      </c>
      <c r="T37" s="64">
        <v>35</v>
      </c>
      <c r="U37" s="17"/>
      <c r="V37" s="17"/>
      <c r="W37" s="17"/>
      <c r="X37" s="17"/>
      <c r="Y37" s="17"/>
      <c r="Z37" s="17"/>
      <c r="AA37" s="17"/>
    </row>
    <row r="38" spans="1:27" s="18" customFormat="1" ht="21" customHeight="1" x14ac:dyDescent="0.2">
      <c r="A38" s="9" t="s">
        <v>47</v>
      </c>
      <c r="B38" s="10">
        <f t="shared" si="1"/>
        <v>13153</v>
      </c>
      <c r="C38" s="10">
        <f t="shared" si="2"/>
        <v>47</v>
      </c>
      <c r="D38" s="10">
        <v>10</v>
      </c>
      <c r="E38" s="10">
        <v>37</v>
      </c>
      <c r="F38" s="10">
        <f t="shared" si="3"/>
        <v>8790</v>
      </c>
      <c r="G38" s="10">
        <v>144</v>
      </c>
      <c r="H38" s="10">
        <v>8646</v>
      </c>
      <c r="I38" s="10">
        <f t="shared" si="4"/>
        <v>514</v>
      </c>
      <c r="J38" s="10">
        <v>118</v>
      </c>
      <c r="K38" s="10">
        <v>396</v>
      </c>
      <c r="L38" s="10">
        <f t="shared" si="5"/>
        <v>1494</v>
      </c>
      <c r="M38" s="10">
        <v>119</v>
      </c>
      <c r="N38" s="10">
        <v>1375</v>
      </c>
      <c r="O38" s="10">
        <f t="shared" si="6"/>
        <v>844</v>
      </c>
      <c r="P38" s="10">
        <v>58</v>
      </c>
      <c r="Q38" s="10">
        <v>786</v>
      </c>
      <c r="R38" s="10">
        <f t="shared" si="7"/>
        <v>1464</v>
      </c>
      <c r="S38" s="10">
        <v>1373</v>
      </c>
      <c r="T38" s="10">
        <v>91</v>
      </c>
      <c r="U38" s="17"/>
      <c r="V38" s="17"/>
      <c r="W38" s="17"/>
      <c r="X38" s="17"/>
      <c r="Y38" s="17"/>
      <c r="Z38" s="17"/>
      <c r="AA38" s="17"/>
    </row>
    <row r="39" spans="1:27" s="18" customFormat="1" ht="21" customHeight="1" x14ac:dyDescent="0.2">
      <c r="A39" s="62" t="s">
        <v>48</v>
      </c>
      <c r="B39" s="63">
        <f t="shared" si="1"/>
        <v>13603</v>
      </c>
      <c r="C39" s="63">
        <f t="shared" si="2"/>
        <v>49</v>
      </c>
      <c r="D39" s="63">
        <v>12</v>
      </c>
      <c r="E39" s="63">
        <v>37</v>
      </c>
      <c r="F39" s="63">
        <f t="shared" si="3"/>
        <v>9287</v>
      </c>
      <c r="G39" s="63">
        <v>161</v>
      </c>
      <c r="H39" s="63">
        <v>9126</v>
      </c>
      <c r="I39" s="63">
        <f t="shared" si="4"/>
        <v>566</v>
      </c>
      <c r="J39" s="63">
        <v>158</v>
      </c>
      <c r="K39" s="63">
        <v>408</v>
      </c>
      <c r="L39" s="63">
        <f t="shared" si="5"/>
        <v>1547</v>
      </c>
      <c r="M39" s="63">
        <v>105</v>
      </c>
      <c r="N39" s="63">
        <v>1442</v>
      </c>
      <c r="O39" s="63">
        <f t="shared" si="6"/>
        <v>769</v>
      </c>
      <c r="P39" s="63">
        <v>42</v>
      </c>
      <c r="Q39" s="63">
        <v>727</v>
      </c>
      <c r="R39" s="63">
        <f t="shared" si="7"/>
        <v>1385</v>
      </c>
      <c r="S39" s="63">
        <v>1364</v>
      </c>
      <c r="T39" s="63">
        <v>21</v>
      </c>
      <c r="U39" s="17"/>
      <c r="V39" s="17"/>
      <c r="W39" s="17"/>
      <c r="X39" s="17"/>
      <c r="Y39" s="17"/>
      <c r="Z39" s="17"/>
      <c r="AA39" s="17"/>
    </row>
    <row r="40" spans="1:27" s="18" customFormat="1" ht="21" customHeight="1" x14ac:dyDescent="0.2">
      <c r="A40" s="9" t="s">
        <v>49</v>
      </c>
      <c r="B40" s="10">
        <f t="shared" si="1"/>
        <v>13180</v>
      </c>
      <c r="C40" s="10">
        <f t="shared" si="2"/>
        <v>19</v>
      </c>
      <c r="D40" s="10">
        <v>12</v>
      </c>
      <c r="E40" s="10">
        <v>7</v>
      </c>
      <c r="F40" s="10">
        <f t="shared" si="3"/>
        <v>9323</v>
      </c>
      <c r="G40" s="10">
        <v>171</v>
      </c>
      <c r="H40" s="10">
        <v>9152</v>
      </c>
      <c r="I40" s="10">
        <f t="shared" si="4"/>
        <v>550</v>
      </c>
      <c r="J40" s="10">
        <v>156</v>
      </c>
      <c r="K40" s="10">
        <v>394</v>
      </c>
      <c r="L40" s="10">
        <f t="shared" si="5"/>
        <v>1410</v>
      </c>
      <c r="M40" s="10">
        <v>124</v>
      </c>
      <c r="N40" s="10">
        <v>1286</v>
      </c>
      <c r="O40" s="10">
        <f t="shared" si="6"/>
        <v>641</v>
      </c>
      <c r="P40" s="10">
        <v>74</v>
      </c>
      <c r="Q40" s="10">
        <v>567</v>
      </c>
      <c r="R40" s="10">
        <f t="shared" si="7"/>
        <v>1237</v>
      </c>
      <c r="S40" s="10">
        <v>1223</v>
      </c>
      <c r="T40" s="10">
        <v>14</v>
      </c>
      <c r="U40" s="17"/>
      <c r="V40" s="17"/>
      <c r="W40" s="17"/>
      <c r="X40" s="17"/>
      <c r="Y40" s="17"/>
      <c r="Z40" s="17"/>
      <c r="AA40" s="17"/>
    </row>
    <row r="41" spans="1:27" s="18" customFormat="1" ht="21" customHeight="1" x14ac:dyDescent="0.2">
      <c r="A41" s="62" t="s">
        <v>50</v>
      </c>
      <c r="B41" s="64">
        <f t="shared" si="1"/>
        <v>12717</v>
      </c>
      <c r="C41" s="64">
        <f t="shared" si="2"/>
        <v>21</v>
      </c>
      <c r="D41" s="64">
        <v>28</v>
      </c>
      <c r="E41" s="64">
        <v>-7</v>
      </c>
      <c r="F41" s="64">
        <f t="shared" si="3"/>
        <v>8731</v>
      </c>
      <c r="G41" s="64">
        <v>163</v>
      </c>
      <c r="H41" s="64">
        <v>8568</v>
      </c>
      <c r="I41" s="64">
        <f t="shared" si="4"/>
        <v>563</v>
      </c>
      <c r="J41" s="64">
        <v>152</v>
      </c>
      <c r="K41" s="64">
        <v>411</v>
      </c>
      <c r="L41" s="64">
        <f t="shared" si="5"/>
        <v>1330</v>
      </c>
      <c r="M41" s="64">
        <v>119</v>
      </c>
      <c r="N41" s="64">
        <v>1211</v>
      </c>
      <c r="O41" s="64">
        <f t="shared" si="6"/>
        <v>887</v>
      </c>
      <c r="P41" s="64">
        <v>41</v>
      </c>
      <c r="Q41" s="64">
        <v>846</v>
      </c>
      <c r="R41" s="64">
        <f t="shared" si="7"/>
        <v>1185</v>
      </c>
      <c r="S41" s="64">
        <v>1168</v>
      </c>
      <c r="T41" s="64">
        <v>17</v>
      </c>
      <c r="U41" s="17"/>
      <c r="V41" s="17"/>
      <c r="W41" s="17"/>
      <c r="X41" s="17"/>
      <c r="Y41" s="17"/>
      <c r="Z41" s="17"/>
      <c r="AA41" s="17"/>
    </row>
    <row r="42" spans="1:27" s="18" customFormat="1" ht="21" customHeight="1" x14ac:dyDescent="0.2">
      <c r="A42" s="9" t="s">
        <v>51</v>
      </c>
      <c r="B42" s="10">
        <f t="shared" si="1"/>
        <v>14167</v>
      </c>
      <c r="C42" s="10">
        <f t="shared" si="2"/>
        <v>52</v>
      </c>
      <c r="D42" s="10">
        <v>38</v>
      </c>
      <c r="E42" s="10">
        <v>14</v>
      </c>
      <c r="F42" s="10">
        <f t="shared" si="3"/>
        <v>9803</v>
      </c>
      <c r="G42" s="10">
        <v>156</v>
      </c>
      <c r="H42" s="10">
        <v>9647</v>
      </c>
      <c r="I42" s="10">
        <f t="shared" si="4"/>
        <v>555</v>
      </c>
      <c r="J42" s="10">
        <v>138</v>
      </c>
      <c r="K42" s="10">
        <v>417</v>
      </c>
      <c r="L42" s="10">
        <f t="shared" si="5"/>
        <v>1475</v>
      </c>
      <c r="M42" s="10">
        <v>88</v>
      </c>
      <c r="N42" s="10">
        <v>1387</v>
      </c>
      <c r="O42" s="10">
        <f t="shared" si="6"/>
        <v>847</v>
      </c>
      <c r="P42" s="10">
        <v>40</v>
      </c>
      <c r="Q42" s="10">
        <v>807</v>
      </c>
      <c r="R42" s="10">
        <f t="shared" si="7"/>
        <v>1435</v>
      </c>
      <c r="S42" s="10">
        <v>1370</v>
      </c>
      <c r="T42" s="10">
        <v>65</v>
      </c>
      <c r="U42" s="17"/>
      <c r="V42" s="17"/>
      <c r="W42" s="17"/>
      <c r="X42" s="17"/>
      <c r="Y42" s="17"/>
      <c r="Z42" s="17"/>
      <c r="AA42" s="17"/>
    </row>
    <row r="43" spans="1:27" s="18" customFormat="1" ht="21" customHeight="1" x14ac:dyDescent="0.2">
      <c r="A43" s="62" t="s">
        <v>52</v>
      </c>
      <c r="B43" s="63">
        <f t="shared" si="1"/>
        <v>14393</v>
      </c>
      <c r="C43" s="63">
        <f t="shared" si="2"/>
        <v>23</v>
      </c>
      <c r="D43" s="63">
        <v>9</v>
      </c>
      <c r="E43" s="63">
        <v>14</v>
      </c>
      <c r="F43" s="63">
        <f t="shared" si="3"/>
        <v>9987</v>
      </c>
      <c r="G43" s="63">
        <v>179</v>
      </c>
      <c r="H43" s="63">
        <v>9808</v>
      </c>
      <c r="I43" s="63">
        <f t="shared" si="4"/>
        <v>559</v>
      </c>
      <c r="J43" s="63">
        <v>75</v>
      </c>
      <c r="K43" s="63">
        <v>484</v>
      </c>
      <c r="L43" s="63">
        <f t="shared" si="5"/>
        <v>1642</v>
      </c>
      <c r="M43" s="63">
        <v>97</v>
      </c>
      <c r="N43" s="63">
        <v>1545</v>
      </c>
      <c r="O43" s="63">
        <f t="shared" si="6"/>
        <v>780</v>
      </c>
      <c r="P43" s="63">
        <v>60</v>
      </c>
      <c r="Q43" s="63">
        <v>720</v>
      </c>
      <c r="R43" s="63">
        <f t="shared" si="7"/>
        <v>1402</v>
      </c>
      <c r="S43" s="63">
        <v>1378</v>
      </c>
      <c r="T43" s="63">
        <v>24</v>
      </c>
      <c r="U43" s="17"/>
      <c r="V43" s="17"/>
      <c r="W43" s="17"/>
      <c r="X43" s="17"/>
      <c r="Y43" s="17"/>
      <c r="Z43" s="17"/>
      <c r="AA43" s="17"/>
    </row>
    <row r="44" spans="1:27" s="18" customFormat="1" ht="21" customHeight="1" x14ac:dyDescent="0.2">
      <c r="A44" s="9" t="s">
        <v>53</v>
      </c>
      <c r="B44" s="10">
        <f t="shared" si="1"/>
        <v>14812</v>
      </c>
      <c r="C44" s="10">
        <f t="shared" si="2"/>
        <v>20</v>
      </c>
      <c r="D44" s="10">
        <v>12</v>
      </c>
      <c r="E44" s="10">
        <v>8</v>
      </c>
      <c r="F44" s="10">
        <f t="shared" si="3"/>
        <v>10172</v>
      </c>
      <c r="G44" s="10">
        <v>183</v>
      </c>
      <c r="H44" s="10">
        <v>9989</v>
      </c>
      <c r="I44" s="10">
        <f t="shared" si="4"/>
        <v>551</v>
      </c>
      <c r="J44" s="10">
        <v>74</v>
      </c>
      <c r="K44" s="10">
        <v>477</v>
      </c>
      <c r="L44" s="10">
        <f t="shared" si="5"/>
        <v>1652</v>
      </c>
      <c r="M44" s="10">
        <v>86</v>
      </c>
      <c r="N44" s="10">
        <v>1566</v>
      </c>
      <c r="O44" s="10">
        <f t="shared" si="6"/>
        <v>809</v>
      </c>
      <c r="P44" s="10">
        <v>92</v>
      </c>
      <c r="Q44" s="10">
        <v>717</v>
      </c>
      <c r="R44" s="10">
        <f t="shared" si="7"/>
        <v>1608</v>
      </c>
      <c r="S44" s="10">
        <v>1556</v>
      </c>
      <c r="T44" s="10">
        <v>52</v>
      </c>
      <c r="U44" s="17"/>
      <c r="V44" s="17"/>
      <c r="W44" s="17"/>
      <c r="X44" s="17"/>
      <c r="Y44" s="17"/>
      <c r="Z44" s="17"/>
      <c r="AA44" s="17"/>
    </row>
    <row r="45" spans="1:27" s="18" customFormat="1" ht="21" customHeight="1" x14ac:dyDescent="0.2">
      <c r="A45" s="62" t="s">
        <v>54</v>
      </c>
      <c r="B45" s="64">
        <f t="shared" si="1"/>
        <v>14802</v>
      </c>
      <c r="C45" s="64">
        <f t="shared" si="2"/>
        <v>52</v>
      </c>
      <c r="D45" s="64">
        <v>26</v>
      </c>
      <c r="E45" s="64">
        <v>26</v>
      </c>
      <c r="F45" s="64">
        <f t="shared" si="3"/>
        <v>9698</v>
      </c>
      <c r="G45" s="64">
        <v>127</v>
      </c>
      <c r="H45" s="64">
        <v>9571</v>
      </c>
      <c r="I45" s="64">
        <f t="shared" si="4"/>
        <v>481</v>
      </c>
      <c r="J45" s="64">
        <v>68</v>
      </c>
      <c r="K45" s="64">
        <v>413</v>
      </c>
      <c r="L45" s="64">
        <f t="shared" si="5"/>
        <v>2024</v>
      </c>
      <c r="M45" s="64">
        <v>79</v>
      </c>
      <c r="N45" s="64">
        <v>1945</v>
      </c>
      <c r="O45" s="64">
        <f t="shared" si="6"/>
        <v>938</v>
      </c>
      <c r="P45" s="64">
        <v>39</v>
      </c>
      <c r="Q45" s="64">
        <v>899</v>
      </c>
      <c r="R45" s="64">
        <f t="shared" si="7"/>
        <v>1609</v>
      </c>
      <c r="S45" s="64">
        <v>1578</v>
      </c>
      <c r="T45" s="64">
        <v>31</v>
      </c>
      <c r="U45" s="17"/>
      <c r="V45" s="17"/>
      <c r="W45" s="17"/>
      <c r="X45" s="17"/>
      <c r="Y45" s="17"/>
      <c r="Z45" s="17"/>
      <c r="AA45" s="17"/>
    </row>
    <row r="46" spans="1:27" s="18" customFormat="1" ht="21" customHeight="1" x14ac:dyDescent="0.2">
      <c r="A46" s="9" t="s">
        <v>55</v>
      </c>
      <c r="B46" s="10">
        <f t="shared" si="1"/>
        <v>15580</v>
      </c>
      <c r="C46" s="10">
        <f t="shared" si="2"/>
        <v>75</v>
      </c>
      <c r="D46" s="10">
        <v>50</v>
      </c>
      <c r="E46" s="10">
        <v>25</v>
      </c>
      <c r="F46" s="10">
        <f t="shared" si="3"/>
        <v>10264</v>
      </c>
      <c r="G46" s="10">
        <v>202</v>
      </c>
      <c r="H46" s="10">
        <v>10062</v>
      </c>
      <c r="I46" s="10">
        <f t="shared" si="4"/>
        <v>526</v>
      </c>
      <c r="J46" s="10">
        <v>90</v>
      </c>
      <c r="K46" s="10">
        <v>436</v>
      </c>
      <c r="L46" s="10">
        <f t="shared" si="5"/>
        <v>2084</v>
      </c>
      <c r="M46" s="10">
        <v>131</v>
      </c>
      <c r="N46" s="10">
        <v>1953</v>
      </c>
      <c r="O46" s="10">
        <f t="shared" si="6"/>
        <v>967</v>
      </c>
      <c r="P46" s="10">
        <v>89</v>
      </c>
      <c r="Q46" s="10">
        <v>878</v>
      </c>
      <c r="R46" s="10">
        <f t="shared" si="7"/>
        <v>1664</v>
      </c>
      <c r="S46" s="10">
        <v>1517</v>
      </c>
      <c r="T46" s="10">
        <v>147</v>
      </c>
      <c r="U46" s="17"/>
      <c r="V46" s="17"/>
      <c r="W46" s="17"/>
      <c r="X46" s="17"/>
      <c r="Y46" s="17"/>
      <c r="Z46" s="17"/>
      <c r="AA46" s="17"/>
    </row>
    <row r="47" spans="1:27" s="18" customFormat="1" ht="21" customHeight="1" x14ac:dyDescent="0.2">
      <c r="A47" s="62" t="s">
        <v>56</v>
      </c>
      <c r="B47" s="63">
        <f t="shared" si="1"/>
        <v>15880</v>
      </c>
      <c r="C47" s="63">
        <f t="shared" si="2"/>
        <v>75</v>
      </c>
      <c r="D47" s="63">
        <v>51</v>
      </c>
      <c r="E47" s="63">
        <v>24</v>
      </c>
      <c r="F47" s="63">
        <f t="shared" si="3"/>
        <v>10468</v>
      </c>
      <c r="G47" s="63">
        <v>236</v>
      </c>
      <c r="H47" s="63">
        <v>10232</v>
      </c>
      <c r="I47" s="63">
        <f t="shared" si="4"/>
        <v>591</v>
      </c>
      <c r="J47" s="63">
        <v>109</v>
      </c>
      <c r="K47" s="63">
        <v>482</v>
      </c>
      <c r="L47" s="63">
        <f t="shared" si="5"/>
        <v>1922</v>
      </c>
      <c r="M47" s="63">
        <v>142</v>
      </c>
      <c r="N47" s="63">
        <v>1780</v>
      </c>
      <c r="O47" s="63">
        <f t="shared" si="6"/>
        <v>1151</v>
      </c>
      <c r="P47" s="63">
        <v>138</v>
      </c>
      <c r="Q47" s="63">
        <v>1013</v>
      </c>
      <c r="R47" s="63">
        <f t="shared" si="7"/>
        <v>1673</v>
      </c>
      <c r="S47" s="63">
        <v>1463</v>
      </c>
      <c r="T47" s="63">
        <v>210</v>
      </c>
      <c r="U47" s="17"/>
      <c r="V47" s="17"/>
      <c r="W47" s="17"/>
      <c r="X47" s="17"/>
      <c r="Y47" s="17"/>
      <c r="Z47" s="17"/>
      <c r="AA47" s="17"/>
    </row>
    <row r="48" spans="1:27" s="18" customFormat="1" ht="21" customHeight="1" x14ac:dyDescent="0.2">
      <c r="A48" s="9" t="s">
        <v>57</v>
      </c>
      <c r="B48" s="10">
        <f t="shared" si="1"/>
        <v>15713</v>
      </c>
      <c r="C48" s="10">
        <f t="shared" si="2"/>
        <v>76</v>
      </c>
      <c r="D48" s="10">
        <v>50</v>
      </c>
      <c r="E48" s="10">
        <v>26</v>
      </c>
      <c r="F48" s="10">
        <f t="shared" si="3"/>
        <v>10685</v>
      </c>
      <c r="G48" s="10">
        <v>158</v>
      </c>
      <c r="H48" s="10">
        <v>10527</v>
      </c>
      <c r="I48" s="10">
        <f t="shared" si="4"/>
        <v>780</v>
      </c>
      <c r="J48" s="10">
        <v>108</v>
      </c>
      <c r="K48" s="10">
        <v>672</v>
      </c>
      <c r="L48" s="10">
        <f t="shared" si="5"/>
        <v>1688</v>
      </c>
      <c r="M48" s="10">
        <v>142</v>
      </c>
      <c r="N48" s="10">
        <v>1546</v>
      </c>
      <c r="O48" s="10">
        <f t="shared" si="6"/>
        <v>988</v>
      </c>
      <c r="P48" s="10">
        <v>132</v>
      </c>
      <c r="Q48" s="10">
        <v>856</v>
      </c>
      <c r="R48" s="10">
        <f t="shared" si="7"/>
        <v>1496</v>
      </c>
      <c r="S48" s="10">
        <v>1476</v>
      </c>
      <c r="T48" s="10">
        <v>20</v>
      </c>
      <c r="U48" s="17"/>
      <c r="V48" s="17"/>
      <c r="W48" s="17"/>
      <c r="X48" s="17"/>
      <c r="Y48" s="17"/>
      <c r="Z48" s="17"/>
      <c r="AA48" s="17"/>
    </row>
    <row r="49" spans="1:27" s="18" customFormat="1" ht="21" customHeight="1" x14ac:dyDescent="0.2">
      <c r="A49" s="62" t="s">
        <v>58</v>
      </c>
      <c r="B49" s="64">
        <f t="shared" si="1"/>
        <v>15539</v>
      </c>
      <c r="C49" s="64">
        <f t="shared" si="2"/>
        <v>563</v>
      </c>
      <c r="D49" s="64">
        <v>526</v>
      </c>
      <c r="E49" s="64">
        <v>37</v>
      </c>
      <c r="F49" s="64">
        <f t="shared" si="3"/>
        <v>9935</v>
      </c>
      <c r="G49" s="64">
        <v>155</v>
      </c>
      <c r="H49" s="64">
        <v>9780</v>
      </c>
      <c r="I49" s="64">
        <f t="shared" si="4"/>
        <v>893</v>
      </c>
      <c r="J49" s="64">
        <v>127</v>
      </c>
      <c r="K49" s="64">
        <v>766</v>
      </c>
      <c r="L49" s="64">
        <f t="shared" si="5"/>
        <v>1834</v>
      </c>
      <c r="M49" s="64">
        <v>154</v>
      </c>
      <c r="N49" s="64">
        <v>1680</v>
      </c>
      <c r="O49" s="64">
        <f t="shared" si="6"/>
        <v>901</v>
      </c>
      <c r="P49" s="64">
        <v>65</v>
      </c>
      <c r="Q49" s="64">
        <v>836</v>
      </c>
      <c r="R49" s="64">
        <f t="shared" si="7"/>
        <v>1413</v>
      </c>
      <c r="S49" s="64">
        <v>1387</v>
      </c>
      <c r="T49" s="64">
        <v>26</v>
      </c>
      <c r="U49" s="17"/>
      <c r="V49" s="17"/>
      <c r="W49" s="17"/>
      <c r="X49" s="17"/>
      <c r="Y49" s="17"/>
      <c r="Z49" s="17"/>
      <c r="AA49" s="17"/>
    </row>
    <row r="50" spans="1:27" s="35" customFormat="1" ht="21" customHeight="1" x14ac:dyDescent="0.2">
      <c r="A50" s="9" t="s">
        <v>125</v>
      </c>
      <c r="B50" s="33">
        <f t="shared" si="1"/>
        <v>16705</v>
      </c>
      <c r="C50" s="33">
        <f t="shared" si="2"/>
        <v>116</v>
      </c>
      <c r="D50" s="10">
        <v>82</v>
      </c>
      <c r="E50" s="10">
        <v>34</v>
      </c>
      <c r="F50" s="33">
        <f t="shared" si="3"/>
        <v>11314</v>
      </c>
      <c r="G50" s="10">
        <v>164</v>
      </c>
      <c r="H50" s="10">
        <v>11150</v>
      </c>
      <c r="I50" s="33">
        <f t="shared" si="4"/>
        <v>956</v>
      </c>
      <c r="J50" s="10">
        <v>215</v>
      </c>
      <c r="K50" s="10">
        <v>741</v>
      </c>
      <c r="L50" s="33">
        <f t="shared" si="5"/>
        <v>1998</v>
      </c>
      <c r="M50" s="10">
        <v>187</v>
      </c>
      <c r="N50" s="10">
        <v>1811</v>
      </c>
      <c r="O50" s="33">
        <f t="shared" si="6"/>
        <v>860</v>
      </c>
      <c r="P50" s="10">
        <v>102</v>
      </c>
      <c r="Q50" s="10">
        <v>758</v>
      </c>
      <c r="R50" s="33">
        <f t="shared" si="7"/>
        <v>1461</v>
      </c>
      <c r="S50" s="10">
        <v>1375</v>
      </c>
      <c r="T50" s="10">
        <v>86</v>
      </c>
    </row>
    <row r="51" spans="1:27" s="35" customFormat="1" ht="21" customHeight="1" x14ac:dyDescent="0.2">
      <c r="A51" s="62" t="s">
        <v>126</v>
      </c>
      <c r="B51" s="73">
        <f t="shared" si="1"/>
        <v>17028</v>
      </c>
      <c r="C51" s="73">
        <f t="shared" si="2"/>
        <v>117</v>
      </c>
      <c r="D51" s="63">
        <v>86</v>
      </c>
      <c r="E51" s="63">
        <v>31</v>
      </c>
      <c r="F51" s="73">
        <f t="shared" si="3"/>
        <v>11292</v>
      </c>
      <c r="G51" s="63">
        <v>143</v>
      </c>
      <c r="H51" s="63">
        <v>11149</v>
      </c>
      <c r="I51" s="73">
        <f t="shared" si="4"/>
        <v>929</v>
      </c>
      <c r="J51" s="63">
        <v>258</v>
      </c>
      <c r="K51" s="63">
        <v>671</v>
      </c>
      <c r="L51" s="73">
        <f t="shared" si="5"/>
        <v>2217</v>
      </c>
      <c r="M51" s="63">
        <v>491</v>
      </c>
      <c r="N51" s="63">
        <v>1726</v>
      </c>
      <c r="O51" s="73">
        <f t="shared" si="6"/>
        <v>879</v>
      </c>
      <c r="P51" s="63">
        <v>126</v>
      </c>
      <c r="Q51" s="63">
        <v>753</v>
      </c>
      <c r="R51" s="73">
        <f t="shared" si="7"/>
        <v>1594</v>
      </c>
      <c r="S51" s="63">
        <v>1435</v>
      </c>
      <c r="T51" s="63">
        <v>159</v>
      </c>
    </row>
    <row r="52" spans="1:27" s="35" customFormat="1" ht="21" customHeight="1" x14ac:dyDescent="0.2">
      <c r="A52" s="9" t="s">
        <v>127</v>
      </c>
      <c r="B52" s="33">
        <f t="shared" si="1"/>
        <v>16963</v>
      </c>
      <c r="C52" s="33">
        <f t="shared" si="2"/>
        <v>143</v>
      </c>
      <c r="D52" s="10">
        <v>112</v>
      </c>
      <c r="E52" s="10">
        <v>31</v>
      </c>
      <c r="F52" s="33">
        <f t="shared" si="3"/>
        <v>11513</v>
      </c>
      <c r="G52" s="10">
        <v>128</v>
      </c>
      <c r="H52" s="10">
        <v>11385</v>
      </c>
      <c r="I52" s="33">
        <f t="shared" si="4"/>
        <v>943</v>
      </c>
      <c r="J52" s="10">
        <v>267</v>
      </c>
      <c r="K52" s="10">
        <v>676</v>
      </c>
      <c r="L52" s="33">
        <f t="shared" si="5"/>
        <v>1907</v>
      </c>
      <c r="M52" s="10">
        <v>215</v>
      </c>
      <c r="N52" s="10">
        <v>1692</v>
      </c>
      <c r="O52" s="33">
        <f t="shared" si="6"/>
        <v>923</v>
      </c>
      <c r="P52" s="10">
        <v>115</v>
      </c>
      <c r="Q52" s="10">
        <v>808</v>
      </c>
      <c r="R52" s="33">
        <f t="shared" si="7"/>
        <v>1534</v>
      </c>
      <c r="S52" s="10">
        <v>1411</v>
      </c>
      <c r="T52" s="10">
        <v>123</v>
      </c>
    </row>
    <row r="53" spans="1:27" s="35" customFormat="1" ht="21" customHeight="1" x14ac:dyDescent="0.2">
      <c r="A53" s="62" t="s">
        <v>128</v>
      </c>
      <c r="B53" s="74">
        <f t="shared" si="1"/>
        <v>16657</v>
      </c>
      <c r="C53" s="74">
        <f t="shared" si="2"/>
        <v>228</v>
      </c>
      <c r="D53" s="64">
        <v>199</v>
      </c>
      <c r="E53" s="64">
        <v>29</v>
      </c>
      <c r="F53" s="74">
        <f t="shared" si="3"/>
        <v>10811</v>
      </c>
      <c r="G53" s="64">
        <v>142</v>
      </c>
      <c r="H53" s="64">
        <v>10669</v>
      </c>
      <c r="I53" s="74">
        <f t="shared" si="4"/>
        <v>950</v>
      </c>
      <c r="J53" s="64">
        <v>570</v>
      </c>
      <c r="K53" s="64">
        <v>380</v>
      </c>
      <c r="L53" s="74">
        <f t="shared" si="5"/>
        <v>2053</v>
      </c>
      <c r="M53" s="64">
        <v>174</v>
      </c>
      <c r="N53" s="64">
        <v>1879</v>
      </c>
      <c r="O53" s="74">
        <f t="shared" si="6"/>
        <v>973</v>
      </c>
      <c r="P53" s="64">
        <v>99</v>
      </c>
      <c r="Q53" s="64">
        <v>874</v>
      </c>
      <c r="R53" s="74">
        <f t="shared" si="7"/>
        <v>1642</v>
      </c>
      <c r="S53" s="64">
        <v>1477</v>
      </c>
      <c r="T53" s="64">
        <v>165</v>
      </c>
    </row>
    <row r="54" spans="1:27" s="35" customFormat="1" ht="21" customHeight="1" x14ac:dyDescent="0.2">
      <c r="A54" s="9" t="s">
        <v>132</v>
      </c>
      <c r="B54" s="33">
        <f t="shared" ref="B54:B89" si="8">+C54+F54+I54+L54+O54+R54</f>
        <v>19076</v>
      </c>
      <c r="C54" s="33">
        <f t="shared" ref="C54:C89" si="9">+D54+E54</f>
        <v>247</v>
      </c>
      <c r="D54" s="10">
        <v>219</v>
      </c>
      <c r="E54" s="10">
        <v>28</v>
      </c>
      <c r="F54" s="33">
        <f t="shared" ref="F54:F89" si="10">+G54+H54</f>
        <v>12533</v>
      </c>
      <c r="G54" s="10">
        <v>157</v>
      </c>
      <c r="H54" s="10">
        <v>12376</v>
      </c>
      <c r="I54" s="33">
        <f t="shared" ref="I54:I89" si="11">+J54+K54</f>
        <v>1014</v>
      </c>
      <c r="J54" s="10">
        <v>628</v>
      </c>
      <c r="K54" s="10">
        <v>386</v>
      </c>
      <c r="L54" s="33">
        <f t="shared" ref="L54:L89" si="12">+M54+N54</f>
        <v>2447</v>
      </c>
      <c r="M54" s="10">
        <v>269</v>
      </c>
      <c r="N54" s="10">
        <v>2178</v>
      </c>
      <c r="O54" s="33">
        <f t="shared" ref="O54:O89" si="13">+P54+Q54</f>
        <v>969</v>
      </c>
      <c r="P54" s="10">
        <v>107</v>
      </c>
      <c r="Q54" s="10">
        <v>862</v>
      </c>
      <c r="R54" s="33">
        <f t="shared" ref="R54:R89" si="14">+S54+T54</f>
        <v>1866</v>
      </c>
      <c r="S54" s="10">
        <v>1596</v>
      </c>
      <c r="T54" s="10">
        <v>270</v>
      </c>
    </row>
    <row r="55" spans="1:27" s="35" customFormat="1" ht="21" customHeight="1" x14ac:dyDescent="0.2">
      <c r="A55" s="62" t="s">
        <v>133</v>
      </c>
      <c r="B55" s="73">
        <f t="shared" si="8"/>
        <v>18715</v>
      </c>
      <c r="C55" s="73">
        <f t="shared" si="9"/>
        <v>279</v>
      </c>
      <c r="D55" s="63">
        <v>251</v>
      </c>
      <c r="E55" s="63">
        <v>28</v>
      </c>
      <c r="F55" s="73">
        <f t="shared" si="10"/>
        <v>12399</v>
      </c>
      <c r="G55" s="63">
        <v>155</v>
      </c>
      <c r="H55" s="63">
        <v>12244</v>
      </c>
      <c r="I55" s="73">
        <f t="shared" si="11"/>
        <v>1036</v>
      </c>
      <c r="J55" s="63">
        <v>717</v>
      </c>
      <c r="K55" s="63">
        <v>319</v>
      </c>
      <c r="L55" s="73">
        <f t="shared" si="12"/>
        <v>2251</v>
      </c>
      <c r="M55" s="63">
        <v>249</v>
      </c>
      <c r="N55" s="63">
        <v>2002</v>
      </c>
      <c r="O55" s="73">
        <f t="shared" si="13"/>
        <v>1050</v>
      </c>
      <c r="P55" s="63">
        <v>150</v>
      </c>
      <c r="Q55" s="63">
        <v>900</v>
      </c>
      <c r="R55" s="73">
        <f t="shared" si="14"/>
        <v>1700</v>
      </c>
      <c r="S55" s="63">
        <v>1611</v>
      </c>
      <c r="T55" s="63">
        <v>89</v>
      </c>
    </row>
    <row r="56" spans="1:27" s="35" customFormat="1" ht="21" customHeight="1" x14ac:dyDescent="0.2">
      <c r="A56" s="9" t="s">
        <v>134</v>
      </c>
      <c r="B56" s="33">
        <f t="shared" si="8"/>
        <v>18903</v>
      </c>
      <c r="C56" s="33">
        <f t="shared" si="9"/>
        <v>288</v>
      </c>
      <c r="D56" s="10">
        <v>257</v>
      </c>
      <c r="E56" s="10">
        <v>31</v>
      </c>
      <c r="F56" s="33">
        <f t="shared" si="10"/>
        <v>12545</v>
      </c>
      <c r="G56" s="10">
        <v>162</v>
      </c>
      <c r="H56" s="10">
        <v>12383</v>
      </c>
      <c r="I56" s="33">
        <f t="shared" si="11"/>
        <v>996</v>
      </c>
      <c r="J56" s="10">
        <v>698</v>
      </c>
      <c r="K56" s="10">
        <v>298</v>
      </c>
      <c r="L56" s="33">
        <f t="shared" si="12"/>
        <v>2110</v>
      </c>
      <c r="M56" s="10">
        <v>304</v>
      </c>
      <c r="N56" s="10">
        <v>1806</v>
      </c>
      <c r="O56" s="33">
        <f t="shared" si="13"/>
        <v>1070</v>
      </c>
      <c r="P56" s="10">
        <v>125</v>
      </c>
      <c r="Q56" s="10">
        <v>945</v>
      </c>
      <c r="R56" s="33">
        <f t="shared" si="14"/>
        <v>1894</v>
      </c>
      <c r="S56" s="10">
        <v>1799</v>
      </c>
      <c r="T56" s="10">
        <v>95</v>
      </c>
    </row>
    <row r="57" spans="1:27" s="35" customFormat="1" ht="21" customHeight="1" x14ac:dyDescent="0.2">
      <c r="A57" s="62" t="s">
        <v>135</v>
      </c>
      <c r="B57" s="74">
        <f t="shared" si="8"/>
        <v>18125</v>
      </c>
      <c r="C57" s="74">
        <f t="shared" si="9"/>
        <v>436</v>
      </c>
      <c r="D57" s="64">
        <v>409</v>
      </c>
      <c r="E57" s="64">
        <v>27</v>
      </c>
      <c r="F57" s="74">
        <f t="shared" si="10"/>
        <v>11662</v>
      </c>
      <c r="G57" s="64">
        <v>159</v>
      </c>
      <c r="H57" s="64">
        <v>11503</v>
      </c>
      <c r="I57" s="74">
        <f t="shared" si="11"/>
        <v>1088</v>
      </c>
      <c r="J57" s="64">
        <v>755</v>
      </c>
      <c r="K57" s="64">
        <v>333</v>
      </c>
      <c r="L57" s="74">
        <f t="shared" si="12"/>
        <v>1992</v>
      </c>
      <c r="M57" s="64">
        <v>297</v>
      </c>
      <c r="N57" s="64">
        <v>1695</v>
      </c>
      <c r="O57" s="74">
        <f t="shared" si="13"/>
        <v>1381</v>
      </c>
      <c r="P57" s="64">
        <v>124</v>
      </c>
      <c r="Q57" s="64">
        <v>1257</v>
      </c>
      <c r="R57" s="74">
        <f t="shared" si="14"/>
        <v>1566</v>
      </c>
      <c r="S57" s="64">
        <v>1476</v>
      </c>
      <c r="T57" s="64">
        <v>90</v>
      </c>
    </row>
    <row r="58" spans="1:27" s="35" customFormat="1" ht="21" customHeight="1" x14ac:dyDescent="0.2">
      <c r="A58" s="9" t="s">
        <v>136</v>
      </c>
      <c r="B58" s="33">
        <f t="shared" si="8"/>
        <v>20103</v>
      </c>
      <c r="C58" s="33">
        <f t="shared" si="9"/>
        <v>433</v>
      </c>
      <c r="D58" s="10">
        <v>405</v>
      </c>
      <c r="E58" s="10">
        <v>28</v>
      </c>
      <c r="F58" s="33">
        <f t="shared" si="10"/>
        <v>12589</v>
      </c>
      <c r="G58" s="10">
        <v>175</v>
      </c>
      <c r="H58" s="10">
        <v>12414</v>
      </c>
      <c r="I58" s="33">
        <f t="shared" si="11"/>
        <v>1114</v>
      </c>
      <c r="J58" s="10">
        <v>768</v>
      </c>
      <c r="K58" s="10">
        <v>346</v>
      </c>
      <c r="L58" s="33">
        <f t="shared" si="12"/>
        <v>2182</v>
      </c>
      <c r="M58" s="10">
        <v>323</v>
      </c>
      <c r="N58" s="10">
        <v>1859</v>
      </c>
      <c r="O58" s="33">
        <f t="shared" si="13"/>
        <v>1373</v>
      </c>
      <c r="P58" s="10">
        <v>163</v>
      </c>
      <c r="Q58" s="10">
        <v>1210</v>
      </c>
      <c r="R58" s="33">
        <f t="shared" si="14"/>
        <v>2412</v>
      </c>
      <c r="S58" s="10">
        <v>2108</v>
      </c>
      <c r="T58" s="10">
        <v>304</v>
      </c>
    </row>
    <row r="59" spans="1:27" s="35" customFormat="1" ht="21" customHeight="1" x14ac:dyDescent="0.2">
      <c r="A59" s="62" t="s">
        <v>137</v>
      </c>
      <c r="B59" s="73">
        <f t="shared" si="8"/>
        <v>20719</v>
      </c>
      <c r="C59" s="73">
        <f t="shared" si="9"/>
        <v>468</v>
      </c>
      <c r="D59" s="63">
        <v>439</v>
      </c>
      <c r="E59" s="63">
        <v>29</v>
      </c>
      <c r="F59" s="73">
        <f t="shared" si="10"/>
        <v>13129</v>
      </c>
      <c r="G59" s="63">
        <v>195</v>
      </c>
      <c r="H59" s="63">
        <v>12934</v>
      </c>
      <c r="I59" s="73">
        <f t="shared" si="11"/>
        <v>1194</v>
      </c>
      <c r="J59" s="63">
        <v>837</v>
      </c>
      <c r="K59" s="63">
        <v>357</v>
      </c>
      <c r="L59" s="73">
        <f t="shared" si="12"/>
        <v>1926</v>
      </c>
      <c r="M59" s="63">
        <v>354</v>
      </c>
      <c r="N59" s="63">
        <v>1572</v>
      </c>
      <c r="O59" s="73">
        <f t="shared" si="13"/>
        <v>1709</v>
      </c>
      <c r="P59" s="63">
        <v>214</v>
      </c>
      <c r="Q59" s="63">
        <v>1495</v>
      </c>
      <c r="R59" s="73">
        <f t="shared" si="14"/>
        <v>2293</v>
      </c>
      <c r="S59" s="63">
        <v>2084</v>
      </c>
      <c r="T59" s="63">
        <v>209</v>
      </c>
    </row>
    <row r="60" spans="1:27" s="35" customFormat="1" ht="21" customHeight="1" x14ac:dyDescent="0.2">
      <c r="A60" s="9" t="s">
        <v>138</v>
      </c>
      <c r="B60" s="33">
        <f t="shared" si="8"/>
        <v>21236</v>
      </c>
      <c r="C60" s="33">
        <f t="shared" si="9"/>
        <v>581</v>
      </c>
      <c r="D60" s="10">
        <v>551</v>
      </c>
      <c r="E60" s="10">
        <v>30</v>
      </c>
      <c r="F60" s="33">
        <f t="shared" si="10"/>
        <v>13020</v>
      </c>
      <c r="G60" s="10">
        <v>186</v>
      </c>
      <c r="H60" s="10">
        <v>12834</v>
      </c>
      <c r="I60" s="33">
        <f t="shared" si="11"/>
        <v>1178</v>
      </c>
      <c r="J60" s="10">
        <v>824</v>
      </c>
      <c r="K60" s="10">
        <v>354</v>
      </c>
      <c r="L60" s="33">
        <f t="shared" si="12"/>
        <v>2138</v>
      </c>
      <c r="M60" s="10">
        <v>304</v>
      </c>
      <c r="N60" s="10">
        <v>1834</v>
      </c>
      <c r="O60" s="33">
        <f t="shared" si="13"/>
        <v>1814</v>
      </c>
      <c r="P60" s="10">
        <v>372</v>
      </c>
      <c r="Q60" s="10">
        <v>1442</v>
      </c>
      <c r="R60" s="33">
        <f t="shared" si="14"/>
        <v>2505</v>
      </c>
      <c r="S60" s="10">
        <v>2401</v>
      </c>
      <c r="T60" s="10">
        <v>104</v>
      </c>
    </row>
    <row r="61" spans="1:27" s="35" customFormat="1" ht="21" customHeight="1" x14ac:dyDescent="0.2">
      <c r="A61" s="62" t="s">
        <v>139</v>
      </c>
      <c r="B61" s="74">
        <f t="shared" si="8"/>
        <v>21228</v>
      </c>
      <c r="C61" s="74">
        <f t="shared" si="9"/>
        <v>718</v>
      </c>
      <c r="D61" s="64">
        <v>671</v>
      </c>
      <c r="E61" s="64">
        <v>47</v>
      </c>
      <c r="F61" s="74">
        <f t="shared" si="10"/>
        <v>12765</v>
      </c>
      <c r="G61" s="64">
        <v>177</v>
      </c>
      <c r="H61" s="64">
        <v>12588</v>
      </c>
      <c r="I61" s="74">
        <f t="shared" si="11"/>
        <v>1224</v>
      </c>
      <c r="J61" s="64">
        <v>863</v>
      </c>
      <c r="K61" s="64">
        <v>361</v>
      </c>
      <c r="L61" s="74">
        <f t="shared" si="12"/>
        <v>2086</v>
      </c>
      <c r="M61" s="64">
        <v>311</v>
      </c>
      <c r="N61" s="64">
        <v>1775</v>
      </c>
      <c r="O61" s="74">
        <f t="shared" si="13"/>
        <v>1980</v>
      </c>
      <c r="P61" s="64">
        <v>805</v>
      </c>
      <c r="Q61" s="64">
        <v>1175</v>
      </c>
      <c r="R61" s="74">
        <f t="shared" si="14"/>
        <v>2455</v>
      </c>
      <c r="S61" s="64">
        <v>2372</v>
      </c>
      <c r="T61" s="64">
        <v>83</v>
      </c>
    </row>
    <row r="62" spans="1:27" s="35" customFormat="1" ht="21" customHeight="1" x14ac:dyDescent="0.2">
      <c r="A62" s="9" t="s">
        <v>140</v>
      </c>
      <c r="B62" s="33">
        <f t="shared" si="8"/>
        <v>23813</v>
      </c>
      <c r="C62" s="33">
        <f t="shared" si="9"/>
        <v>758</v>
      </c>
      <c r="D62" s="10">
        <v>707</v>
      </c>
      <c r="E62" s="10">
        <v>51</v>
      </c>
      <c r="F62" s="33">
        <f t="shared" si="10"/>
        <v>14657</v>
      </c>
      <c r="G62" s="10">
        <v>187</v>
      </c>
      <c r="H62" s="10">
        <v>14470</v>
      </c>
      <c r="I62" s="33">
        <f t="shared" si="11"/>
        <v>1287</v>
      </c>
      <c r="J62" s="10">
        <v>884</v>
      </c>
      <c r="K62" s="10">
        <v>403</v>
      </c>
      <c r="L62" s="33">
        <f t="shared" si="12"/>
        <v>2714</v>
      </c>
      <c r="M62" s="10">
        <v>314</v>
      </c>
      <c r="N62" s="10">
        <v>2400</v>
      </c>
      <c r="O62" s="33">
        <f t="shared" si="13"/>
        <v>1556</v>
      </c>
      <c r="P62" s="10">
        <v>260</v>
      </c>
      <c r="Q62" s="10">
        <v>1296</v>
      </c>
      <c r="R62" s="33">
        <f t="shared" si="14"/>
        <v>2841</v>
      </c>
      <c r="S62" s="10">
        <v>2610</v>
      </c>
      <c r="T62" s="10">
        <v>231</v>
      </c>
    </row>
    <row r="63" spans="1:27" s="35" customFormat="1" ht="21" customHeight="1" x14ac:dyDescent="0.2">
      <c r="A63" s="62" t="s">
        <v>141</v>
      </c>
      <c r="B63" s="73">
        <f t="shared" si="8"/>
        <v>23754</v>
      </c>
      <c r="C63" s="73">
        <f t="shared" si="9"/>
        <v>737</v>
      </c>
      <c r="D63" s="63">
        <v>703</v>
      </c>
      <c r="E63" s="63">
        <v>34</v>
      </c>
      <c r="F63" s="73">
        <f t="shared" si="10"/>
        <v>14713</v>
      </c>
      <c r="G63" s="63">
        <v>215</v>
      </c>
      <c r="H63" s="63">
        <v>14498</v>
      </c>
      <c r="I63" s="73">
        <f t="shared" si="11"/>
        <v>1390</v>
      </c>
      <c r="J63" s="63">
        <v>958</v>
      </c>
      <c r="K63" s="63">
        <v>432</v>
      </c>
      <c r="L63" s="73">
        <f t="shared" si="12"/>
        <v>2391</v>
      </c>
      <c r="M63" s="63">
        <v>467</v>
      </c>
      <c r="N63" s="63">
        <v>1924</v>
      </c>
      <c r="O63" s="73">
        <f t="shared" si="13"/>
        <v>1699</v>
      </c>
      <c r="P63" s="63">
        <v>330</v>
      </c>
      <c r="Q63" s="63">
        <v>1369</v>
      </c>
      <c r="R63" s="73">
        <f t="shared" si="14"/>
        <v>2824</v>
      </c>
      <c r="S63" s="63">
        <v>2671</v>
      </c>
      <c r="T63" s="63">
        <v>153</v>
      </c>
    </row>
    <row r="64" spans="1:27" s="35" customFormat="1" ht="21" customHeight="1" x14ac:dyDescent="0.2">
      <c r="A64" s="9" t="s">
        <v>142</v>
      </c>
      <c r="B64" s="33">
        <f t="shared" si="8"/>
        <v>24405</v>
      </c>
      <c r="C64" s="33">
        <f t="shared" si="9"/>
        <v>715</v>
      </c>
      <c r="D64" s="10">
        <v>673</v>
      </c>
      <c r="E64" s="10">
        <v>42</v>
      </c>
      <c r="F64" s="33">
        <f t="shared" si="10"/>
        <v>15287</v>
      </c>
      <c r="G64" s="10">
        <v>265</v>
      </c>
      <c r="H64" s="10">
        <v>15022</v>
      </c>
      <c r="I64" s="33">
        <f t="shared" si="11"/>
        <v>1478</v>
      </c>
      <c r="J64" s="10">
        <v>1031</v>
      </c>
      <c r="K64" s="10">
        <v>447</v>
      </c>
      <c r="L64" s="33">
        <f t="shared" si="12"/>
        <v>2603</v>
      </c>
      <c r="M64" s="10">
        <v>382</v>
      </c>
      <c r="N64" s="10">
        <v>2221</v>
      </c>
      <c r="O64" s="33">
        <f t="shared" si="13"/>
        <v>1643</v>
      </c>
      <c r="P64" s="10">
        <v>271</v>
      </c>
      <c r="Q64" s="10">
        <v>1372</v>
      </c>
      <c r="R64" s="33">
        <f t="shared" si="14"/>
        <v>2679</v>
      </c>
      <c r="S64" s="10">
        <v>2602</v>
      </c>
      <c r="T64" s="10">
        <v>77</v>
      </c>
    </row>
    <row r="65" spans="1:20" s="35" customFormat="1" ht="21" customHeight="1" x14ac:dyDescent="0.2">
      <c r="A65" s="62" t="s">
        <v>143</v>
      </c>
      <c r="B65" s="74">
        <f t="shared" si="8"/>
        <v>25561</v>
      </c>
      <c r="C65" s="74">
        <f t="shared" si="9"/>
        <v>776</v>
      </c>
      <c r="D65" s="64">
        <v>727</v>
      </c>
      <c r="E65" s="64">
        <v>49</v>
      </c>
      <c r="F65" s="74">
        <f t="shared" si="10"/>
        <v>15569</v>
      </c>
      <c r="G65" s="64">
        <v>319</v>
      </c>
      <c r="H65" s="64">
        <v>15250</v>
      </c>
      <c r="I65" s="74">
        <f t="shared" si="11"/>
        <v>1491</v>
      </c>
      <c r="J65" s="64">
        <v>1050</v>
      </c>
      <c r="K65" s="64">
        <v>441</v>
      </c>
      <c r="L65" s="74">
        <f t="shared" si="12"/>
        <v>2748</v>
      </c>
      <c r="M65" s="64">
        <v>305</v>
      </c>
      <c r="N65" s="64">
        <v>2443</v>
      </c>
      <c r="O65" s="74">
        <f t="shared" si="13"/>
        <v>2108</v>
      </c>
      <c r="P65" s="64">
        <v>608</v>
      </c>
      <c r="Q65" s="64">
        <v>1500</v>
      </c>
      <c r="R65" s="74">
        <f t="shared" si="14"/>
        <v>2869</v>
      </c>
      <c r="S65" s="64">
        <v>2797</v>
      </c>
      <c r="T65" s="64">
        <v>72</v>
      </c>
    </row>
    <row r="66" spans="1:20" s="35" customFormat="1" ht="21" customHeight="1" x14ac:dyDescent="0.2">
      <c r="A66" s="9" t="s">
        <v>144</v>
      </c>
      <c r="B66" s="33">
        <f t="shared" si="8"/>
        <v>26323</v>
      </c>
      <c r="C66" s="33">
        <f t="shared" si="9"/>
        <v>786</v>
      </c>
      <c r="D66" s="10">
        <v>737</v>
      </c>
      <c r="E66" s="10">
        <v>49</v>
      </c>
      <c r="F66" s="33">
        <f t="shared" si="10"/>
        <v>15940</v>
      </c>
      <c r="G66" s="10">
        <v>350</v>
      </c>
      <c r="H66" s="10">
        <v>15590</v>
      </c>
      <c r="I66" s="33">
        <f t="shared" si="11"/>
        <v>1479</v>
      </c>
      <c r="J66" s="10">
        <v>1034</v>
      </c>
      <c r="K66" s="10">
        <v>445</v>
      </c>
      <c r="L66" s="33">
        <f t="shared" si="12"/>
        <v>2715</v>
      </c>
      <c r="M66" s="10">
        <v>478</v>
      </c>
      <c r="N66" s="10">
        <v>2237</v>
      </c>
      <c r="O66" s="33">
        <f t="shared" si="13"/>
        <v>2260</v>
      </c>
      <c r="P66" s="10">
        <v>658</v>
      </c>
      <c r="Q66" s="10">
        <v>1602</v>
      </c>
      <c r="R66" s="33">
        <f t="shared" si="14"/>
        <v>3143</v>
      </c>
      <c r="S66" s="10">
        <v>2801</v>
      </c>
      <c r="T66" s="10">
        <v>342</v>
      </c>
    </row>
    <row r="67" spans="1:20" s="35" customFormat="1" ht="21" customHeight="1" x14ac:dyDescent="0.2">
      <c r="A67" s="62" t="s">
        <v>145</v>
      </c>
      <c r="B67" s="73">
        <f t="shared" si="8"/>
        <v>26505</v>
      </c>
      <c r="C67" s="73">
        <f t="shared" si="9"/>
        <v>790</v>
      </c>
      <c r="D67" s="63">
        <v>739</v>
      </c>
      <c r="E67" s="63">
        <v>51</v>
      </c>
      <c r="F67" s="73">
        <f t="shared" si="10"/>
        <v>16086</v>
      </c>
      <c r="G67" s="63">
        <v>290</v>
      </c>
      <c r="H67" s="63">
        <v>15796</v>
      </c>
      <c r="I67" s="73">
        <f t="shared" si="11"/>
        <v>2002</v>
      </c>
      <c r="J67" s="63">
        <v>1540</v>
      </c>
      <c r="K67" s="63">
        <v>462</v>
      </c>
      <c r="L67" s="73">
        <f t="shared" si="12"/>
        <v>2487</v>
      </c>
      <c r="M67" s="63">
        <v>464</v>
      </c>
      <c r="N67" s="63">
        <v>2023</v>
      </c>
      <c r="O67" s="73">
        <f t="shared" si="13"/>
        <v>2126</v>
      </c>
      <c r="P67" s="63">
        <v>618</v>
      </c>
      <c r="Q67" s="63">
        <v>1508</v>
      </c>
      <c r="R67" s="73">
        <f t="shared" si="14"/>
        <v>3014</v>
      </c>
      <c r="S67" s="63">
        <v>2796</v>
      </c>
      <c r="T67" s="63">
        <v>218</v>
      </c>
    </row>
    <row r="68" spans="1:20" s="35" customFormat="1" ht="21" customHeight="1" x14ac:dyDescent="0.2">
      <c r="A68" s="9" t="s">
        <v>146</v>
      </c>
      <c r="B68" s="33">
        <f t="shared" si="8"/>
        <v>26571</v>
      </c>
      <c r="C68" s="33">
        <f t="shared" si="9"/>
        <v>750</v>
      </c>
      <c r="D68" s="10">
        <v>702</v>
      </c>
      <c r="E68" s="10">
        <v>48</v>
      </c>
      <c r="F68" s="33">
        <f t="shared" si="10"/>
        <v>16180</v>
      </c>
      <c r="G68" s="10">
        <v>349</v>
      </c>
      <c r="H68" s="10">
        <v>15831</v>
      </c>
      <c r="I68" s="33">
        <f t="shared" si="11"/>
        <v>1661</v>
      </c>
      <c r="J68" s="10">
        <v>1191</v>
      </c>
      <c r="K68" s="10">
        <v>470</v>
      </c>
      <c r="L68" s="33">
        <f t="shared" si="12"/>
        <v>2717</v>
      </c>
      <c r="M68" s="10">
        <v>444</v>
      </c>
      <c r="N68" s="10">
        <v>2273</v>
      </c>
      <c r="O68" s="33">
        <f t="shared" si="13"/>
        <v>2405</v>
      </c>
      <c r="P68" s="10">
        <v>541</v>
      </c>
      <c r="Q68" s="10">
        <v>1864</v>
      </c>
      <c r="R68" s="33">
        <f t="shared" si="14"/>
        <v>2858</v>
      </c>
      <c r="S68" s="10">
        <v>2749</v>
      </c>
      <c r="T68" s="10">
        <v>109</v>
      </c>
    </row>
    <row r="69" spans="1:20" s="35" customFormat="1" ht="21" customHeight="1" x14ac:dyDescent="0.2">
      <c r="A69" s="62" t="s">
        <v>147</v>
      </c>
      <c r="B69" s="74">
        <f t="shared" si="8"/>
        <v>25134</v>
      </c>
      <c r="C69" s="74">
        <f t="shared" si="9"/>
        <v>664</v>
      </c>
      <c r="D69" s="64">
        <v>602</v>
      </c>
      <c r="E69" s="64">
        <v>62</v>
      </c>
      <c r="F69" s="74">
        <f t="shared" si="10"/>
        <v>15264</v>
      </c>
      <c r="G69" s="64">
        <v>332</v>
      </c>
      <c r="H69" s="64">
        <v>14932</v>
      </c>
      <c r="I69" s="74">
        <f t="shared" si="11"/>
        <v>1729</v>
      </c>
      <c r="J69" s="64">
        <v>1245</v>
      </c>
      <c r="K69" s="64">
        <v>484</v>
      </c>
      <c r="L69" s="74">
        <f t="shared" si="12"/>
        <v>2599</v>
      </c>
      <c r="M69" s="64">
        <v>294</v>
      </c>
      <c r="N69" s="64">
        <v>2305</v>
      </c>
      <c r="O69" s="74">
        <f t="shared" si="13"/>
        <v>1897</v>
      </c>
      <c r="P69" s="64">
        <v>563</v>
      </c>
      <c r="Q69" s="64">
        <v>1334</v>
      </c>
      <c r="R69" s="74">
        <f t="shared" si="14"/>
        <v>2981</v>
      </c>
      <c r="S69" s="64">
        <v>2878</v>
      </c>
      <c r="T69" s="64">
        <v>103</v>
      </c>
    </row>
    <row r="70" spans="1:20" s="35" customFormat="1" ht="21" customHeight="1" x14ac:dyDescent="0.2">
      <c r="A70" s="9" t="s">
        <v>149</v>
      </c>
      <c r="B70" s="33">
        <f t="shared" si="8"/>
        <v>27971</v>
      </c>
      <c r="C70" s="33">
        <f t="shared" si="9"/>
        <v>961</v>
      </c>
      <c r="D70" s="10">
        <v>907</v>
      </c>
      <c r="E70" s="10">
        <v>54</v>
      </c>
      <c r="F70" s="33">
        <f t="shared" si="10"/>
        <v>17156</v>
      </c>
      <c r="G70" s="10">
        <v>375</v>
      </c>
      <c r="H70" s="10">
        <v>16781</v>
      </c>
      <c r="I70" s="33">
        <f t="shared" si="11"/>
        <v>1771</v>
      </c>
      <c r="J70" s="10">
        <v>1298</v>
      </c>
      <c r="K70" s="10">
        <v>473</v>
      </c>
      <c r="L70" s="33">
        <f t="shared" si="12"/>
        <v>2559</v>
      </c>
      <c r="M70" s="10">
        <v>316</v>
      </c>
      <c r="N70" s="10">
        <v>2243</v>
      </c>
      <c r="O70" s="33">
        <f t="shared" si="13"/>
        <v>2009</v>
      </c>
      <c r="P70" s="10">
        <v>691</v>
      </c>
      <c r="Q70" s="10">
        <v>1318</v>
      </c>
      <c r="R70" s="33">
        <f t="shared" si="14"/>
        <v>3515</v>
      </c>
      <c r="S70" s="10">
        <v>3039</v>
      </c>
      <c r="T70" s="10">
        <v>476</v>
      </c>
    </row>
    <row r="71" spans="1:20" s="35" customFormat="1" ht="21" customHeight="1" x14ac:dyDescent="0.2">
      <c r="A71" s="62" t="s">
        <v>150</v>
      </c>
      <c r="B71" s="73">
        <f t="shared" si="8"/>
        <v>27766</v>
      </c>
      <c r="C71" s="73">
        <f t="shared" si="9"/>
        <v>713</v>
      </c>
      <c r="D71" s="63">
        <v>660</v>
      </c>
      <c r="E71" s="63">
        <v>53</v>
      </c>
      <c r="F71" s="73">
        <f t="shared" si="10"/>
        <v>17113</v>
      </c>
      <c r="G71" s="63">
        <v>423</v>
      </c>
      <c r="H71" s="63">
        <v>16690</v>
      </c>
      <c r="I71" s="73">
        <f t="shared" si="11"/>
        <v>1842</v>
      </c>
      <c r="J71" s="63">
        <v>1388</v>
      </c>
      <c r="K71" s="63">
        <v>454</v>
      </c>
      <c r="L71" s="73">
        <f t="shared" si="12"/>
        <v>2461</v>
      </c>
      <c r="M71" s="63">
        <v>327</v>
      </c>
      <c r="N71" s="63">
        <v>2134</v>
      </c>
      <c r="O71" s="73">
        <f t="shared" si="13"/>
        <v>2220</v>
      </c>
      <c r="P71" s="63">
        <v>794</v>
      </c>
      <c r="Q71" s="63">
        <v>1426</v>
      </c>
      <c r="R71" s="73">
        <f t="shared" si="14"/>
        <v>3417</v>
      </c>
      <c r="S71" s="63">
        <v>3087</v>
      </c>
      <c r="T71" s="63">
        <v>330</v>
      </c>
    </row>
    <row r="72" spans="1:20" s="35" customFormat="1" ht="21" customHeight="1" x14ac:dyDescent="0.2">
      <c r="A72" s="9" t="s">
        <v>151</v>
      </c>
      <c r="B72" s="33">
        <f t="shared" si="8"/>
        <v>27883</v>
      </c>
      <c r="C72" s="33">
        <f t="shared" si="9"/>
        <v>702</v>
      </c>
      <c r="D72" s="10">
        <v>663</v>
      </c>
      <c r="E72" s="10">
        <v>39</v>
      </c>
      <c r="F72" s="33">
        <f t="shared" si="10"/>
        <v>16942</v>
      </c>
      <c r="G72" s="10">
        <v>411</v>
      </c>
      <c r="H72" s="10">
        <v>16531</v>
      </c>
      <c r="I72" s="33">
        <f t="shared" si="11"/>
        <v>1910</v>
      </c>
      <c r="J72" s="10">
        <v>1449</v>
      </c>
      <c r="K72" s="10">
        <v>461</v>
      </c>
      <c r="L72" s="33">
        <f t="shared" si="12"/>
        <v>2799</v>
      </c>
      <c r="M72" s="10">
        <v>377</v>
      </c>
      <c r="N72" s="10">
        <v>2422</v>
      </c>
      <c r="O72" s="33">
        <f t="shared" si="13"/>
        <v>2448</v>
      </c>
      <c r="P72" s="10">
        <v>723</v>
      </c>
      <c r="Q72" s="10">
        <v>1725</v>
      </c>
      <c r="R72" s="33">
        <f t="shared" si="14"/>
        <v>3082</v>
      </c>
      <c r="S72" s="10">
        <v>2962</v>
      </c>
      <c r="T72" s="10">
        <v>120</v>
      </c>
    </row>
    <row r="73" spans="1:20" s="35" customFormat="1" ht="21" customHeight="1" x14ac:dyDescent="0.2">
      <c r="A73" s="62" t="s">
        <v>152</v>
      </c>
      <c r="B73" s="74">
        <f t="shared" si="8"/>
        <v>26686</v>
      </c>
      <c r="C73" s="74">
        <f t="shared" si="9"/>
        <v>727</v>
      </c>
      <c r="D73" s="64">
        <v>686</v>
      </c>
      <c r="E73" s="64">
        <v>41</v>
      </c>
      <c r="F73" s="74">
        <f t="shared" si="10"/>
        <v>15445</v>
      </c>
      <c r="G73" s="64">
        <v>358</v>
      </c>
      <c r="H73" s="64">
        <v>15087</v>
      </c>
      <c r="I73" s="74">
        <f t="shared" si="11"/>
        <v>1961</v>
      </c>
      <c r="J73" s="64">
        <v>1464</v>
      </c>
      <c r="K73" s="64">
        <v>497</v>
      </c>
      <c r="L73" s="74">
        <f t="shared" si="12"/>
        <v>2876</v>
      </c>
      <c r="M73" s="64">
        <v>356</v>
      </c>
      <c r="N73" s="64">
        <v>2520</v>
      </c>
      <c r="O73" s="74">
        <f t="shared" si="13"/>
        <v>2451</v>
      </c>
      <c r="P73" s="64">
        <v>727</v>
      </c>
      <c r="Q73" s="64">
        <v>1724</v>
      </c>
      <c r="R73" s="74">
        <f t="shared" si="14"/>
        <v>3226</v>
      </c>
      <c r="S73" s="64">
        <v>3150</v>
      </c>
      <c r="T73" s="64">
        <v>76</v>
      </c>
    </row>
    <row r="74" spans="1:20" s="35" customFormat="1" ht="21" customHeight="1" x14ac:dyDescent="0.2">
      <c r="A74" s="9" t="s">
        <v>153</v>
      </c>
      <c r="B74" s="33">
        <f t="shared" si="8"/>
        <v>28435</v>
      </c>
      <c r="C74" s="33">
        <f t="shared" si="9"/>
        <v>587</v>
      </c>
      <c r="D74" s="10">
        <v>547</v>
      </c>
      <c r="E74" s="10">
        <v>40</v>
      </c>
      <c r="F74" s="33">
        <f t="shared" si="10"/>
        <v>16087</v>
      </c>
      <c r="G74" s="10">
        <v>375</v>
      </c>
      <c r="H74" s="10">
        <v>15712</v>
      </c>
      <c r="I74" s="33">
        <f t="shared" si="11"/>
        <v>1937</v>
      </c>
      <c r="J74" s="10">
        <v>1440</v>
      </c>
      <c r="K74" s="10">
        <v>497</v>
      </c>
      <c r="L74" s="33">
        <f t="shared" si="12"/>
        <v>3884</v>
      </c>
      <c r="M74" s="10">
        <v>581</v>
      </c>
      <c r="N74" s="10">
        <v>3303</v>
      </c>
      <c r="O74" s="33">
        <f t="shared" si="13"/>
        <v>2656</v>
      </c>
      <c r="P74" s="10">
        <v>837</v>
      </c>
      <c r="Q74" s="10">
        <v>1819</v>
      </c>
      <c r="R74" s="33">
        <f t="shared" si="14"/>
        <v>3284</v>
      </c>
      <c r="S74" s="10">
        <v>3098</v>
      </c>
      <c r="T74" s="10">
        <v>186</v>
      </c>
    </row>
    <row r="75" spans="1:20" s="35" customFormat="1" ht="21" customHeight="1" x14ac:dyDescent="0.2">
      <c r="A75" s="62" t="s">
        <v>154</v>
      </c>
      <c r="B75" s="73">
        <f t="shared" si="8"/>
        <v>26618</v>
      </c>
      <c r="C75" s="73">
        <f t="shared" si="9"/>
        <v>563</v>
      </c>
      <c r="D75" s="63">
        <v>518</v>
      </c>
      <c r="E75" s="63">
        <v>45</v>
      </c>
      <c r="F75" s="73">
        <f t="shared" si="10"/>
        <v>15064</v>
      </c>
      <c r="G75" s="63">
        <v>347</v>
      </c>
      <c r="H75" s="63">
        <v>14717</v>
      </c>
      <c r="I75" s="73">
        <f t="shared" si="11"/>
        <v>1966</v>
      </c>
      <c r="J75" s="63">
        <v>1478</v>
      </c>
      <c r="K75" s="63">
        <v>488</v>
      </c>
      <c r="L75" s="73">
        <f t="shared" si="12"/>
        <v>3601</v>
      </c>
      <c r="M75" s="63">
        <v>641</v>
      </c>
      <c r="N75" s="63">
        <v>2960</v>
      </c>
      <c r="O75" s="73">
        <f t="shared" si="13"/>
        <v>2137</v>
      </c>
      <c r="P75" s="63">
        <v>782</v>
      </c>
      <c r="Q75" s="63">
        <v>1355</v>
      </c>
      <c r="R75" s="73">
        <f t="shared" si="14"/>
        <v>3287</v>
      </c>
      <c r="S75" s="63">
        <v>3130</v>
      </c>
      <c r="T75" s="63">
        <v>157</v>
      </c>
    </row>
    <row r="76" spans="1:20" s="35" customFormat="1" ht="21" customHeight="1" x14ac:dyDescent="0.2">
      <c r="A76" s="9" t="s">
        <v>155</v>
      </c>
      <c r="B76" s="33">
        <f t="shared" si="8"/>
        <v>28015</v>
      </c>
      <c r="C76" s="33">
        <f t="shared" si="9"/>
        <v>614</v>
      </c>
      <c r="D76" s="10">
        <v>573</v>
      </c>
      <c r="E76" s="10">
        <v>41</v>
      </c>
      <c r="F76" s="33">
        <f t="shared" si="10"/>
        <v>16275</v>
      </c>
      <c r="G76" s="10">
        <v>346</v>
      </c>
      <c r="H76" s="10">
        <v>15929</v>
      </c>
      <c r="I76" s="33">
        <f t="shared" si="11"/>
        <v>1929</v>
      </c>
      <c r="J76" s="10">
        <v>1401</v>
      </c>
      <c r="K76" s="10">
        <v>528</v>
      </c>
      <c r="L76" s="33">
        <f t="shared" si="12"/>
        <v>4002</v>
      </c>
      <c r="M76" s="10">
        <v>429</v>
      </c>
      <c r="N76" s="10">
        <v>3573</v>
      </c>
      <c r="O76" s="33">
        <f t="shared" si="13"/>
        <v>2097</v>
      </c>
      <c r="P76" s="10">
        <v>778</v>
      </c>
      <c r="Q76" s="10">
        <v>1319</v>
      </c>
      <c r="R76" s="33">
        <f t="shared" si="14"/>
        <v>3098</v>
      </c>
      <c r="S76" s="10">
        <v>3018</v>
      </c>
      <c r="T76" s="10">
        <v>80</v>
      </c>
    </row>
    <row r="77" spans="1:20" s="35" customFormat="1" ht="21" customHeight="1" x14ac:dyDescent="0.2">
      <c r="A77" s="62" t="s">
        <v>156</v>
      </c>
      <c r="B77" s="74">
        <f t="shared" si="8"/>
        <v>35504</v>
      </c>
      <c r="C77" s="74">
        <f t="shared" si="9"/>
        <v>618</v>
      </c>
      <c r="D77" s="64">
        <v>576</v>
      </c>
      <c r="E77" s="64">
        <v>42</v>
      </c>
      <c r="F77" s="74">
        <f t="shared" si="10"/>
        <v>15830</v>
      </c>
      <c r="G77" s="64">
        <v>423</v>
      </c>
      <c r="H77" s="64">
        <v>15407</v>
      </c>
      <c r="I77" s="74">
        <f t="shared" si="11"/>
        <v>1802</v>
      </c>
      <c r="J77" s="64">
        <v>1280</v>
      </c>
      <c r="K77" s="64">
        <v>522</v>
      </c>
      <c r="L77" s="74">
        <f t="shared" si="12"/>
        <v>4644</v>
      </c>
      <c r="M77" s="64">
        <v>503</v>
      </c>
      <c r="N77" s="64">
        <v>4141</v>
      </c>
      <c r="O77" s="74">
        <f t="shared" si="13"/>
        <v>9422</v>
      </c>
      <c r="P77" s="64">
        <v>8007</v>
      </c>
      <c r="Q77" s="64">
        <v>1415</v>
      </c>
      <c r="R77" s="74">
        <f t="shared" si="14"/>
        <v>3188</v>
      </c>
      <c r="S77" s="64">
        <v>3132</v>
      </c>
      <c r="T77" s="64">
        <v>56</v>
      </c>
    </row>
    <row r="78" spans="1:20" s="35" customFormat="1" ht="21" customHeight="1" x14ac:dyDescent="0.2">
      <c r="A78" s="9" t="s">
        <v>158</v>
      </c>
      <c r="B78" s="33">
        <f t="shared" si="8"/>
        <v>37854</v>
      </c>
      <c r="C78" s="33">
        <f t="shared" si="9"/>
        <v>671</v>
      </c>
      <c r="D78" s="10">
        <v>629</v>
      </c>
      <c r="E78" s="10">
        <v>42</v>
      </c>
      <c r="F78" s="33">
        <f t="shared" si="10"/>
        <v>17552</v>
      </c>
      <c r="G78" s="10">
        <v>453</v>
      </c>
      <c r="H78" s="10">
        <v>17099</v>
      </c>
      <c r="I78" s="33">
        <f t="shared" si="11"/>
        <v>1835</v>
      </c>
      <c r="J78" s="10">
        <v>1288</v>
      </c>
      <c r="K78" s="10">
        <v>547</v>
      </c>
      <c r="L78" s="33">
        <f t="shared" si="12"/>
        <v>4366</v>
      </c>
      <c r="M78" s="10">
        <v>654</v>
      </c>
      <c r="N78" s="10">
        <v>3712</v>
      </c>
      <c r="O78" s="33">
        <f t="shared" si="13"/>
        <v>9867</v>
      </c>
      <c r="P78" s="10">
        <v>8388</v>
      </c>
      <c r="Q78" s="10">
        <v>1479</v>
      </c>
      <c r="R78" s="33">
        <f t="shared" si="14"/>
        <v>3563</v>
      </c>
      <c r="S78" s="10">
        <v>3273</v>
      </c>
      <c r="T78" s="10">
        <v>290</v>
      </c>
    </row>
    <row r="79" spans="1:20" s="35" customFormat="1" ht="21" customHeight="1" x14ac:dyDescent="0.2">
      <c r="A79" s="62" t="s">
        <v>159</v>
      </c>
      <c r="B79" s="73">
        <f t="shared" si="8"/>
        <v>38948</v>
      </c>
      <c r="C79" s="73">
        <f t="shared" si="9"/>
        <v>673</v>
      </c>
      <c r="D79" s="63">
        <v>630</v>
      </c>
      <c r="E79" s="63">
        <v>43</v>
      </c>
      <c r="F79" s="73">
        <f t="shared" si="10"/>
        <v>18717</v>
      </c>
      <c r="G79" s="63">
        <v>449</v>
      </c>
      <c r="H79" s="63">
        <v>18268</v>
      </c>
      <c r="I79" s="73">
        <f t="shared" si="11"/>
        <v>2116</v>
      </c>
      <c r="J79" s="63">
        <v>1539</v>
      </c>
      <c r="K79" s="63">
        <v>577</v>
      </c>
      <c r="L79" s="73">
        <f t="shared" si="12"/>
        <v>4114</v>
      </c>
      <c r="M79" s="63">
        <v>737</v>
      </c>
      <c r="N79" s="63">
        <v>3377</v>
      </c>
      <c r="O79" s="73">
        <f t="shared" si="13"/>
        <v>9775</v>
      </c>
      <c r="P79" s="63">
        <v>8349</v>
      </c>
      <c r="Q79" s="63">
        <v>1426</v>
      </c>
      <c r="R79" s="73">
        <f t="shared" si="14"/>
        <v>3553</v>
      </c>
      <c r="S79" s="63">
        <v>3442</v>
      </c>
      <c r="T79" s="63">
        <v>111</v>
      </c>
    </row>
    <row r="80" spans="1:20" s="35" customFormat="1" ht="21" customHeight="1" x14ac:dyDescent="0.2">
      <c r="A80" s="9" t="s">
        <v>160</v>
      </c>
      <c r="B80" s="33">
        <f t="shared" si="8"/>
        <v>40695</v>
      </c>
      <c r="C80" s="33">
        <f t="shared" si="9"/>
        <v>811</v>
      </c>
      <c r="D80" s="10">
        <v>766</v>
      </c>
      <c r="E80" s="10">
        <v>45</v>
      </c>
      <c r="F80" s="33">
        <f t="shared" si="10"/>
        <v>19088</v>
      </c>
      <c r="G80" s="10">
        <v>414</v>
      </c>
      <c r="H80" s="10">
        <v>18674</v>
      </c>
      <c r="I80" s="33">
        <f t="shared" si="11"/>
        <v>1899</v>
      </c>
      <c r="J80" s="10">
        <v>1346</v>
      </c>
      <c r="K80" s="10">
        <v>553</v>
      </c>
      <c r="L80" s="33">
        <f t="shared" si="12"/>
        <v>5581</v>
      </c>
      <c r="M80" s="10">
        <v>720</v>
      </c>
      <c r="N80" s="10">
        <v>4861</v>
      </c>
      <c r="O80" s="33">
        <f t="shared" si="13"/>
        <v>9941</v>
      </c>
      <c r="P80" s="10">
        <v>8412</v>
      </c>
      <c r="Q80" s="10">
        <v>1529</v>
      </c>
      <c r="R80" s="33">
        <f t="shared" si="14"/>
        <v>3375</v>
      </c>
      <c r="S80" s="10">
        <v>3283</v>
      </c>
      <c r="T80" s="10">
        <v>92</v>
      </c>
    </row>
    <row r="81" spans="1:20" s="35" customFormat="1" ht="21" customHeight="1" x14ac:dyDescent="0.2">
      <c r="A81" s="11" t="s">
        <v>161</v>
      </c>
      <c r="B81" s="37">
        <f t="shared" si="8"/>
        <v>41791</v>
      </c>
      <c r="C81" s="37">
        <f t="shared" si="9"/>
        <v>892</v>
      </c>
      <c r="D81" s="13">
        <v>843</v>
      </c>
      <c r="E81" s="13">
        <v>49</v>
      </c>
      <c r="F81" s="37">
        <f t="shared" si="10"/>
        <v>18729</v>
      </c>
      <c r="G81" s="13">
        <v>426</v>
      </c>
      <c r="H81" s="13">
        <v>18303</v>
      </c>
      <c r="I81" s="37">
        <f t="shared" si="11"/>
        <v>1997</v>
      </c>
      <c r="J81" s="13">
        <v>1443</v>
      </c>
      <c r="K81" s="13">
        <v>554</v>
      </c>
      <c r="L81" s="37">
        <f t="shared" si="12"/>
        <v>6163</v>
      </c>
      <c r="M81" s="13">
        <v>472</v>
      </c>
      <c r="N81" s="13">
        <v>5691</v>
      </c>
      <c r="O81" s="37">
        <f t="shared" si="13"/>
        <v>10458</v>
      </c>
      <c r="P81" s="13">
        <v>8613</v>
      </c>
      <c r="Q81" s="13">
        <v>1845</v>
      </c>
      <c r="R81" s="37">
        <f t="shared" si="14"/>
        <v>3552</v>
      </c>
      <c r="S81" s="13">
        <v>3499</v>
      </c>
      <c r="T81" s="13">
        <v>53</v>
      </c>
    </row>
    <row r="82" spans="1:20" s="35" customFormat="1" ht="21" customHeight="1" x14ac:dyDescent="0.2">
      <c r="A82" s="9" t="s">
        <v>162</v>
      </c>
      <c r="B82" s="33">
        <f t="shared" si="8"/>
        <v>46586</v>
      </c>
      <c r="C82" s="33">
        <f t="shared" si="9"/>
        <v>779</v>
      </c>
      <c r="D82" s="10">
        <v>731</v>
      </c>
      <c r="E82" s="10">
        <v>48</v>
      </c>
      <c r="F82" s="33">
        <f t="shared" si="10"/>
        <v>22555</v>
      </c>
      <c r="G82" s="10">
        <v>442</v>
      </c>
      <c r="H82" s="10">
        <v>22113</v>
      </c>
      <c r="I82" s="33">
        <f t="shared" si="11"/>
        <v>2006</v>
      </c>
      <c r="J82" s="10">
        <v>1422</v>
      </c>
      <c r="K82" s="10">
        <v>584</v>
      </c>
      <c r="L82" s="33">
        <f t="shared" si="12"/>
        <v>6325</v>
      </c>
      <c r="M82" s="10">
        <v>513</v>
      </c>
      <c r="N82" s="10">
        <v>5812</v>
      </c>
      <c r="O82" s="33">
        <f t="shared" si="13"/>
        <v>10880</v>
      </c>
      <c r="P82" s="10">
        <v>8700</v>
      </c>
      <c r="Q82" s="10">
        <v>2180</v>
      </c>
      <c r="R82" s="33">
        <f t="shared" si="14"/>
        <v>4041</v>
      </c>
      <c r="S82" s="10">
        <v>3581</v>
      </c>
      <c r="T82" s="10">
        <v>460</v>
      </c>
    </row>
    <row r="83" spans="1:20" s="35" customFormat="1" ht="21" customHeight="1" x14ac:dyDescent="0.2">
      <c r="A83" s="62" t="s">
        <v>163</v>
      </c>
      <c r="B83" s="73">
        <f t="shared" si="8"/>
        <v>49196</v>
      </c>
      <c r="C83" s="73">
        <f t="shared" si="9"/>
        <v>743</v>
      </c>
      <c r="D83" s="63">
        <v>692</v>
      </c>
      <c r="E83" s="63">
        <v>51</v>
      </c>
      <c r="F83" s="73">
        <f t="shared" si="10"/>
        <v>22895</v>
      </c>
      <c r="G83" s="63">
        <v>468</v>
      </c>
      <c r="H83" s="63">
        <v>22427</v>
      </c>
      <c r="I83" s="73">
        <f t="shared" si="11"/>
        <v>2312</v>
      </c>
      <c r="J83" s="63">
        <v>1680</v>
      </c>
      <c r="K83" s="63">
        <v>632</v>
      </c>
      <c r="L83" s="73">
        <f t="shared" si="12"/>
        <v>7821</v>
      </c>
      <c r="M83" s="63">
        <v>911</v>
      </c>
      <c r="N83" s="63">
        <v>6910</v>
      </c>
      <c r="O83" s="73">
        <f t="shared" si="13"/>
        <v>11622</v>
      </c>
      <c r="P83" s="63">
        <v>9107</v>
      </c>
      <c r="Q83" s="63">
        <v>2515</v>
      </c>
      <c r="R83" s="73">
        <f t="shared" si="14"/>
        <v>3803</v>
      </c>
      <c r="S83" s="63">
        <v>3571</v>
      </c>
      <c r="T83" s="63">
        <v>232</v>
      </c>
    </row>
    <row r="84" spans="1:20" s="35" customFormat="1" ht="21" customHeight="1" x14ac:dyDescent="0.2">
      <c r="A84" s="9" t="s">
        <v>164</v>
      </c>
      <c r="B84" s="33">
        <f t="shared" si="8"/>
        <v>51320</v>
      </c>
      <c r="C84" s="33">
        <f t="shared" si="9"/>
        <v>753</v>
      </c>
      <c r="D84" s="10">
        <v>701</v>
      </c>
      <c r="E84" s="10">
        <v>52</v>
      </c>
      <c r="F84" s="33">
        <f t="shared" si="10"/>
        <v>23583</v>
      </c>
      <c r="G84" s="10">
        <v>467</v>
      </c>
      <c r="H84" s="10">
        <v>23116</v>
      </c>
      <c r="I84" s="33">
        <f t="shared" si="11"/>
        <v>2221</v>
      </c>
      <c r="J84" s="10">
        <v>1513</v>
      </c>
      <c r="K84" s="10">
        <v>708</v>
      </c>
      <c r="L84" s="33">
        <f t="shared" si="12"/>
        <v>9096</v>
      </c>
      <c r="M84" s="10">
        <v>747</v>
      </c>
      <c r="N84" s="10">
        <v>8349</v>
      </c>
      <c r="O84" s="33">
        <f t="shared" si="13"/>
        <v>12157</v>
      </c>
      <c r="P84" s="10">
        <v>9726</v>
      </c>
      <c r="Q84" s="10">
        <v>2431</v>
      </c>
      <c r="R84" s="33">
        <f t="shared" si="14"/>
        <v>3510</v>
      </c>
      <c r="S84" s="10">
        <v>3379</v>
      </c>
      <c r="T84" s="10">
        <v>131</v>
      </c>
    </row>
    <row r="85" spans="1:20" s="35" customFormat="1" ht="21" customHeight="1" x14ac:dyDescent="0.2">
      <c r="A85" s="11" t="s">
        <v>165</v>
      </c>
      <c r="B85" s="37">
        <f t="shared" si="8"/>
        <v>45620</v>
      </c>
      <c r="C85" s="37">
        <f t="shared" si="9"/>
        <v>726</v>
      </c>
      <c r="D85" s="13">
        <v>672</v>
      </c>
      <c r="E85" s="13">
        <v>54</v>
      </c>
      <c r="F85" s="37">
        <f t="shared" si="10"/>
        <v>21413</v>
      </c>
      <c r="G85" s="13">
        <v>565</v>
      </c>
      <c r="H85" s="13">
        <v>20848</v>
      </c>
      <c r="I85" s="37">
        <f t="shared" si="11"/>
        <v>2218</v>
      </c>
      <c r="J85" s="13">
        <v>1544</v>
      </c>
      <c r="K85" s="13">
        <v>674</v>
      </c>
      <c r="L85" s="37">
        <f t="shared" si="12"/>
        <v>6723</v>
      </c>
      <c r="M85" s="13">
        <v>720</v>
      </c>
      <c r="N85" s="13">
        <v>6003</v>
      </c>
      <c r="O85" s="37">
        <f t="shared" si="13"/>
        <v>10842</v>
      </c>
      <c r="P85" s="13">
        <v>8634</v>
      </c>
      <c r="Q85" s="13">
        <v>2208</v>
      </c>
      <c r="R85" s="37">
        <f t="shared" si="14"/>
        <v>3698</v>
      </c>
      <c r="S85" s="13">
        <v>3625</v>
      </c>
      <c r="T85" s="13">
        <v>73</v>
      </c>
    </row>
    <row r="86" spans="1:20" s="35" customFormat="1" ht="21" customHeight="1" x14ac:dyDescent="0.2">
      <c r="A86" s="9" t="s">
        <v>166</v>
      </c>
      <c r="B86" s="33">
        <f t="shared" si="8"/>
        <v>48277</v>
      </c>
      <c r="C86" s="33">
        <f t="shared" si="9"/>
        <v>749</v>
      </c>
      <c r="D86" s="10">
        <v>686</v>
      </c>
      <c r="E86" s="10">
        <v>63</v>
      </c>
      <c r="F86" s="33">
        <f t="shared" si="10"/>
        <v>23740</v>
      </c>
      <c r="G86" s="10">
        <v>462</v>
      </c>
      <c r="H86" s="10">
        <v>23278</v>
      </c>
      <c r="I86" s="33">
        <f t="shared" si="11"/>
        <v>2256</v>
      </c>
      <c r="J86" s="10">
        <v>1582</v>
      </c>
      <c r="K86" s="10">
        <v>674</v>
      </c>
      <c r="L86" s="33">
        <f t="shared" si="12"/>
        <v>5583</v>
      </c>
      <c r="M86" s="10">
        <v>752</v>
      </c>
      <c r="N86" s="10">
        <v>4831</v>
      </c>
      <c r="O86" s="33">
        <f t="shared" si="13"/>
        <v>10838</v>
      </c>
      <c r="P86" s="10">
        <v>8428</v>
      </c>
      <c r="Q86" s="10">
        <v>2410</v>
      </c>
      <c r="R86" s="33">
        <f t="shared" si="14"/>
        <v>5111</v>
      </c>
      <c r="S86" s="10">
        <v>4367</v>
      </c>
      <c r="T86" s="10">
        <v>744</v>
      </c>
    </row>
    <row r="87" spans="1:20" s="35" customFormat="1" ht="21" customHeight="1" x14ac:dyDescent="0.2">
      <c r="A87" s="62" t="s">
        <v>167</v>
      </c>
      <c r="B87" s="73">
        <f t="shared" si="8"/>
        <v>47874</v>
      </c>
      <c r="C87" s="73">
        <f t="shared" si="9"/>
        <v>774</v>
      </c>
      <c r="D87" s="63">
        <v>707</v>
      </c>
      <c r="E87" s="63">
        <v>67</v>
      </c>
      <c r="F87" s="73">
        <f t="shared" si="10"/>
        <v>23595</v>
      </c>
      <c r="G87" s="63">
        <v>486</v>
      </c>
      <c r="H87" s="63">
        <v>23109</v>
      </c>
      <c r="I87" s="73">
        <f t="shared" si="11"/>
        <v>2560</v>
      </c>
      <c r="J87" s="63">
        <v>1856</v>
      </c>
      <c r="K87" s="63">
        <v>704</v>
      </c>
      <c r="L87" s="73">
        <f t="shared" si="12"/>
        <v>5261</v>
      </c>
      <c r="M87" s="63">
        <v>753</v>
      </c>
      <c r="N87" s="63">
        <v>4508</v>
      </c>
      <c r="O87" s="73">
        <f t="shared" si="13"/>
        <v>11022</v>
      </c>
      <c r="P87" s="63">
        <v>8471</v>
      </c>
      <c r="Q87" s="63">
        <v>2551</v>
      </c>
      <c r="R87" s="73">
        <f t="shared" si="14"/>
        <v>4662</v>
      </c>
      <c r="S87" s="63">
        <v>4516</v>
      </c>
      <c r="T87" s="63">
        <v>146</v>
      </c>
    </row>
    <row r="88" spans="1:20" s="35" customFormat="1" ht="21" customHeight="1" x14ac:dyDescent="0.2">
      <c r="A88" s="9" t="s">
        <v>168</v>
      </c>
      <c r="B88" s="33">
        <f t="shared" si="8"/>
        <v>47336</v>
      </c>
      <c r="C88" s="33">
        <f t="shared" si="9"/>
        <v>804</v>
      </c>
      <c r="D88" s="10">
        <v>612</v>
      </c>
      <c r="E88" s="10">
        <v>192</v>
      </c>
      <c r="F88" s="33">
        <f t="shared" si="10"/>
        <v>22553</v>
      </c>
      <c r="G88" s="10">
        <v>576</v>
      </c>
      <c r="H88" s="10">
        <v>21977</v>
      </c>
      <c r="I88" s="33">
        <f t="shared" si="11"/>
        <v>2366</v>
      </c>
      <c r="J88" s="10">
        <v>1639</v>
      </c>
      <c r="K88" s="10">
        <v>727</v>
      </c>
      <c r="L88" s="33">
        <f t="shared" si="12"/>
        <v>5812</v>
      </c>
      <c r="M88" s="10">
        <v>1014</v>
      </c>
      <c r="N88" s="10">
        <v>4798</v>
      </c>
      <c r="O88" s="33">
        <f t="shared" si="13"/>
        <v>11437</v>
      </c>
      <c r="P88" s="10">
        <v>8750</v>
      </c>
      <c r="Q88" s="10">
        <v>2687</v>
      </c>
      <c r="R88" s="33">
        <f t="shared" si="14"/>
        <v>4364</v>
      </c>
      <c r="S88" s="10">
        <v>4279</v>
      </c>
      <c r="T88" s="10">
        <v>85</v>
      </c>
    </row>
    <row r="89" spans="1:20" s="35" customFormat="1" ht="21" customHeight="1" x14ac:dyDescent="0.2">
      <c r="A89" s="11" t="s">
        <v>169</v>
      </c>
      <c r="B89" s="37">
        <f t="shared" si="8"/>
        <v>47762</v>
      </c>
      <c r="C89" s="37">
        <f t="shared" si="9"/>
        <v>1025</v>
      </c>
      <c r="D89" s="13">
        <v>826</v>
      </c>
      <c r="E89" s="13">
        <v>199</v>
      </c>
      <c r="F89" s="37">
        <f t="shared" si="10"/>
        <v>22378</v>
      </c>
      <c r="G89" s="13">
        <v>634</v>
      </c>
      <c r="H89" s="13">
        <v>21744</v>
      </c>
      <c r="I89" s="37">
        <f t="shared" si="11"/>
        <v>2422</v>
      </c>
      <c r="J89" s="13">
        <v>1611</v>
      </c>
      <c r="K89" s="13">
        <v>811</v>
      </c>
      <c r="L89" s="37">
        <f t="shared" si="12"/>
        <v>6362</v>
      </c>
      <c r="M89" s="13">
        <v>1001</v>
      </c>
      <c r="N89" s="13">
        <v>5361</v>
      </c>
      <c r="O89" s="37">
        <f t="shared" si="13"/>
        <v>10667</v>
      </c>
      <c r="P89" s="13">
        <v>8295</v>
      </c>
      <c r="Q89" s="13">
        <v>2372</v>
      </c>
      <c r="R89" s="37">
        <f t="shared" si="14"/>
        <v>4908</v>
      </c>
      <c r="S89" s="13">
        <v>4847</v>
      </c>
      <c r="T89" s="13">
        <v>61</v>
      </c>
    </row>
  </sheetData>
  <mergeCells count="9">
    <mergeCell ref="B5:T5"/>
    <mergeCell ref="B6:T6"/>
    <mergeCell ref="B7:B8"/>
    <mergeCell ref="C7:E7"/>
    <mergeCell ref="F7:H7"/>
    <mergeCell ref="I7:K7"/>
    <mergeCell ref="L7:N7"/>
    <mergeCell ref="O7:Q7"/>
    <mergeCell ref="R7:T7"/>
  </mergeCells>
  <pageMargins left="0.19685039370078741" right="0.23622047244094491" top="0.27559055118110237" bottom="0.19685039370078741" header="0.27559055118110237" footer="0.15748031496062992"/>
  <pageSetup paperSize="9" scale="42" fitToHeight="4" orientation="landscape" r:id="rId1"/>
  <headerFooter alignWithMargins="0"/>
  <rowBreaks count="1" manualBreakCount="1">
    <brk id="61"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AO89"/>
  <sheetViews>
    <sheetView showGridLines="0" view="pageBreakPreview" zoomScale="80" zoomScaleNormal="100" zoomScaleSheetLayoutView="80" workbookViewId="0">
      <pane ySplit="9" topLeftCell="A67" activePane="bottomLeft" state="frozen"/>
      <selection sqref="A1:XFD1048576"/>
      <selection pane="bottomLeft" activeCell="A86" sqref="A86:A89"/>
    </sheetView>
  </sheetViews>
  <sheetFormatPr defaultColWidth="9.140625" defaultRowHeight="12.75" x14ac:dyDescent="0.2"/>
  <cols>
    <col min="1" max="1" width="14" style="3" customWidth="1"/>
    <col min="2" max="2" width="14.7109375" style="3" customWidth="1"/>
    <col min="3" max="5" width="16.5703125" style="3" customWidth="1"/>
    <col min="6" max="8" width="16.140625" style="3" customWidth="1"/>
    <col min="9" max="11" width="17.28515625" style="3" customWidth="1"/>
    <col min="12" max="12" width="17" style="3" customWidth="1"/>
    <col min="13" max="14" width="18.85546875" style="3" customWidth="1"/>
    <col min="15" max="17" width="15.85546875" style="3" customWidth="1"/>
    <col min="18" max="20" width="17.28515625" style="3" customWidth="1"/>
    <col min="21" max="16384" width="9.140625" style="3"/>
  </cols>
  <sheetData>
    <row r="1" spans="1:41" s="2" customFormat="1" ht="18" x14ac:dyDescent="0.2">
      <c r="A1" s="1" t="s">
        <v>129</v>
      </c>
      <c r="B1" s="25"/>
    </row>
    <row r="3" spans="1:41" ht="15.75" x14ac:dyDescent="0.25">
      <c r="A3" s="5" t="s">
        <v>122</v>
      </c>
      <c r="B3" s="5"/>
    </row>
    <row r="5" spans="1:41" ht="24.75" customHeight="1" x14ac:dyDescent="0.25">
      <c r="A5" s="96"/>
      <c r="B5" s="273" t="s">
        <v>84</v>
      </c>
      <c r="C5" s="273"/>
      <c r="D5" s="273"/>
      <c r="E5" s="273"/>
      <c r="F5" s="273"/>
      <c r="G5" s="273"/>
      <c r="H5" s="273"/>
      <c r="I5" s="273"/>
      <c r="J5" s="273"/>
      <c r="K5" s="273"/>
      <c r="L5" s="273"/>
      <c r="M5" s="273"/>
      <c r="N5" s="273"/>
      <c r="O5" s="273"/>
      <c r="P5" s="273"/>
      <c r="Q5" s="273"/>
      <c r="R5" s="273"/>
      <c r="S5" s="273"/>
      <c r="T5" s="273"/>
    </row>
    <row r="6" spans="1:41" ht="22.5" customHeight="1" x14ac:dyDescent="0.2">
      <c r="A6" s="274" t="s">
        <v>11</v>
      </c>
      <c r="B6" s="135" t="s">
        <v>121</v>
      </c>
      <c r="C6" s="135"/>
      <c r="D6" s="135"/>
      <c r="E6" s="135"/>
      <c r="F6" s="135"/>
      <c r="G6" s="135"/>
      <c r="H6" s="135"/>
      <c r="I6" s="135"/>
      <c r="J6" s="135"/>
      <c r="K6" s="135"/>
      <c r="L6" s="135"/>
      <c r="M6" s="135"/>
      <c r="N6" s="135"/>
      <c r="O6" s="135"/>
      <c r="P6" s="135"/>
      <c r="Q6" s="135"/>
      <c r="R6" s="135"/>
      <c r="S6" s="135"/>
      <c r="T6" s="135"/>
    </row>
    <row r="7" spans="1:41" s="7" customFormat="1" ht="31.5" customHeight="1" x14ac:dyDescent="0.2">
      <c r="A7" s="274"/>
      <c r="B7" s="241" t="s">
        <v>65</v>
      </c>
      <c r="C7" s="224" t="s">
        <v>93</v>
      </c>
      <c r="D7" s="225"/>
      <c r="E7" s="226"/>
      <c r="F7" s="224" t="s">
        <v>76</v>
      </c>
      <c r="G7" s="225"/>
      <c r="H7" s="226"/>
      <c r="I7" s="224" t="s">
        <v>78</v>
      </c>
      <c r="J7" s="225"/>
      <c r="K7" s="226"/>
      <c r="L7" s="224" t="s">
        <v>79</v>
      </c>
      <c r="M7" s="225"/>
      <c r="N7" s="226"/>
      <c r="O7" s="224" t="s">
        <v>7</v>
      </c>
      <c r="P7" s="225"/>
      <c r="Q7" s="226"/>
      <c r="R7" s="224" t="s">
        <v>148</v>
      </c>
      <c r="S7" s="225"/>
      <c r="T7" s="272"/>
      <c r="U7" s="3"/>
      <c r="V7" s="3"/>
      <c r="W7" s="3"/>
      <c r="X7" s="3"/>
      <c r="Y7" s="3"/>
      <c r="Z7" s="3"/>
      <c r="AA7" s="3"/>
      <c r="AB7" s="3"/>
      <c r="AC7" s="3"/>
      <c r="AD7" s="3"/>
      <c r="AE7" s="3"/>
      <c r="AF7" s="3"/>
      <c r="AG7" s="3"/>
      <c r="AH7" s="3"/>
      <c r="AI7" s="3"/>
      <c r="AJ7" s="3"/>
      <c r="AK7" s="3"/>
      <c r="AL7" s="3"/>
      <c r="AM7" s="3"/>
      <c r="AN7" s="3"/>
      <c r="AO7" s="3"/>
    </row>
    <row r="8" spans="1:41" s="7" customFormat="1" ht="72" customHeight="1" x14ac:dyDescent="0.2">
      <c r="A8" s="275"/>
      <c r="B8" s="271"/>
      <c r="C8" s="46" t="s">
        <v>65</v>
      </c>
      <c r="D8" s="40" t="s">
        <v>95</v>
      </c>
      <c r="E8" s="40" t="s">
        <v>96</v>
      </c>
      <c r="F8" s="46" t="s">
        <v>65</v>
      </c>
      <c r="G8" s="40" t="s">
        <v>95</v>
      </c>
      <c r="H8" s="40" t="s">
        <v>96</v>
      </c>
      <c r="I8" s="46" t="s">
        <v>65</v>
      </c>
      <c r="J8" s="40" t="s">
        <v>95</v>
      </c>
      <c r="K8" s="40" t="s">
        <v>96</v>
      </c>
      <c r="L8" s="46" t="s">
        <v>65</v>
      </c>
      <c r="M8" s="40" t="s">
        <v>95</v>
      </c>
      <c r="N8" s="40" t="s">
        <v>96</v>
      </c>
      <c r="O8" s="46" t="s">
        <v>65</v>
      </c>
      <c r="P8" s="40" t="s">
        <v>95</v>
      </c>
      <c r="Q8" s="40" t="s">
        <v>96</v>
      </c>
      <c r="R8" s="46" t="s">
        <v>65</v>
      </c>
      <c r="S8" s="40" t="s">
        <v>95</v>
      </c>
      <c r="T8" s="40" t="s">
        <v>96</v>
      </c>
      <c r="U8" s="3"/>
      <c r="V8" s="3"/>
      <c r="W8" s="3"/>
      <c r="X8" s="3"/>
      <c r="Y8" s="3"/>
      <c r="Z8" s="3"/>
      <c r="AA8" s="3"/>
      <c r="AB8" s="3"/>
      <c r="AC8" s="3"/>
      <c r="AD8" s="3"/>
      <c r="AE8" s="3"/>
      <c r="AF8" s="3"/>
      <c r="AG8" s="3"/>
      <c r="AH8" s="3"/>
      <c r="AI8" s="3"/>
      <c r="AJ8" s="3"/>
      <c r="AK8" s="3"/>
      <c r="AL8" s="3"/>
      <c r="AM8" s="3"/>
      <c r="AN8" s="3"/>
      <c r="AO8" s="3"/>
    </row>
    <row r="9" spans="1:41" s="16" customFormat="1" ht="21" customHeight="1" x14ac:dyDescent="0.25">
      <c r="A9" s="61"/>
      <c r="B9" s="61">
        <f>+'E MPI poz sek 3-IIP other sec3'!T9+1</f>
        <v>62</v>
      </c>
      <c r="C9" s="61">
        <f t="shared" ref="C9:T9" si="0">B9+1</f>
        <v>63</v>
      </c>
      <c r="D9" s="61">
        <f t="shared" si="0"/>
        <v>64</v>
      </c>
      <c r="E9" s="61">
        <f t="shared" si="0"/>
        <v>65</v>
      </c>
      <c r="F9" s="61">
        <f t="shared" si="0"/>
        <v>66</v>
      </c>
      <c r="G9" s="61">
        <f t="shared" si="0"/>
        <v>67</v>
      </c>
      <c r="H9" s="61">
        <f t="shared" si="0"/>
        <v>68</v>
      </c>
      <c r="I9" s="61">
        <f t="shared" si="0"/>
        <v>69</v>
      </c>
      <c r="J9" s="61">
        <f t="shared" si="0"/>
        <v>70</v>
      </c>
      <c r="K9" s="61">
        <f t="shared" si="0"/>
        <v>71</v>
      </c>
      <c r="L9" s="61">
        <f t="shared" si="0"/>
        <v>72</v>
      </c>
      <c r="M9" s="61">
        <f t="shared" si="0"/>
        <v>73</v>
      </c>
      <c r="N9" s="61">
        <f t="shared" si="0"/>
        <v>74</v>
      </c>
      <c r="O9" s="61">
        <f t="shared" si="0"/>
        <v>75</v>
      </c>
      <c r="P9" s="61">
        <f t="shared" si="0"/>
        <v>76</v>
      </c>
      <c r="Q9" s="61">
        <f t="shared" si="0"/>
        <v>77</v>
      </c>
      <c r="R9" s="61">
        <f t="shared" si="0"/>
        <v>78</v>
      </c>
      <c r="S9" s="61">
        <f t="shared" si="0"/>
        <v>79</v>
      </c>
      <c r="T9" s="61">
        <f t="shared" si="0"/>
        <v>80</v>
      </c>
    </row>
    <row r="10" spans="1:41" s="18" customFormat="1" ht="21" customHeight="1" x14ac:dyDescent="0.2">
      <c r="A10" s="9" t="s">
        <v>19</v>
      </c>
      <c r="B10" s="10">
        <f>+C10+F10+I10+L10+O10+R10</f>
        <v>22111</v>
      </c>
      <c r="C10" s="10">
        <f>+D10+E10</f>
        <v>0</v>
      </c>
      <c r="D10" s="10">
        <v>0</v>
      </c>
      <c r="E10" s="10">
        <v>0</v>
      </c>
      <c r="F10" s="10">
        <f>+G10+H10</f>
        <v>5913</v>
      </c>
      <c r="G10" s="10">
        <v>115</v>
      </c>
      <c r="H10" s="10">
        <v>5798</v>
      </c>
      <c r="I10" s="10">
        <f>+J10+K10</f>
        <v>15796</v>
      </c>
      <c r="J10" s="10">
        <v>2987</v>
      </c>
      <c r="K10" s="10">
        <v>12809</v>
      </c>
      <c r="L10" s="10">
        <f>+M10+N10</f>
        <v>0</v>
      </c>
      <c r="M10" s="10">
        <v>0</v>
      </c>
      <c r="N10" s="10">
        <v>0</v>
      </c>
      <c r="O10" s="10">
        <f>+P10+Q10</f>
        <v>236</v>
      </c>
      <c r="P10" s="10">
        <v>16</v>
      </c>
      <c r="Q10" s="10">
        <v>220</v>
      </c>
      <c r="R10" s="10">
        <f>+S10+T10</f>
        <v>166</v>
      </c>
      <c r="S10" s="10">
        <v>142</v>
      </c>
      <c r="T10" s="10">
        <v>24</v>
      </c>
      <c r="U10" s="17"/>
      <c r="V10" s="17"/>
      <c r="W10" s="17"/>
      <c r="X10" s="17"/>
      <c r="Y10" s="17"/>
      <c r="Z10" s="17"/>
      <c r="AA10" s="17"/>
    </row>
    <row r="11" spans="1:41" s="18" customFormat="1" ht="21" customHeight="1" x14ac:dyDescent="0.2">
      <c r="A11" s="62" t="s">
        <v>20</v>
      </c>
      <c r="B11" s="63">
        <f t="shared" ref="B11:B53" si="1">+C11+F11+I11+L11+O11+R11</f>
        <v>23321</v>
      </c>
      <c r="C11" s="63">
        <f t="shared" ref="C11:C53" si="2">+D11+E11</f>
        <v>0</v>
      </c>
      <c r="D11" s="63">
        <v>0</v>
      </c>
      <c r="E11" s="63">
        <v>0</v>
      </c>
      <c r="F11" s="63">
        <f t="shared" ref="F11:F53" si="3">+G11+H11</f>
        <v>6645</v>
      </c>
      <c r="G11" s="63">
        <v>130</v>
      </c>
      <c r="H11" s="63">
        <v>6515</v>
      </c>
      <c r="I11" s="63">
        <f t="shared" ref="I11:I53" si="4">+J11+K11</f>
        <v>16235</v>
      </c>
      <c r="J11" s="63">
        <v>3069</v>
      </c>
      <c r="K11" s="63">
        <v>13166</v>
      </c>
      <c r="L11" s="63">
        <f t="shared" ref="L11:L53" si="5">+M11+N11</f>
        <v>0</v>
      </c>
      <c r="M11" s="63">
        <v>0</v>
      </c>
      <c r="N11" s="63">
        <v>0</v>
      </c>
      <c r="O11" s="63">
        <f t="shared" ref="O11:O53" si="6">+P11+Q11</f>
        <v>263</v>
      </c>
      <c r="P11" s="63">
        <v>18</v>
      </c>
      <c r="Q11" s="63">
        <v>245</v>
      </c>
      <c r="R11" s="63">
        <f t="shared" ref="R11:R53" si="7">+S11+T11</f>
        <v>178</v>
      </c>
      <c r="S11" s="63">
        <v>152</v>
      </c>
      <c r="T11" s="63">
        <v>26</v>
      </c>
      <c r="U11" s="17"/>
      <c r="V11" s="17"/>
      <c r="W11" s="17"/>
      <c r="X11" s="17"/>
      <c r="Y11" s="17"/>
      <c r="Z11" s="17"/>
      <c r="AA11" s="17"/>
    </row>
    <row r="12" spans="1:41" s="18" customFormat="1" ht="21" customHeight="1" x14ac:dyDescent="0.2">
      <c r="A12" s="9" t="s">
        <v>21</v>
      </c>
      <c r="B12" s="10">
        <f t="shared" si="1"/>
        <v>23335</v>
      </c>
      <c r="C12" s="10">
        <f t="shared" si="2"/>
        <v>0</v>
      </c>
      <c r="D12" s="10">
        <v>0</v>
      </c>
      <c r="E12" s="10">
        <v>0</v>
      </c>
      <c r="F12" s="10">
        <f t="shared" si="3"/>
        <v>6644</v>
      </c>
      <c r="G12" s="10">
        <v>130</v>
      </c>
      <c r="H12" s="10">
        <v>6514</v>
      </c>
      <c r="I12" s="10">
        <f t="shared" si="4"/>
        <v>16148</v>
      </c>
      <c r="J12" s="10">
        <v>3051</v>
      </c>
      <c r="K12" s="10">
        <v>13097</v>
      </c>
      <c r="L12" s="10">
        <f t="shared" si="5"/>
        <v>0</v>
      </c>
      <c r="M12" s="10">
        <v>0</v>
      </c>
      <c r="N12" s="10">
        <v>0</v>
      </c>
      <c r="O12" s="10">
        <f t="shared" si="6"/>
        <v>357</v>
      </c>
      <c r="P12" s="10">
        <v>25</v>
      </c>
      <c r="Q12" s="10">
        <v>332</v>
      </c>
      <c r="R12" s="10">
        <f t="shared" si="7"/>
        <v>186</v>
      </c>
      <c r="S12" s="10">
        <v>159</v>
      </c>
      <c r="T12" s="10">
        <v>27</v>
      </c>
      <c r="U12" s="17"/>
      <c r="V12" s="17"/>
      <c r="W12" s="17"/>
      <c r="X12" s="17"/>
      <c r="Y12" s="17"/>
      <c r="Z12" s="17"/>
      <c r="AA12" s="17"/>
    </row>
    <row r="13" spans="1:41" s="18" customFormat="1" ht="21" customHeight="1" x14ac:dyDescent="0.2">
      <c r="A13" s="62" t="s">
        <v>22</v>
      </c>
      <c r="B13" s="64">
        <f t="shared" si="1"/>
        <v>22103</v>
      </c>
      <c r="C13" s="64">
        <f t="shared" si="2"/>
        <v>0</v>
      </c>
      <c r="D13" s="64">
        <v>0</v>
      </c>
      <c r="E13" s="64">
        <v>0</v>
      </c>
      <c r="F13" s="64">
        <f t="shared" si="3"/>
        <v>6786</v>
      </c>
      <c r="G13" s="64">
        <v>132</v>
      </c>
      <c r="H13" s="64">
        <v>6654</v>
      </c>
      <c r="I13" s="64">
        <f t="shared" si="4"/>
        <v>14734</v>
      </c>
      <c r="J13" s="64">
        <v>2783</v>
      </c>
      <c r="K13" s="64">
        <v>11951</v>
      </c>
      <c r="L13" s="64">
        <f t="shared" si="5"/>
        <v>0</v>
      </c>
      <c r="M13" s="64">
        <v>0</v>
      </c>
      <c r="N13" s="64">
        <v>0</v>
      </c>
      <c r="O13" s="64">
        <f t="shared" si="6"/>
        <v>405</v>
      </c>
      <c r="P13" s="64">
        <v>28</v>
      </c>
      <c r="Q13" s="64">
        <v>377</v>
      </c>
      <c r="R13" s="64">
        <f t="shared" si="7"/>
        <v>178</v>
      </c>
      <c r="S13" s="64">
        <v>158</v>
      </c>
      <c r="T13" s="64">
        <v>20</v>
      </c>
      <c r="U13" s="17"/>
      <c r="V13" s="17"/>
      <c r="W13" s="17"/>
      <c r="X13" s="17"/>
      <c r="Y13" s="17"/>
      <c r="Z13" s="17"/>
      <c r="AA13" s="17"/>
    </row>
    <row r="14" spans="1:41" s="18" customFormat="1" ht="21" customHeight="1" x14ac:dyDescent="0.2">
      <c r="A14" s="9" t="s">
        <v>23</v>
      </c>
      <c r="B14" s="10">
        <f t="shared" si="1"/>
        <v>22490</v>
      </c>
      <c r="C14" s="10">
        <f t="shared" si="2"/>
        <v>0</v>
      </c>
      <c r="D14" s="10">
        <v>0</v>
      </c>
      <c r="E14" s="10">
        <v>0</v>
      </c>
      <c r="F14" s="10">
        <f t="shared" si="3"/>
        <v>7043</v>
      </c>
      <c r="G14" s="10">
        <v>137</v>
      </c>
      <c r="H14" s="10">
        <v>6906</v>
      </c>
      <c r="I14" s="10">
        <f t="shared" si="4"/>
        <v>14659</v>
      </c>
      <c r="J14" s="10">
        <v>2770</v>
      </c>
      <c r="K14" s="10">
        <v>11889</v>
      </c>
      <c r="L14" s="10">
        <f t="shared" si="5"/>
        <v>0</v>
      </c>
      <c r="M14" s="10">
        <v>0</v>
      </c>
      <c r="N14" s="10">
        <v>0</v>
      </c>
      <c r="O14" s="10">
        <f t="shared" si="6"/>
        <v>573</v>
      </c>
      <c r="P14" s="10">
        <v>39</v>
      </c>
      <c r="Q14" s="10">
        <v>534</v>
      </c>
      <c r="R14" s="10">
        <f t="shared" si="7"/>
        <v>215</v>
      </c>
      <c r="S14" s="10">
        <v>161</v>
      </c>
      <c r="T14" s="10">
        <v>54</v>
      </c>
      <c r="U14" s="17"/>
      <c r="V14" s="17"/>
      <c r="W14" s="17"/>
      <c r="X14" s="17"/>
      <c r="Y14" s="17"/>
      <c r="Z14" s="17"/>
      <c r="AA14" s="17"/>
    </row>
    <row r="15" spans="1:41" s="18" customFormat="1" ht="21" customHeight="1" x14ac:dyDescent="0.2">
      <c r="A15" s="62" t="s">
        <v>24</v>
      </c>
      <c r="B15" s="63">
        <f t="shared" si="1"/>
        <v>22847</v>
      </c>
      <c r="C15" s="63">
        <f t="shared" si="2"/>
        <v>0</v>
      </c>
      <c r="D15" s="63">
        <v>0</v>
      </c>
      <c r="E15" s="63">
        <v>0</v>
      </c>
      <c r="F15" s="63">
        <f t="shared" si="3"/>
        <v>7227</v>
      </c>
      <c r="G15" s="63">
        <v>141</v>
      </c>
      <c r="H15" s="63">
        <v>7086</v>
      </c>
      <c r="I15" s="63">
        <f t="shared" si="4"/>
        <v>14893</v>
      </c>
      <c r="J15" s="63">
        <v>2813</v>
      </c>
      <c r="K15" s="63">
        <v>12080</v>
      </c>
      <c r="L15" s="63">
        <f t="shared" si="5"/>
        <v>0</v>
      </c>
      <c r="M15" s="63">
        <v>0</v>
      </c>
      <c r="N15" s="63">
        <v>0</v>
      </c>
      <c r="O15" s="63">
        <f t="shared" si="6"/>
        <v>554</v>
      </c>
      <c r="P15" s="63">
        <v>38</v>
      </c>
      <c r="Q15" s="63">
        <v>516</v>
      </c>
      <c r="R15" s="63">
        <f t="shared" si="7"/>
        <v>173</v>
      </c>
      <c r="S15" s="63">
        <v>158</v>
      </c>
      <c r="T15" s="63">
        <v>15</v>
      </c>
      <c r="U15" s="17"/>
      <c r="V15" s="17"/>
      <c r="W15" s="17"/>
      <c r="X15" s="17"/>
      <c r="Y15" s="17"/>
      <c r="Z15" s="17"/>
      <c r="AA15" s="17"/>
    </row>
    <row r="16" spans="1:41" s="20" customFormat="1" ht="21" customHeight="1" x14ac:dyDescent="0.2">
      <c r="A16" s="9" t="s">
        <v>25</v>
      </c>
      <c r="B16" s="10">
        <f t="shared" si="1"/>
        <v>23945</v>
      </c>
      <c r="C16" s="10">
        <f t="shared" si="2"/>
        <v>0</v>
      </c>
      <c r="D16" s="10">
        <v>0</v>
      </c>
      <c r="E16" s="10">
        <v>0</v>
      </c>
      <c r="F16" s="10">
        <f t="shared" si="3"/>
        <v>7564</v>
      </c>
      <c r="G16" s="10">
        <v>148</v>
      </c>
      <c r="H16" s="10">
        <v>7416</v>
      </c>
      <c r="I16" s="10">
        <f t="shared" si="4"/>
        <v>15557</v>
      </c>
      <c r="J16" s="10">
        <v>2938</v>
      </c>
      <c r="K16" s="10">
        <v>12619</v>
      </c>
      <c r="L16" s="10">
        <f t="shared" si="5"/>
        <v>0</v>
      </c>
      <c r="M16" s="10">
        <v>0</v>
      </c>
      <c r="N16" s="10">
        <v>0</v>
      </c>
      <c r="O16" s="10">
        <f t="shared" si="6"/>
        <v>656</v>
      </c>
      <c r="P16" s="10">
        <v>45</v>
      </c>
      <c r="Q16" s="10">
        <v>611</v>
      </c>
      <c r="R16" s="10">
        <f t="shared" si="7"/>
        <v>168</v>
      </c>
      <c r="S16" s="10">
        <v>161</v>
      </c>
      <c r="T16" s="10">
        <v>7</v>
      </c>
      <c r="U16" s="19"/>
      <c r="V16" s="19"/>
      <c r="W16" s="19"/>
      <c r="X16" s="19"/>
      <c r="Y16" s="19"/>
      <c r="Z16" s="19"/>
      <c r="AA16" s="19"/>
    </row>
    <row r="17" spans="1:27" s="18" customFormat="1" ht="21" customHeight="1" x14ac:dyDescent="0.2">
      <c r="A17" s="62" t="s">
        <v>26</v>
      </c>
      <c r="B17" s="64">
        <f t="shared" si="1"/>
        <v>25363</v>
      </c>
      <c r="C17" s="64">
        <f t="shared" si="2"/>
        <v>0</v>
      </c>
      <c r="D17" s="64">
        <v>0</v>
      </c>
      <c r="E17" s="64">
        <v>0</v>
      </c>
      <c r="F17" s="64">
        <f t="shared" si="3"/>
        <v>8422</v>
      </c>
      <c r="G17" s="64">
        <v>164</v>
      </c>
      <c r="H17" s="64">
        <v>8258</v>
      </c>
      <c r="I17" s="64">
        <f t="shared" si="4"/>
        <v>15948</v>
      </c>
      <c r="J17" s="64">
        <v>3015</v>
      </c>
      <c r="K17" s="64">
        <v>12933</v>
      </c>
      <c r="L17" s="64">
        <f t="shared" si="5"/>
        <v>0</v>
      </c>
      <c r="M17" s="64">
        <v>0</v>
      </c>
      <c r="N17" s="64">
        <v>0</v>
      </c>
      <c r="O17" s="64">
        <f t="shared" si="6"/>
        <v>814</v>
      </c>
      <c r="P17" s="64">
        <v>56</v>
      </c>
      <c r="Q17" s="64">
        <v>758</v>
      </c>
      <c r="R17" s="64">
        <f t="shared" si="7"/>
        <v>179</v>
      </c>
      <c r="S17" s="64">
        <v>168</v>
      </c>
      <c r="T17" s="64">
        <v>11</v>
      </c>
      <c r="U17" s="17"/>
      <c r="V17" s="17"/>
      <c r="W17" s="17"/>
      <c r="X17" s="17"/>
      <c r="Y17" s="17"/>
      <c r="Z17" s="17"/>
      <c r="AA17" s="17"/>
    </row>
    <row r="18" spans="1:27" s="18" customFormat="1" ht="21" customHeight="1" x14ac:dyDescent="0.2">
      <c r="A18" s="9" t="s">
        <v>27</v>
      </c>
      <c r="B18" s="10">
        <f t="shared" si="1"/>
        <v>25303</v>
      </c>
      <c r="C18" s="10">
        <f t="shared" si="2"/>
        <v>0</v>
      </c>
      <c r="D18" s="10">
        <v>0</v>
      </c>
      <c r="E18" s="10">
        <v>0</v>
      </c>
      <c r="F18" s="10">
        <f t="shared" si="3"/>
        <v>8177</v>
      </c>
      <c r="G18" s="10">
        <v>160</v>
      </c>
      <c r="H18" s="10">
        <v>8017</v>
      </c>
      <c r="I18" s="10">
        <f t="shared" si="4"/>
        <v>16114</v>
      </c>
      <c r="J18" s="10">
        <v>3047</v>
      </c>
      <c r="K18" s="10">
        <v>13067</v>
      </c>
      <c r="L18" s="10">
        <f t="shared" si="5"/>
        <v>0</v>
      </c>
      <c r="M18" s="10">
        <v>0</v>
      </c>
      <c r="N18" s="10">
        <v>0</v>
      </c>
      <c r="O18" s="10">
        <f t="shared" si="6"/>
        <v>823</v>
      </c>
      <c r="P18" s="10">
        <v>57</v>
      </c>
      <c r="Q18" s="10">
        <v>766</v>
      </c>
      <c r="R18" s="10">
        <f t="shared" si="7"/>
        <v>189</v>
      </c>
      <c r="S18" s="10">
        <v>166</v>
      </c>
      <c r="T18" s="10">
        <v>23</v>
      </c>
      <c r="U18" s="17"/>
      <c r="V18" s="17"/>
      <c r="W18" s="17"/>
      <c r="X18" s="17"/>
      <c r="Y18" s="17"/>
      <c r="Z18" s="17"/>
      <c r="AA18" s="17"/>
    </row>
    <row r="19" spans="1:27" s="18" customFormat="1" ht="21" customHeight="1" x14ac:dyDescent="0.2">
      <c r="A19" s="62" t="s">
        <v>28</v>
      </c>
      <c r="B19" s="63">
        <f t="shared" si="1"/>
        <v>26615</v>
      </c>
      <c r="C19" s="63">
        <f t="shared" si="2"/>
        <v>0</v>
      </c>
      <c r="D19" s="63">
        <v>0</v>
      </c>
      <c r="E19" s="63">
        <v>0</v>
      </c>
      <c r="F19" s="63">
        <f t="shared" si="3"/>
        <v>9218</v>
      </c>
      <c r="G19" s="63">
        <v>180</v>
      </c>
      <c r="H19" s="63">
        <v>9038</v>
      </c>
      <c r="I19" s="63">
        <f t="shared" si="4"/>
        <v>16364</v>
      </c>
      <c r="J19" s="63">
        <v>3095</v>
      </c>
      <c r="K19" s="63">
        <v>13269</v>
      </c>
      <c r="L19" s="63">
        <f t="shared" si="5"/>
        <v>0</v>
      </c>
      <c r="M19" s="63">
        <v>0</v>
      </c>
      <c r="N19" s="63">
        <v>0</v>
      </c>
      <c r="O19" s="63">
        <f t="shared" si="6"/>
        <v>858</v>
      </c>
      <c r="P19" s="63">
        <v>59</v>
      </c>
      <c r="Q19" s="63">
        <v>799</v>
      </c>
      <c r="R19" s="63">
        <f t="shared" si="7"/>
        <v>175</v>
      </c>
      <c r="S19" s="63">
        <v>161</v>
      </c>
      <c r="T19" s="63">
        <v>14</v>
      </c>
      <c r="U19" s="17"/>
      <c r="V19" s="17"/>
      <c r="W19" s="17"/>
      <c r="X19" s="17"/>
      <c r="Y19" s="17"/>
      <c r="Z19" s="17"/>
      <c r="AA19" s="17"/>
    </row>
    <row r="20" spans="1:27" s="18" customFormat="1" ht="21" customHeight="1" x14ac:dyDescent="0.2">
      <c r="A20" s="9" t="s">
        <v>29</v>
      </c>
      <c r="B20" s="10">
        <f t="shared" si="1"/>
        <v>27306</v>
      </c>
      <c r="C20" s="10">
        <f t="shared" si="2"/>
        <v>0</v>
      </c>
      <c r="D20" s="10">
        <v>0</v>
      </c>
      <c r="E20" s="10">
        <v>0</v>
      </c>
      <c r="F20" s="10">
        <f t="shared" si="3"/>
        <v>8798</v>
      </c>
      <c r="G20" s="10">
        <v>171</v>
      </c>
      <c r="H20" s="10">
        <v>8627</v>
      </c>
      <c r="I20" s="10">
        <f t="shared" si="4"/>
        <v>17381</v>
      </c>
      <c r="J20" s="10">
        <v>3287</v>
      </c>
      <c r="K20" s="10">
        <v>14094</v>
      </c>
      <c r="L20" s="10">
        <f t="shared" si="5"/>
        <v>0</v>
      </c>
      <c r="M20" s="10">
        <v>0</v>
      </c>
      <c r="N20" s="10">
        <v>0</v>
      </c>
      <c r="O20" s="10">
        <f t="shared" si="6"/>
        <v>951</v>
      </c>
      <c r="P20" s="10">
        <v>66</v>
      </c>
      <c r="Q20" s="10">
        <v>885</v>
      </c>
      <c r="R20" s="10">
        <f t="shared" si="7"/>
        <v>176</v>
      </c>
      <c r="S20" s="10">
        <v>160</v>
      </c>
      <c r="T20" s="10">
        <v>16</v>
      </c>
      <c r="U20" s="17"/>
      <c r="V20" s="17"/>
      <c r="W20" s="17"/>
      <c r="X20" s="17"/>
      <c r="Y20" s="17"/>
      <c r="Z20" s="17"/>
      <c r="AA20" s="17"/>
    </row>
    <row r="21" spans="1:27" s="18" customFormat="1" ht="21" customHeight="1" x14ac:dyDescent="0.2">
      <c r="A21" s="62" t="s">
        <v>30</v>
      </c>
      <c r="B21" s="64">
        <f t="shared" si="1"/>
        <v>30199</v>
      </c>
      <c r="C21" s="64">
        <f t="shared" si="2"/>
        <v>0</v>
      </c>
      <c r="D21" s="64">
        <v>0</v>
      </c>
      <c r="E21" s="64">
        <v>0</v>
      </c>
      <c r="F21" s="64">
        <f t="shared" si="3"/>
        <v>9704</v>
      </c>
      <c r="G21" s="64">
        <v>189</v>
      </c>
      <c r="H21" s="64">
        <v>9515</v>
      </c>
      <c r="I21" s="64">
        <f t="shared" si="4"/>
        <v>19146</v>
      </c>
      <c r="J21" s="64">
        <v>3621</v>
      </c>
      <c r="K21" s="64">
        <v>15525</v>
      </c>
      <c r="L21" s="64">
        <f t="shared" si="5"/>
        <v>0</v>
      </c>
      <c r="M21" s="64">
        <v>0</v>
      </c>
      <c r="N21" s="64">
        <v>0</v>
      </c>
      <c r="O21" s="64">
        <f t="shared" si="6"/>
        <v>1173</v>
      </c>
      <c r="P21" s="64">
        <v>81</v>
      </c>
      <c r="Q21" s="64">
        <v>1092</v>
      </c>
      <c r="R21" s="64">
        <f t="shared" si="7"/>
        <v>176</v>
      </c>
      <c r="S21" s="64">
        <v>165</v>
      </c>
      <c r="T21" s="64">
        <v>11</v>
      </c>
      <c r="U21" s="17"/>
      <c r="V21" s="17"/>
      <c r="W21" s="17"/>
      <c r="X21" s="17"/>
      <c r="Y21" s="17"/>
      <c r="Z21" s="17"/>
      <c r="AA21" s="17"/>
    </row>
    <row r="22" spans="1:27" s="20" customFormat="1" ht="21" customHeight="1" x14ac:dyDescent="0.2">
      <c r="A22" s="9" t="s">
        <v>31</v>
      </c>
      <c r="B22" s="10">
        <f t="shared" si="1"/>
        <v>31451</v>
      </c>
      <c r="C22" s="10">
        <f t="shared" si="2"/>
        <v>0</v>
      </c>
      <c r="D22" s="10">
        <v>0</v>
      </c>
      <c r="E22" s="10">
        <v>0</v>
      </c>
      <c r="F22" s="10">
        <f t="shared" si="3"/>
        <v>9923</v>
      </c>
      <c r="G22" s="10">
        <v>194</v>
      </c>
      <c r="H22" s="10">
        <v>9729</v>
      </c>
      <c r="I22" s="10">
        <f t="shared" si="4"/>
        <v>20297</v>
      </c>
      <c r="J22" s="10">
        <v>3838</v>
      </c>
      <c r="K22" s="10">
        <v>16459</v>
      </c>
      <c r="L22" s="10">
        <f t="shared" si="5"/>
        <v>0</v>
      </c>
      <c r="M22" s="10">
        <v>0</v>
      </c>
      <c r="N22" s="10">
        <v>0</v>
      </c>
      <c r="O22" s="10">
        <f t="shared" si="6"/>
        <v>1025</v>
      </c>
      <c r="P22" s="10">
        <v>71</v>
      </c>
      <c r="Q22" s="10">
        <v>954</v>
      </c>
      <c r="R22" s="10">
        <f t="shared" si="7"/>
        <v>206</v>
      </c>
      <c r="S22" s="10">
        <v>170</v>
      </c>
      <c r="T22" s="10">
        <v>36</v>
      </c>
      <c r="U22" s="19"/>
      <c r="V22" s="19"/>
      <c r="W22" s="19"/>
      <c r="X22" s="19"/>
      <c r="Y22" s="19"/>
      <c r="Z22" s="19"/>
      <c r="AA22" s="19"/>
    </row>
    <row r="23" spans="1:27" s="18" customFormat="1" ht="21" customHeight="1" x14ac:dyDescent="0.2">
      <c r="A23" s="62" t="s">
        <v>32</v>
      </c>
      <c r="B23" s="63">
        <f t="shared" si="1"/>
        <v>33729</v>
      </c>
      <c r="C23" s="63">
        <f t="shared" si="2"/>
        <v>0</v>
      </c>
      <c r="D23" s="63">
        <v>0</v>
      </c>
      <c r="E23" s="63">
        <v>0</v>
      </c>
      <c r="F23" s="63">
        <f t="shared" si="3"/>
        <v>11038</v>
      </c>
      <c r="G23" s="63">
        <v>215</v>
      </c>
      <c r="H23" s="63">
        <v>10823</v>
      </c>
      <c r="I23" s="63">
        <f t="shared" si="4"/>
        <v>21366</v>
      </c>
      <c r="J23" s="63">
        <v>4038</v>
      </c>
      <c r="K23" s="63">
        <v>17328</v>
      </c>
      <c r="L23" s="63">
        <f t="shared" si="5"/>
        <v>0</v>
      </c>
      <c r="M23" s="63">
        <v>0</v>
      </c>
      <c r="N23" s="63">
        <v>0</v>
      </c>
      <c r="O23" s="63">
        <f t="shared" si="6"/>
        <v>1131</v>
      </c>
      <c r="P23" s="63">
        <v>78</v>
      </c>
      <c r="Q23" s="63">
        <v>1053</v>
      </c>
      <c r="R23" s="63">
        <f t="shared" si="7"/>
        <v>194</v>
      </c>
      <c r="S23" s="63">
        <v>172</v>
      </c>
      <c r="T23" s="63">
        <v>22</v>
      </c>
      <c r="U23" s="17"/>
      <c r="V23" s="17"/>
      <c r="W23" s="17"/>
      <c r="X23" s="17"/>
      <c r="Y23" s="17"/>
      <c r="Z23" s="17"/>
      <c r="AA23" s="17"/>
    </row>
    <row r="24" spans="1:27" s="18" customFormat="1" ht="21" customHeight="1" x14ac:dyDescent="0.2">
      <c r="A24" s="9" t="s">
        <v>33</v>
      </c>
      <c r="B24" s="10">
        <f t="shared" si="1"/>
        <v>34997</v>
      </c>
      <c r="C24" s="10">
        <f t="shared" si="2"/>
        <v>0</v>
      </c>
      <c r="D24" s="10">
        <v>0</v>
      </c>
      <c r="E24" s="10">
        <v>0</v>
      </c>
      <c r="F24" s="10">
        <f t="shared" si="3"/>
        <v>10761</v>
      </c>
      <c r="G24" s="10">
        <v>210</v>
      </c>
      <c r="H24" s="10">
        <v>10551</v>
      </c>
      <c r="I24" s="10">
        <f t="shared" si="4"/>
        <v>22761</v>
      </c>
      <c r="J24" s="10">
        <v>4302</v>
      </c>
      <c r="K24" s="10">
        <v>18459</v>
      </c>
      <c r="L24" s="10">
        <f t="shared" si="5"/>
        <v>0</v>
      </c>
      <c r="M24" s="10">
        <v>0</v>
      </c>
      <c r="N24" s="10">
        <v>0</v>
      </c>
      <c r="O24" s="10">
        <f t="shared" si="6"/>
        <v>1294</v>
      </c>
      <c r="P24" s="10">
        <v>89</v>
      </c>
      <c r="Q24" s="10">
        <v>1205</v>
      </c>
      <c r="R24" s="10">
        <f t="shared" si="7"/>
        <v>181</v>
      </c>
      <c r="S24" s="10">
        <v>169</v>
      </c>
      <c r="T24" s="10">
        <v>12</v>
      </c>
      <c r="U24" s="17"/>
      <c r="V24" s="17"/>
      <c r="W24" s="17"/>
      <c r="X24" s="17"/>
      <c r="Y24" s="17"/>
      <c r="Z24" s="17"/>
      <c r="AA24" s="17"/>
    </row>
    <row r="25" spans="1:27" s="18" customFormat="1" ht="21" customHeight="1" x14ac:dyDescent="0.2">
      <c r="A25" s="62" t="s">
        <v>34</v>
      </c>
      <c r="B25" s="64">
        <f t="shared" si="1"/>
        <v>37313</v>
      </c>
      <c r="C25" s="64">
        <f t="shared" si="2"/>
        <v>0</v>
      </c>
      <c r="D25" s="64">
        <v>0</v>
      </c>
      <c r="E25" s="64">
        <v>0</v>
      </c>
      <c r="F25" s="64">
        <f t="shared" si="3"/>
        <v>11305</v>
      </c>
      <c r="G25" s="64">
        <v>221</v>
      </c>
      <c r="H25" s="64">
        <v>11084</v>
      </c>
      <c r="I25" s="64">
        <f t="shared" si="4"/>
        <v>24621</v>
      </c>
      <c r="J25" s="64">
        <v>4653</v>
      </c>
      <c r="K25" s="64">
        <v>19968</v>
      </c>
      <c r="L25" s="64">
        <f t="shared" si="5"/>
        <v>0</v>
      </c>
      <c r="M25" s="64">
        <v>0</v>
      </c>
      <c r="N25" s="64">
        <v>0</v>
      </c>
      <c r="O25" s="64">
        <f t="shared" si="6"/>
        <v>1212</v>
      </c>
      <c r="P25" s="64">
        <v>83</v>
      </c>
      <c r="Q25" s="64">
        <v>1129</v>
      </c>
      <c r="R25" s="64">
        <f t="shared" si="7"/>
        <v>175</v>
      </c>
      <c r="S25" s="64">
        <v>164</v>
      </c>
      <c r="T25" s="64">
        <v>11</v>
      </c>
      <c r="U25" s="17"/>
      <c r="V25" s="17"/>
      <c r="W25" s="17"/>
      <c r="X25" s="17"/>
      <c r="Y25" s="17"/>
      <c r="Z25" s="17"/>
      <c r="AA25" s="17"/>
    </row>
    <row r="26" spans="1:27" s="18" customFormat="1" ht="21" customHeight="1" x14ac:dyDescent="0.2">
      <c r="A26" s="9" t="s">
        <v>35</v>
      </c>
      <c r="B26" s="10">
        <f t="shared" si="1"/>
        <v>40820</v>
      </c>
      <c r="C26" s="10">
        <f t="shared" si="2"/>
        <v>0</v>
      </c>
      <c r="D26" s="10">
        <v>0</v>
      </c>
      <c r="E26" s="10">
        <v>0</v>
      </c>
      <c r="F26" s="10">
        <f t="shared" si="3"/>
        <v>12252</v>
      </c>
      <c r="G26" s="10">
        <v>239</v>
      </c>
      <c r="H26" s="10">
        <v>12013</v>
      </c>
      <c r="I26" s="10">
        <f t="shared" si="4"/>
        <v>26843</v>
      </c>
      <c r="J26" s="10">
        <v>5073</v>
      </c>
      <c r="K26" s="10">
        <v>21770</v>
      </c>
      <c r="L26" s="10">
        <f t="shared" si="5"/>
        <v>0</v>
      </c>
      <c r="M26" s="10">
        <v>0</v>
      </c>
      <c r="N26" s="10">
        <v>0</v>
      </c>
      <c r="O26" s="10">
        <f t="shared" si="6"/>
        <v>1502</v>
      </c>
      <c r="P26" s="10">
        <v>104</v>
      </c>
      <c r="Q26" s="10">
        <v>1398</v>
      </c>
      <c r="R26" s="10">
        <f t="shared" si="7"/>
        <v>223</v>
      </c>
      <c r="S26" s="10">
        <v>177</v>
      </c>
      <c r="T26" s="10">
        <v>46</v>
      </c>
      <c r="U26" s="17"/>
      <c r="V26" s="17"/>
      <c r="W26" s="17"/>
      <c r="X26" s="17"/>
      <c r="Y26" s="17"/>
      <c r="Z26" s="17"/>
      <c r="AA26" s="17"/>
    </row>
    <row r="27" spans="1:27" s="18" customFormat="1" ht="21" customHeight="1" x14ac:dyDescent="0.2">
      <c r="A27" s="62" t="s">
        <v>36</v>
      </c>
      <c r="B27" s="63">
        <f t="shared" si="1"/>
        <v>43944</v>
      </c>
      <c r="C27" s="63">
        <f t="shared" si="2"/>
        <v>0</v>
      </c>
      <c r="D27" s="63">
        <v>0</v>
      </c>
      <c r="E27" s="63">
        <v>0</v>
      </c>
      <c r="F27" s="63">
        <f t="shared" si="3"/>
        <v>13147</v>
      </c>
      <c r="G27" s="63">
        <v>256</v>
      </c>
      <c r="H27" s="63">
        <v>12891</v>
      </c>
      <c r="I27" s="63">
        <f t="shared" si="4"/>
        <v>28869</v>
      </c>
      <c r="J27" s="63">
        <v>5455</v>
      </c>
      <c r="K27" s="63">
        <v>23414</v>
      </c>
      <c r="L27" s="63">
        <f t="shared" si="5"/>
        <v>0</v>
      </c>
      <c r="M27" s="63">
        <v>0</v>
      </c>
      <c r="N27" s="63">
        <v>0</v>
      </c>
      <c r="O27" s="63">
        <f t="shared" si="6"/>
        <v>1713</v>
      </c>
      <c r="P27" s="63">
        <v>118</v>
      </c>
      <c r="Q27" s="63">
        <v>1595</v>
      </c>
      <c r="R27" s="63">
        <f t="shared" si="7"/>
        <v>215</v>
      </c>
      <c r="S27" s="63">
        <v>181</v>
      </c>
      <c r="T27" s="63">
        <v>34</v>
      </c>
      <c r="U27" s="17"/>
      <c r="V27" s="17"/>
      <c r="W27" s="17"/>
      <c r="X27" s="17"/>
      <c r="Y27" s="17"/>
      <c r="Z27" s="17"/>
      <c r="AA27" s="17"/>
    </row>
    <row r="28" spans="1:27" s="18" customFormat="1" ht="21" customHeight="1" x14ac:dyDescent="0.2">
      <c r="A28" s="9" t="s">
        <v>37</v>
      </c>
      <c r="B28" s="10">
        <f t="shared" si="1"/>
        <v>45430</v>
      </c>
      <c r="C28" s="10">
        <f t="shared" si="2"/>
        <v>0</v>
      </c>
      <c r="D28" s="10">
        <v>0</v>
      </c>
      <c r="E28" s="10">
        <v>0</v>
      </c>
      <c r="F28" s="10">
        <f t="shared" si="3"/>
        <v>12888</v>
      </c>
      <c r="G28" s="10">
        <v>251</v>
      </c>
      <c r="H28" s="10">
        <v>12637</v>
      </c>
      <c r="I28" s="10">
        <f t="shared" si="4"/>
        <v>30629</v>
      </c>
      <c r="J28" s="10">
        <v>5786</v>
      </c>
      <c r="K28" s="10">
        <v>24843</v>
      </c>
      <c r="L28" s="10">
        <f t="shared" si="5"/>
        <v>0</v>
      </c>
      <c r="M28" s="10">
        <v>0</v>
      </c>
      <c r="N28" s="10">
        <v>0</v>
      </c>
      <c r="O28" s="10">
        <f t="shared" si="6"/>
        <v>1710</v>
      </c>
      <c r="P28" s="10">
        <v>118</v>
      </c>
      <c r="Q28" s="10">
        <v>1592</v>
      </c>
      <c r="R28" s="10">
        <f t="shared" si="7"/>
        <v>203</v>
      </c>
      <c r="S28" s="10">
        <v>178</v>
      </c>
      <c r="T28" s="10">
        <v>25</v>
      </c>
      <c r="U28" s="17"/>
      <c r="V28" s="17"/>
      <c r="W28" s="17"/>
      <c r="X28" s="17"/>
      <c r="Y28" s="17"/>
      <c r="Z28" s="17"/>
      <c r="AA28" s="17"/>
    </row>
    <row r="29" spans="1:27" s="18" customFormat="1" ht="21" customHeight="1" x14ac:dyDescent="0.2">
      <c r="A29" s="62" t="s">
        <v>38</v>
      </c>
      <c r="B29" s="64">
        <f t="shared" si="1"/>
        <v>44282</v>
      </c>
      <c r="C29" s="64">
        <f t="shared" si="2"/>
        <v>0</v>
      </c>
      <c r="D29" s="64">
        <v>0</v>
      </c>
      <c r="E29" s="64">
        <v>0</v>
      </c>
      <c r="F29" s="64">
        <f t="shared" si="3"/>
        <v>11561</v>
      </c>
      <c r="G29" s="64">
        <v>226</v>
      </c>
      <c r="H29" s="64">
        <v>11335</v>
      </c>
      <c r="I29" s="64">
        <f t="shared" si="4"/>
        <v>30881</v>
      </c>
      <c r="J29" s="64">
        <v>5837</v>
      </c>
      <c r="K29" s="64">
        <v>25044</v>
      </c>
      <c r="L29" s="64">
        <f t="shared" si="5"/>
        <v>0</v>
      </c>
      <c r="M29" s="64">
        <v>0</v>
      </c>
      <c r="N29" s="64">
        <v>0</v>
      </c>
      <c r="O29" s="64">
        <f t="shared" si="6"/>
        <v>1651</v>
      </c>
      <c r="P29" s="64">
        <v>114</v>
      </c>
      <c r="Q29" s="64">
        <v>1537</v>
      </c>
      <c r="R29" s="64">
        <f t="shared" si="7"/>
        <v>189</v>
      </c>
      <c r="S29" s="64">
        <v>176</v>
      </c>
      <c r="T29" s="64">
        <v>13</v>
      </c>
      <c r="U29" s="17"/>
      <c r="V29" s="17"/>
      <c r="W29" s="17"/>
      <c r="X29" s="17"/>
      <c r="Y29" s="17"/>
      <c r="Z29" s="17"/>
      <c r="AA29" s="17"/>
    </row>
    <row r="30" spans="1:27" s="18" customFormat="1" ht="21" customHeight="1" x14ac:dyDescent="0.2">
      <c r="A30" s="9" t="s">
        <v>39</v>
      </c>
      <c r="B30" s="10">
        <f t="shared" si="1"/>
        <v>42710</v>
      </c>
      <c r="C30" s="10">
        <f t="shared" si="2"/>
        <v>0</v>
      </c>
      <c r="D30" s="10">
        <v>0</v>
      </c>
      <c r="E30" s="10">
        <v>0</v>
      </c>
      <c r="F30" s="10">
        <f t="shared" si="3"/>
        <v>10645</v>
      </c>
      <c r="G30" s="10">
        <v>208</v>
      </c>
      <c r="H30" s="10">
        <v>10437</v>
      </c>
      <c r="I30" s="10">
        <f t="shared" si="4"/>
        <v>30267</v>
      </c>
      <c r="J30" s="10">
        <v>5721</v>
      </c>
      <c r="K30" s="10">
        <v>24546</v>
      </c>
      <c r="L30" s="10">
        <f t="shared" si="5"/>
        <v>0</v>
      </c>
      <c r="M30" s="10">
        <v>0</v>
      </c>
      <c r="N30" s="10">
        <v>0</v>
      </c>
      <c r="O30" s="10">
        <f t="shared" si="6"/>
        <v>1594</v>
      </c>
      <c r="P30" s="10">
        <v>110</v>
      </c>
      <c r="Q30" s="10">
        <v>1484</v>
      </c>
      <c r="R30" s="10">
        <f t="shared" si="7"/>
        <v>204</v>
      </c>
      <c r="S30" s="10">
        <v>167</v>
      </c>
      <c r="T30" s="10">
        <v>37</v>
      </c>
      <c r="U30" s="17"/>
      <c r="V30" s="17"/>
      <c r="W30" s="17"/>
      <c r="X30" s="17"/>
      <c r="Y30" s="17"/>
      <c r="Z30" s="17"/>
      <c r="AA30" s="17"/>
    </row>
    <row r="31" spans="1:27" s="18" customFormat="1" ht="21" customHeight="1" x14ac:dyDescent="0.2">
      <c r="A31" s="62" t="s">
        <v>40</v>
      </c>
      <c r="B31" s="63">
        <f t="shared" si="1"/>
        <v>43890</v>
      </c>
      <c r="C31" s="63">
        <f t="shared" si="2"/>
        <v>0</v>
      </c>
      <c r="D31" s="63">
        <v>0</v>
      </c>
      <c r="E31" s="63">
        <v>0</v>
      </c>
      <c r="F31" s="63">
        <f t="shared" si="3"/>
        <v>11068</v>
      </c>
      <c r="G31" s="63">
        <v>216</v>
      </c>
      <c r="H31" s="63">
        <v>10852</v>
      </c>
      <c r="I31" s="63">
        <f t="shared" si="4"/>
        <v>30841</v>
      </c>
      <c r="J31" s="63">
        <v>5829</v>
      </c>
      <c r="K31" s="63">
        <v>25012</v>
      </c>
      <c r="L31" s="63">
        <f t="shared" si="5"/>
        <v>0</v>
      </c>
      <c r="M31" s="63">
        <v>0</v>
      </c>
      <c r="N31" s="63">
        <v>0</v>
      </c>
      <c r="O31" s="63">
        <f t="shared" si="6"/>
        <v>1780</v>
      </c>
      <c r="P31" s="63">
        <v>123</v>
      </c>
      <c r="Q31" s="63">
        <v>1657</v>
      </c>
      <c r="R31" s="63">
        <f t="shared" si="7"/>
        <v>201</v>
      </c>
      <c r="S31" s="63">
        <v>168</v>
      </c>
      <c r="T31" s="63">
        <v>33</v>
      </c>
      <c r="U31" s="17"/>
      <c r="V31" s="17"/>
      <c r="W31" s="17"/>
      <c r="X31" s="17"/>
      <c r="Y31" s="17"/>
      <c r="Z31" s="17"/>
      <c r="AA31" s="17"/>
    </row>
    <row r="32" spans="1:27" s="18" customFormat="1" ht="21" customHeight="1" x14ac:dyDescent="0.2">
      <c r="A32" s="9" t="s">
        <v>41</v>
      </c>
      <c r="B32" s="10">
        <f t="shared" si="1"/>
        <v>44619</v>
      </c>
      <c r="C32" s="10">
        <f t="shared" si="2"/>
        <v>0</v>
      </c>
      <c r="D32" s="10">
        <v>0</v>
      </c>
      <c r="E32" s="10">
        <v>0</v>
      </c>
      <c r="F32" s="10">
        <f t="shared" si="3"/>
        <v>11025</v>
      </c>
      <c r="G32" s="10">
        <v>215</v>
      </c>
      <c r="H32" s="10">
        <v>10810</v>
      </c>
      <c r="I32" s="10">
        <f t="shared" si="4"/>
        <v>31662</v>
      </c>
      <c r="J32" s="10">
        <v>5984</v>
      </c>
      <c r="K32" s="10">
        <v>25678</v>
      </c>
      <c r="L32" s="10">
        <f t="shared" si="5"/>
        <v>0</v>
      </c>
      <c r="M32" s="10">
        <v>0</v>
      </c>
      <c r="N32" s="10">
        <v>0</v>
      </c>
      <c r="O32" s="10">
        <f t="shared" si="6"/>
        <v>1741</v>
      </c>
      <c r="P32" s="10">
        <v>120</v>
      </c>
      <c r="Q32" s="10">
        <v>1621</v>
      </c>
      <c r="R32" s="10">
        <f t="shared" si="7"/>
        <v>191</v>
      </c>
      <c r="S32" s="10">
        <v>174</v>
      </c>
      <c r="T32" s="10">
        <v>17</v>
      </c>
      <c r="U32" s="17"/>
      <c r="V32" s="17"/>
      <c r="W32" s="17"/>
      <c r="X32" s="17"/>
      <c r="Y32" s="17"/>
      <c r="Z32" s="17"/>
      <c r="AA32" s="17"/>
    </row>
    <row r="33" spans="1:27" s="18" customFormat="1" ht="21" customHeight="1" x14ac:dyDescent="0.2">
      <c r="A33" s="62" t="s">
        <v>42</v>
      </c>
      <c r="B33" s="64">
        <f t="shared" si="1"/>
        <v>46453</v>
      </c>
      <c r="C33" s="64">
        <f t="shared" si="2"/>
        <v>0</v>
      </c>
      <c r="D33" s="64">
        <v>0</v>
      </c>
      <c r="E33" s="64">
        <v>0</v>
      </c>
      <c r="F33" s="64">
        <f t="shared" si="3"/>
        <v>11546</v>
      </c>
      <c r="G33" s="64">
        <v>225</v>
      </c>
      <c r="H33" s="64">
        <v>11321</v>
      </c>
      <c r="I33" s="64">
        <f t="shared" si="4"/>
        <v>32793</v>
      </c>
      <c r="J33" s="64">
        <v>6199</v>
      </c>
      <c r="K33" s="64">
        <v>26594</v>
      </c>
      <c r="L33" s="64">
        <f t="shared" si="5"/>
        <v>0</v>
      </c>
      <c r="M33" s="64">
        <v>0</v>
      </c>
      <c r="N33" s="64">
        <v>0</v>
      </c>
      <c r="O33" s="64">
        <f t="shared" si="6"/>
        <v>1901</v>
      </c>
      <c r="P33" s="64">
        <v>131</v>
      </c>
      <c r="Q33" s="64">
        <v>1770</v>
      </c>
      <c r="R33" s="64">
        <f t="shared" si="7"/>
        <v>213</v>
      </c>
      <c r="S33" s="64">
        <v>185</v>
      </c>
      <c r="T33" s="64">
        <v>28</v>
      </c>
      <c r="U33" s="17"/>
      <c r="V33" s="17"/>
      <c r="W33" s="17"/>
      <c r="X33" s="17"/>
      <c r="Y33" s="17"/>
      <c r="Z33" s="17"/>
      <c r="AA33" s="17"/>
    </row>
    <row r="34" spans="1:27" s="18" customFormat="1" ht="21" customHeight="1" x14ac:dyDescent="0.2">
      <c r="A34" s="9" t="s">
        <v>43</v>
      </c>
      <c r="B34" s="10">
        <f t="shared" si="1"/>
        <v>41812</v>
      </c>
      <c r="C34" s="10">
        <f t="shared" si="2"/>
        <v>232</v>
      </c>
      <c r="D34" s="10">
        <v>0</v>
      </c>
      <c r="E34" s="10">
        <v>232</v>
      </c>
      <c r="F34" s="10">
        <f t="shared" si="3"/>
        <v>9783</v>
      </c>
      <c r="G34" s="10">
        <v>189</v>
      </c>
      <c r="H34" s="10">
        <v>9594</v>
      </c>
      <c r="I34" s="10">
        <f t="shared" si="4"/>
        <v>31178</v>
      </c>
      <c r="J34" s="10">
        <v>6336</v>
      </c>
      <c r="K34" s="10">
        <v>24842</v>
      </c>
      <c r="L34" s="10">
        <f t="shared" si="5"/>
        <v>0</v>
      </c>
      <c r="M34" s="10">
        <v>0</v>
      </c>
      <c r="N34" s="10">
        <v>0</v>
      </c>
      <c r="O34" s="10">
        <f t="shared" si="6"/>
        <v>402</v>
      </c>
      <c r="P34" s="10">
        <v>24</v>
      </c>
      <c r="Q34" s="10">
        <v>378</v>
      </c>
      <c r="R34" s="10">
        <f t="shared" si="7"/>
        <v>217</v>
      </c>
      <c r="S34" s="10">
        <v>217</v>
      </c>
      <c r="T34" s="10">
        <v>0</v>
      </c>
      <c r="U34" s="17"/>
      <c r="V34" s="17"/>
      <c r="W34" s="17"/>
      <c r="X34" s="17"/>
      <c r="Y34" s="17"/>
      <c r="Z34" s="17"/>
      <c r="AA34" s="17"/>
    </row>
    <row r="35" spans="1:27" s="18" customFormat="1" ht="21" customHeight="1" x14ac:dyDescent="0.2">
      <c r="A35" s="62" t="s">
        <v>44</v>
      </c>
      <c r="B35" s="63">
        <f t="shared" si="1"/>
        <v>42604</v>
      </c>
      <c r="C35" s="63">
        <f t="shared" si="2"/>
        <v>215</v>
      </c>
      <c r="D35" s="63">
        <v>0</v>
      </c>
      <c r="E35" s="63">
        <v>215</v>
      </c>
      <c r="F35" s="63">
        <f t="shared" si="3"/>
        <v>10767</v>
      </c>
      <c r="G35" s="63">
        <v>187</v>
      </c>
      <c r="H35" s="63">
        <v>10580</v>
      </c>
      <c r="I35" s="63">
        <f t="shared" si="4"/>
        <v>30880</v>
      </c>
      <c r="J35" s="63">
        <v>6390</v>
      </c>
      <c r="K35" s="63">
        <v>24490</v>
      </c>
      <c r="L35" s="63">
        <f t="shared" si="5"/>
        <v>0</v>
      </c>
      <c r="M35" s="63">
        <v>0</v>
      </c>
      <c r="N35" s="63">
        <v>0</v>
      </c>
      <c r="O35" s="63">
        <f t="shared" si="6"/>
        <v>502</v>
      </c>
      <c r="P35" s="63">
        <v>104</v>
      </c>
      <c r="Q35" s="63">
        <v>398</v>
      </c>
      <c r="R35" s="63">
        <f t="shared" si="7"/>
        <v>240</v>
      </c>
      <c r="S35" s="63">
        <v>240</v>
      </c>
      <c r="T35" s="63">
        <v>0</v>
      </c>
      <c r="U35" s="17"/>
      <c r="V35" s="17"/>
      <c r="W35" s="17"/>
      <c r="X35" s="17"/>
      <c r="Y35" s="17"/>
      <c r="Z35" s="17"/>
      <c r="AA35" s="17"/>
    </row>
    <row r="36" spans="1:27" s="18" customFormat="1" ht="21" customHeight="1" x14ac:dyDescent="0.2">
      <c r="A36" s="9" t="s">
        <v>45</v>
      </c>
      <c r="B36" s="10">
        <f t="shared" si="1"/>
        <v>42715</v>
      </c>
      <c r="C36" s="10">
        <f t="shared" si="2"/>
        <v>263</v>
      </c>
      <c r="D36" s="10">
        <v>-1</v>
      </c>
      <c r="E36" s="10">
        <v>264</v>
      </c>
      <c r="F36" s="10">
        <f t="shared" si="3"/>
        <v>10474</v>
      </c>
      <c r="G36" s="10">
        <v>159</v>
      </c>
      <c r="H36" s="10">
        <v>10315</v>
      </c>
      <c r="I36" s="10">
        <f t="shared" si="4"/>
        <v>31264</v>
      </c>
      <c r="J36" s="10">
        <v>6494</v>
      </c>
      <c r="K36" s="10">
        <v>24770</v>
      </c>
      <c r="L36" s="10">
        <f t="shared" si="5"/>
        <v>0</v>
      </c>
      <c r="M36" s="10">
        <v>0</v>
      </c>
      <c r="N36" s="10">
        <v>0</v>
      </c>
      <c r="O36" s="10">
        <f t="shared" si="6"/>
        <v>481</v>
      </c>
      <c r="P36" s="10">
        <v>30</v>
      </c>
      <c r="Q36" s="10">
        <v>451</v>
      </c>
      <c r="R36" s="10">
        <f t="shared" si="7"/>
        <v>233</v>
      </c>
      <c r="S36" s="10">
        <v>233</v>
      </c>
      <c r="T36" s="10">
        <v>0</v>
      </c>
      <c r="U36" s="17"/>
      <c r="V36" s="17"/>
      <c r="W36" s="17"/>
      <c r="X36" s="17"/>
      <c r="Y36" s="17"/>
      <c r="Z36" s="17"/>
      <c r="AA36" s="17"/>
    </row>
    <row r="37" spans="1:27" s="18" customFormat="1" ht="21" customHeight="1" x14ac:dyDescent="0.2">
      <c r="A37" s="62" t="s">
        <v>46</v>
      </c>
      <c r="B37" s="64">
        <f t="shared" si="1"/>
        <v>44045</v>
      </c>
      <c r="C37" s="64">
        <f t="shared" si="2"/>
        <v>294</v>
      </c>
      <c r="D37" s="64">
        <v>-1</v>
      </c>
      <c r="E37" s="64">
        <v>295</v>
      </c>
      <c r="F37" s="64">
        <f t="shared" si="3"/>
        <v>11432</v>
      </c>
      <c r="G37" s="64">
        <v>192</v>
      </c>
      <c r="H37" s="64">
        <v>11240</v>
      </c>
      <c r="I37" s="64">
        <f t="shared" si="4"/>
        <v>31648</v>
      </c>
      <c r="J37" s="64">
        <v>6477</v>
      </c>
      <c r="K37" s="64">
        <v>25171</v>
      </c>
      <c r="L37" s="64">
        <f t="shared" si="5"/>
        <v>0</v>
      </c>
      <c r="M37" s="64">
        <v>0</v>
      </c>
      <c r="N37" s="64">
        <v>0</v>
      </c>
      <c r="O37" s="64">
        <f t="shared" si="6"/>
        <v>436</v>
      </c>
      <c r="P37" s="64">
        <v>18</v>
      </c>
      <c r="Q37" s="64">
        <v>418</v>
      </c>
      <c r="R37" s="64">
        <f t="shared" si="7"/>
        <v>235</v>
      </c>
      <c r="S37" s="64">
        <v>235</v>
      </c>
      <c r="T37" s="64">
        <v>0</v>
      </c>
      <c r="U37" s="17"/>
      <c r="V37" s="17"/>
      <c r="W37" s="17"/>
      <c r="X37" s="17"/>
      <c r="Y37" s="17"/>
      <c r="Z37" s="17"/>
      <c r="AA37" s="17"/>
    </row>
    <row r="38" spans="1:27" s="18" customFormat="1" ht="21" customHeight="1" x14ac:dyDescent="0.2">
      <c r="A38" s="9" t="s">
        <v>47</v>
      </c>
      <c r="B38" s="10">
        <f t="shared" si="1"/>
        <v>48480</v>
      </c>
      <c r="C38" s="10">
        <f t="shared" si="2"/>
        <v>239</v>
      </c>
      <c r="D38" s="10">
        <v>0</v>
      </c>
      <c r="E38" s="10">
        <v>239</v>
      </c>
      <c r="F38" s="10">
        <f t="shared" si="3"/>
        <v>11830</v>
      </c>
      <c r="G38" s="10">
        <v>209</v>
      </c>
      <c r="H38" s="10">
        <v>11621</v>
      </c>
      <c r="I38" s="10">
        <f t="shared" si="4"/>
        <v>31613</v>
      </c>
      <c r="J38" s="10">
        <v>6472</v>
      </c>
      <c r="K38" s="10">
        <v>25141</v>
      </c>
      <c r="L38" s="10">
        <f t="shared" si="5"/>
        <v>0</v>
      </c>
      <c r="M38" s="10">
        <v>0</v>
      </c>
      <c r="N38" s="10">
        <v>0</v>
      </c>
      <c r="O38" s="10">
        <f t="shared" si="6"/>
        <v>4509</v>
      </c>
      <c r="P38" s="10">
        <v>4039</v>
      </c>
      <c r="Q38" s="10">
        <v>470</v>
      </c>
      <c r="R38" s="10">
        <f t="shared" si="7"/>
        <v>289</v>
      </c>
      <c r="S38" s="10">
        <v>289</v>
      </c>
      <c r="T38" s="10">
        <v>0</v>
      </c>
      <c r="U38" s="17"/>
      <c r="V38" s="17"/>
      <c r="W38" s="17"/>
      <c r="X38" s="17"/>
      <c r="Y38" s="17"/>
      <c r="Z38" s="17"/>
      <c r="AA38" s="17"/>
    </row>
    <row r="39" spans="1:27" s="18" customFormat="1" ht="21" customHeight="1" x14ac:dyDescent="0.2">
      <c r="A39" s="62" t="s">
        <v>48</v>
      </c>
      <c r="B39" s="63">
        <f t="shared" si="1"/>
        <v>46127</v>
      </c>
      <c r="C39" s="63">
        <f t="shared" si="2"/>
        <v>234</v>
      </c>
      <c r="D39" s="63">
        <v>-1</v>
      </c>
      <c r="E39" s="63">
        <v>235</v>
      </c>
      <c r="F39" s="63">
        <f t="shared" si="3"/>
        <v>12640</v>
      </c>
      <c r="G39" s="63">
        <v>236</v>
      </c>
      <c r="H39" s="63">
        <v>12404</v>
      </c>
      <c r="I39" s="63">
        <f t="shared" si="4"/>
        <v>32495</v>
      </c>
      <c r="J39" s="63">
        <v>6604</v>
      </c>
      <c r="K39" s="63">
        <v>25891</v>
      </c>
      <c r="L39" s="63">
        <f t="shared" si="5"/>
        <v>0</v>
      </c>
      <c r="M39" s="63">
        <v>0</v>
      </c>
      <c r="N39" s="63">
        <v>0</v>
      </c>
      <c r="O39" s="63">
        <f t="shared" si="6"/>
        <v>508</v>
      </c>
      <c r="P39" s="63">
        <v>32</v>
      </c>
      <c r="Q39" s="63">
        <v>476</v>
      </c>
      <c r="R39" s="63">
        <f t="shared" si="7"/>
        <v>250</v>
      </c>
      <c r="S39" s="63">
        <v>250</v>
      </c>
      <c r="T39" s="63">
        <v>0</v>
      </c>
      <c r="U39" s="17"/>
      <c r="V39" s="17"/>
      <c r="W39" s="17"/>
      <c r="X39" s="17"/>
      <c r="Y39" s="17"/>
      <c r="Z39" s="17"/>
      <c r="AA39" s="17"/>
    </row>
    <row r="40" spans="1:27" s="18" customFormat="1" ht="21" customHeight="1" x14ac:dyDescent="0.2">
      <c r="A40" s="9" t="s">
        <v>49</v>
      </c>
      <c r="B40" s="10">
        <f t="shared" si="1"/>
        <v>45108</v>
      </c>
      <c r="C40" s="10">
        <f t="shared" si="2"/>
        <v>177</v>
      </c>
      <c r="D40" s="10">
        <v>0</v>
      </c>
      <c r="E40" s="10">
        <v>177</v>
      </c>
      <c r="F40" s="10">
        <f t="shared" si="3"/>
        <v>12610</v>
      </c>
      <c r="G40" s="10">
        <v>205</v>
      </c>
      <c r="H40" s="10">
        <v>12405</v>
      </c>
      <c r="I40" s="10">
        <f t="shared" si="4"/>
        <v>31629</v>
      </c>
      <c r="J40" s="10">
        <v>6055</v>
      </c>
      <c r="K40" s="10">
        <v>25574</v>
      </c>
      <c r="L40" s="10">
        <f t="shared" si="5"/>
        <v>0</v>
      </c>
      <c r="M40" s="10">
        <v>0</v>
      </c>
      <c r="N40" s="10">
        <v>0</v>
      </c>
      <c r="O40" s="10">
        <f t="shared" si="6"/>
        <v>470</v>
      </c>
      <c r="P40" s="10">
        <v>30</v>
      </c>
      <c r="Q40" s="10">
        <v>440</v>
      </c>
      <c r="R40" s="10">
        <f t="shared" si="7"/>
        <v>222</v>
      </c>
      <c r="S40" s="10">
        <v>222</v>
      </c>
      <c r="T40" s="10">
        <v>0</v>
      </c>
      <c r="U40" s="17"/>
      <c r="V40" s="17"/>
      <c r="W40" s="17"/>
      <c r="X40" s="17"/>
      <c r="Y40" s="17"/>
      <c r="Z40" s="17"/>
      <c r="AA40" s="17"/>
    </row>
    <row r="41" spans="1:27" s="18" customFormat="1" ht="21" customHeight="1" x14ac:dyDescent="0.2">
      <c r="A41" s="62" t="s">
        <v>50</v>
      </c>
      <c r="B41" s="64">
        <f t="shared" si="1"/>
        <v>46854</v>
      </c>
      <c r="C41" s="64">
        <f t="shared" si="2"/>
        <v>165</v>
      </c>
      <c r="D41" s="64">
        <v>-1</v>
      </c>
      <c r="E41" s="64">
        <v>166</v>
      </c>
      <c r="F41" s="64">
        <f t="shared" si="3"/>
        <v>12618</v>
      </c>
      <c r="G41" s="64">
        <v>215</v>
      </c>
      <c r="H41" s="64">
        <v>12403</v>
      </c>
      <c r="I41" s="64">
        <f t="shared" si="4"/>
        <v>33051</v>
      </c>
      <c r="J41" s="64">
        <v>5992</v>
      </c>
      <c r="K41" s="64">
        <v>27059</v>
      </c>
      <c r="L41" s="64">
        <f t="shared" si="5"/>
        <v>0</v>
      </c>
      <c r="M41" s="64">
        <v>0</v>
      </c>
      <c r="N41" s="64">
        <v>0</v>
      </c>
      <c r="O41" s="64">
        <f t="shared" si="6"/>
        <v>805</v>
      </c>
      <c r="P41" s="64">
        <v>222</v>
      </c>
      <c r="Q41" s="64">
        <v>583</v>
      </c>
      <c r="R41" s="64">
        <f t="shared" si="7"/>
        <v>215</v>
      </c>
      <c r="S41" s="64">
        <v>215</v>
      </c>
      <c r="T41" s="64">
        <v>0</v>
      </c>
      <c r="U41" s="17"/>
      <c r="V41" s="17"/>
      <c r="W41" s="17"/>
      <c r="X41" s="17"/>
      <c r="Y41" s="17"/>
      <c r="Z41" s="17"/>
      <c r="AA41" s="17"/>
    </row>
    <row r="42" spans="1:27" s="18" customFormat="1" ht="21" customHeight="1" x14ac:dyDescent="0.2">
      <c r="A42" s="9" t="s">
        <v>51</v>
      </c>
      <c r="B42" s="10">
        <f t="shared" si="1"/>
        <v>47760</v>
      </c>
      <c r="C42" s="10">
        <f t="shared" si="2"/>
        <v>63</v>
      </c>
      <c r="D42" s="10">
        <v>0</v>
      </c>
      <c r="E42" s="10">
        <v>63</v>
      </c>
      <c r="F42" s="10">
        <f t="shared" si="3"/>
        <v>12747</v>
      </c>
      <c r="G42" s="10">
        <v>242</v>
      </c>
      <c r="H42" s="10">
        <v>12505</v>
      </c>
      <c r="I42" s="10">
        <f t="shared" si="4"/>
        <v>33843</v>
      </c>
      <c r="J42" s="10">
        <v>6156</v>
      </c>
      <c r="K42" s="10">
        <v>27687</v>
      </c>
      <c r="L42" s="10">
        <f t="shared" si="5"/>
        <v>0</v>
      </c>
      <c r="M42" s="10">
        <v>0</v>
      </c>
      <c r="N42" s="10">
        <v>0</v>
      </c>
      <c r="O42" s="10">
        <f t="shared" si="6"/>
        <v>850</v>
      </c>
      <c r="P42" s="10">
        <v>260</v>
      </c>
      <c r="Q42" s="10">
        <v>590</v>
      </c>
      <c r="R42" s="10">
        <f t="shared" si="7"/>
        <v>257</v>
      </c>
      <c r="S42" s="10">
        <v>257</v>
      </c>
      <c r="T42" s="10">
        <v>0</v>
      </c>
      <c r="U42" s="17"/>
      <c r="V42" s="17"/>
      <c r="W42" s="17"/>
      <c r="X42" s="17"/>
      <c r="Y42" s="17"/>
      <c r="Z42" s="17"/>
      <c r="AA42" s="17"/>
    </row>
    <row r="43" spans="1:27" s="18" customFormat="1" ht="21" customHeight="1" x14ac:dyDescent="0.2">
      <c r="A43" s="62" t="s">
        <v>52</v>
      </c>
      <c r="B43" s="63">
        <f t="shared" si="1"/>
        <v>47280</v>
      </c>
      <c r="C43" s="63">
        <f t="shared" si="2"/>
        <v>92</v>
      </c>
      <c r="D43" s="63">
        <v>0</v>
      </c>
      <c r="E43" s="63">
        <v>92</v>
      </c>
      <c r="F43" s="63">
        <f t="shared" si="3"/>
        <v>12420</v>
      </c>
      <c r="G43" s="63">
        <v>235</v>
      </c>
      <c r="H43" s="63">
        <v>12185</v>
      </c>
      <c r="I43" s="63">
        <f t="shared" si="4"/>
        <v>33867</v>
      </c>
      <c r="J43" s="63">
        <v>6166</v>
      </c>
      <c r="K43" s="63">
        <v>27701</v>
      </c>
      <c r="L43" s="63">
        <f t="shared" si="5"/>
        <v>0</v>
      </c>
      <c r="M43" s="63">
        <v>0</v>
      </c>
      <c r="N43" s="63">
        <v>0</v>
      </c>
      <c r="O43" s="63">
        <f t="shared" si="6"/>
        <v>650</v>
      </c>
      <c r="P43" s="63">
        <v>85</v>
      </c>
      <c r="Q43" s="63">
        <v>565</v>
      </c>
      <c r="R43" s="63">
        <f t="shared" si="7"/>
        <v>251</v>
      </c>
      <c r="S43" s="63">
        <v>251</v>
      </c>
      <c r="T43" s="63">
        <v>0</v>
      </c>
      <c r="U43" s="17"/>
      <c r="V43" s="17"/>
      <c r="W43" s="17"/>
      <c r="X43" s="17"/>
      <c r="Y43" s="17"/>
      <c r="Z43" s="17"/>
      <c r="AA43" s="17"/>
    </row>
    <row r="44" spans="1:27" s="18" customFormat="1" ht="21" customHeight="1" x14ac:dyDescent="0.2">
      <c r="A44" s="9" t="s">
        <v>53</v>
      </c>
      <c r="B44" s="10">
        <f t="shared" si="1"/>
        <v>48041</v>
      </c>
      <c r="C44" s="10">
        <f t="shared" si="2"/>
        <v>75</v>
      </c>
      <c r="D44" s="10">
        <v>0</v>
      </c>
      <c r="E44" s="10">
        <v>75</v>
      </c>
      <c r="F44" s="10">
        <f t="shared" si="3"/>
        <v>12612</v>
      </c>
      <c r="G44" s="10">
        <v>293</v>
      </c>
      <c r="H44" s="10">
        <v>12319</v>
      </c>
      <c r="I44" s="10">
        <f t="shared" si="4"/>
        <v>34291</v>
      </c>
      <c r="J44" s="10">
        <v>6348</v>
      </c>
      <c r="K44" s="10">
        <v>27943</v>
      </c>
      <c r="L44" s="10">
        <f t="shared" si="5"/>
        <v>0</v>
      </c>
      <c r="M44" s="10">
        <v>0</v>
      </c>
      <c r="N44" s="10">
        <v>0</v>
      </c>
      <c r="O44" s="10">
        <f t="shared" si="6"/>
        <v>775</v>
      </c>
      <c r="P44" s="10">
        <v>97</v>
      </c>
      <c r="Q44" s="10">
        <v>678</v>
      </c>
      <c r="R44" s="10">
        <f t="shared" si="7"/>
        <v>288</v>
      </c>
      <c r="S44" s="10">
        <v>288</v>
      </c>
      <c r="T44" s="10">
        <v>0</v>
      </c>
      <c r="U44" s="17"/>
      <c r="V44" s="17"/>
      <c r="W44" s="17"/>
      <c r="X44" s="17"/>
      <c r="Y44" s="17"/>
      <c r="Z44" s="17"/>
      <c r="AA44" s="17"/>
    </row>
    <row r="45" spans="1:27" s="18" customFormat="1" ht="21" customHeight="1" x14ac:dyDescent="0.2">
      <c r="A45" s="62" t="s">
        <v>54</v>
      </c>
      <c r="B45" s="64">
        <f t="shared" si="1"/>
        <v>47519</v>
      </c>
      <c r="C45" s="64">
        <f t="shared" si="2"/>
        <v>41</v>
      </c>
      <c r="D45" s="64">
        <v>-1</v>
      </c>
      <c r="E45" s="64">
        <v>42</v>
      </c>
      <c r="F45" s="64">
        <f t="shared" si="3"/>
        <v>12173</v>
      </c>
      <c r="G45" s="64">
        <v>278</v>
      </c>
      <c r="H45" s="64">
        <v>11895</v>
      </c>
      <c r="I45" s="64">
        <f t="shared" si="4"/>
        <v>34111</v>
      </c>
      <c r="J45" s="64">
        <v>6563</v>
      </c>
      <c r="K45" s="64">
        <v>27548</v>
      </c>
      <c r="L45" s="64">
        <f t="shared" si="5"/>
        <v>0</v>
      </c>
      <c r="M45" s="64">
        <v>0</v>
      </c>
      <c r="N45" s="64">
        <v>0</v>
      </c>
      <c r="O45" s="64">
        <f t="shared" si="6"/>
        <v>906</v>
      </c>
      <c r="P45" s="64">
        <v>95</v>
      </c>
      <c r="Q45" s="64">
        <v>811</v>
      </c>
      <c r="R45" s="64">
        <f t="shared" si="7"/>
        <v>288</v>
      </c>
      <c r="S45" s="64">
        <v>288</v>
      </c>
      <c r="T45" s="64">
        <v>0</v>
      </c>
      <c r="U45" s="17"/>
      <c r="V45" s="17"/>
      <c r="W45" s="17"/>
      <c r="X45" s="17"/>
      <c r="Y45" s="17"/>
      <c r="Z45" s="17"/>
      <c r="AA45" s="17"/>
    </row>
    <row r="46" spans="1:27" s="18" customFormat="1" ht="21" customHeight="1" x14ac:dyDescent="0.2">
      <c r="A46" s="9" t="s">
        <v>55</v>
      </c>
      <c r="B46" s="10">
        <f t="shared" si="1"/>
        <v>46720</v>
      </c>
      <c r="C46" s="10">
        <f t="shared" si="2"/>
        <v>62</v>
      </c>
      <c r="D46" s="10">
        <v>0</v>
      </c>
      <c r="E46" s="10">
        <v>62</v>
      </c>
      <c r="F46" s="10">
        <f t="shared" si="3"/>
        <v>12201</v>
      </c>
      <c r="G46" s="10">
        <v>272</v>
      </c>
      <c r="H46" s="10">
        <v>11929</v>
      </c>
      <c r="I46" s="10">
        <f t="shared" si="4"/>
        <v>33389</v>
      </c>
      <c r="J46" s="10">
        <v>6194</v>
      </c>
      <c r="K46" s="10">
        <v>27195</v>
      </c>
      <c r="L46" s="10">
        <f t="shared" si="5"/>
        <v>0</v>
      </c>
      <c r="M46" s="10">
        <v>0</v>
      </c>
      <c r="N46" s="10">
        <v>0</v>
      </c>
      <c r="O46" s="10">
        <f t="shared" si="6"/>
        <v>765</v>
      </c>
      <c r="P46" s="10">
        <v>35</v>
      </c>
      <c r="Q46" s="10">
        <v>730</v>
      </c>
      <c r="R46" s="10">
        <f t="shared" si="7"/>
        <v>303</v>
      </c>
      <c r="S46" s="10">
        <v>303</v>
      </c>
      <c r="T46" s="10">
        <v>0</v>
      </c>
      <c r="U46" s="17"/>
      <c r="V46" s="17"/>
      <c r="W46" s="17"/>
      <c r="X46" s="17"/>
      <c r="Y46" s="17"/>
      <c r="Z46" s="17"/>
      <c r="AA46" s="17"/>
    </row>
    <row r="47" spans="1:27" s="18" customFormat="1" ht="21" customHeight="1" x14ac:dyDescent="0.2">
      <c r="A47" s="62" t="s">
        <v>56</v>
      </c>
      <c r="B47" s="63">
        <f t="shared" si="1"/>
        <v>45968</v>
      </c>
      <c r="C47" s="63">
        <f t="shared" si="2"/>
        <v>62</v>
      </c>
      <c r="D47" s="63">
        <v>0</v>
      </c>
      <c r="E47" s="63">
        <v>62</v>
      </c>
      <c r="F47" s="63">
        <f t="shared" si="3"/>
        <v>12301</v>
      </c>
      <c r="G47" s="63">
        <v>266</v>
      </c>
      <c r="H47" s="63">
        <v>12035</v>
      </c>
      <c r="I47" s="63">
        <f t="shared" si="4"/>
        <v>32518</v>
      </c>
      <c r="J47" s="63">
        <v>6224</v>
      </c>
      <c r="K47" s="63">
        <v>26294</v>
      </c>
      <c r="L47" s="63">
        <f t="shared" si="5"/>
        <v>0</v>
      </c>
      <c r="M47" s="63">
        <v>0</v>
      </c>
      <c r="N47" s="63">
        <v>0</v>
      </c>
      <c r="O47" s="63">
        <f t="shared" si="6"/>
        <v>783</v>
      </c>
      <c r="P47" s="63">
        <v>34</v>
      </c>
      <c r="Q47" s="63">
        <v>749</v>
      </c>
      <c r="R47" s="63">
        <f t="shared" si="7"/>
        <v>304</v>
      </c>
      <c r="S47" s="63">
        <v>304</v>
      </c>
      <c r="T47" s="63">
        <v>0</v>
      </c>
      <c r="U47" s="17"/>
      <c r="V47" s="17"/>
      <c r="W47" s="17"/>
      <c r="X47" s="17"/>
      <c r="Y47" s="17"/>
      <c r="Z47" s="17"/>
      <c r="AA47" s="17"/>
    </row>
    <row r="48" spans="1:27" s="18" customFormat="1" ht="21" customHeight="1" x14ac:dyDescent="0.2">
      <c r="A48" s="9" t="s">
        <v>57</v>
      </c>
      <c r="B48" s="10">
        <f t="shared" si="1"/>
        <v>45734</v>
      </c>
      <c r="C48" s="10">
        <f t="shared" si="2"/>
        <v>66</v>
      </c>
      <c r="D48" s="10">
        <v>0</v>
      </c>
      <c r="E48" s="10">
        <v>66</v>
      </c>
      <c r="F48" s="10">
        <f t="shared" si="3"/>
        <v>12524</v>
      </c>
      <c r="G48" s="10">
        <v>244</v>
      </c>
      <c r="H48" s="10">
        <v>12280</v>
      </c>
      <c r="I48" s="10">
        <f t="shared" si="4"/>
        <v>32030</v>
      </c>
      <c r="J48" s="10">
        <v>5864</v>
      </c>
      <c r="K48" s="10">
        <v>26166</v>
      </c>
      <c r="L48" s="10">
        <f t="shared" si="5"/>
        <v>0</v>
      </c>
      <c r="M48" s="10">
        <v>0</v>
      </c>
      <c r="N48" s="10">
        <v>0</v>
      </c>
      <c r="O48" s="10">
        <f t="shared" si="6"/>
        <v>841</v>
      </c>
      <c r="P48" s="10">
        <v>100</v>
      </c>
      <c r="Q48" s="10">
        <v>741</v>
      </c>
      <c r="R48" s="10">
        <f t="shared" si="7"/>
        <v>273</v>
      </c>
      <c r="S48" s="10">
        <v>273</v>
      </c>
      <c r="T48" s="10">
        <v>0</v>
      </c>
      <c r="U48" s="17"/>
      <c r="V48" s="17"/>
      <c r="W48" s="17"/>
      <c r="X48" s="17"/>
      <c r="Y48" s="17"/>
      <c r="Z48" s="17"/>
      <c r="AA48" s="17"/>
    </row>
    <row r="49" spans="1:27" s="18" customFormat="1" ht="21" customHeight="1" x14ac:dyDescent="0.2">
      <c r="A49" s="62" t="s">
        <v>58</v>
      </c>
      <c r="B49" s="64">
        <f t="shared" si="1"/>
        <v>46296</v>
      </c>
      <c r="C49" s="64">
        <f t="shared" si="2"/>
        <v>60</v>
      </c>
      <c r="D49" s="64">
        <v>0</v>
      </c>
      <c r="E49" s="64">
        <v>60</v>
      </c>
      <c r="F49" s="64">
        <f t="shared" si="3"/>
        <v>12422</v>
      </c>
      <c r="G49" s="64">
        <v>223</v>
      </c>
      <c r="H49" s="64">
        <v>12199</v>
      </c>
      <c r="I49" s="64">
        <f t="shared" si="4"/>
        <v>32844</v>
      </c>
      <c r="J49" s="64">
        <v>6418</v>
      </c>
      <c r="K49" s="64">
        <v>26426</v>
      </c>
      <c r="L49" s="64">
        <f t="shared" si="5"/>
        <v>0</v>
      </c>
      <c r="M49" s="64">
        <v>0</v>
      </c>
      <c r="N49" s="64">
        <v>0</v>
      </c>
      <c r="O49" s="64">
        <f t="shared" si="6"/>
        <v>713</v>
      </c>
      <c r="P49" s="64">
        <v>46</v>
      </c>
      <c r="Q49" s="64">
        <v>667</v>
      </c>
      <c r="R49" s="64">
        <f t="shared" si="7"/>
        <v>257</v>
      </c>
      <c r="S49" s="64">
        <v>257</v>
      </c>
      <c r="T49" s="64">
        <v>0</v>
      </c>
      <c r="U49" s="17"/>
      <c r="V49" s="17"/>
      <c r="W49" s="17"/>
      <c r="X49" s="17"/>
      <c r="Y49" s="17"/>
      <c r="Z49" s="17"/>
      <c r="AA49" s="17"/>
    </row>
    <row r="50" spans="1:27" s="35" customFormat="1" ht="21" customHeight="1" x14ac:dyDescent="0.2">
      <c r="A50" s="9" t="s">
        <v>125</v>
      </c>
      <c r="B50" s="33">
        <f t="shared" si="1"/>
        <v>45737</v>
      </c>
      <c r="C50" s="33">
        <f t="shared" si="2"/>
        <v>65</v>
      </c>
      <c r="D50" s="10">
        <v>1</v>
      </c>
      <c r="E50" s="10">
        <v>64</v>
      </c>
      <c r="F50" s="33">
        <f t="shared" si="3"/>
        <v>12294</v>
      </c>
      <c r="G50" s="10">
        <v>244</v>
      </c>
      <c r="H50" s="10">
        <v>12050</v>
      </c>
      <c r="I50" s="33">
        <f t="shared" si="4"/>
        <v>32282</v>
      </c>
      <c r="J50" s="10">
        <v>6712</v>
      </c>
      <c r="K50" s="10">
        <v>25570</v>
      </c>
      <c r="L50" s="33">
        <f t="shared" si="5"/>
        <v>0</v>
      </c>
      <c r="M50" s="10">
        <v>0</v>
      </c>
      <c r="N50" s="10">
        <v>0</v>
      </c>
      <c r="O50" s="33">
        <f t="shared" si="6"/>
        <v>820</v>
      </c>
      <c r="P50" s="10">
        <v>72</v>
      </c>
      <c r="Q50" s="10">
        <v>748</v>
      </c>
      <c r="R50" s="33">
        <f t="shared" si="7"/>
        <v>276</v>
      </c>
      <c r="S50" s="10">
        <v>276</v>
      </c>
      <c r="T50" s="10">
        <v>0</v>
      </c>
    </row>
    <row r="51" spans="1:27" s="35" customFormat="1" ht="21" customHeight="1" x14ac:dyDescent="0.2">
      <c r="A51" s="62" t="s">
        <v>126</v>
      </c>
      <c r="B51" s="73">
        <f t="shared" si="1"/>
        <v>46941</v>
      </c>
      <c r="C51" s="73">
        <f t="shared" si="2"/>
        <v>67</v>
      </c>
      <c r="D51" s="63">
        <v>1</v>
      </c>
      <c r="E51" s="63">
        <v>66</v>
      </c>
      <c r="F51" s="73">
        <f t="shared" si="3"/>
        <v>12518</v>
      </c>
      <c r="G51" s="63">
        <v>204</v>
      </c>
      <c r="H51" s="63">
        <v>12314</v>
      </c>
      <c r="I51" s="73">
        <f t="shared" si="4"/>
        <v>33262</v>
      </c>
      <c r="J51" s="63">
        <v>7172</v>
      </c>
      <c r="K51" s="63">
        <v>26090</v>
      </c>
      <c r="L51" s="73">
        <f t="shared" si="5"/>
        <v>0</v>
      </c>
      <c r="M51" s="63">
        <v>0</v>
      </c>
      <c r="N51" s="63">
        <v>0</v>
      </c>
      <c r="O51" s="73">
        <f t="shared" si="6"/>
        <v>810</v>
      </c>
      <c r="P51" s="63">
        <v>132</v>
      </c>
      <c r="Q51" s="63">
        <v>678</v>
      </c>
      <c r="R51" s="73">
        <f t="shared" si="7"/>
        <v>284</v>
      </c>
      <c r="S51" s="63">
        <v>284</v>
      </c>
      <c r="T51" s="63">
        <v>0</v>
      </c>
    </row>
    <row r="52" spans="1:27" s="35" customFormat="1" ht="21" customHeight="1" x14ac:dyDescent="0.2">
      <c r="A52" s="9" t="s">
        <v>127</v>
      </c>
      <c r="B52" s="33">
        <f t="shared" si="1"/>
        <v>46932</v>
      </c>
      <c r="C52" s="33">
        <f t="shared" si="2"/>
        <v>69</v>
      </c>
      <c r="D52" s="10">
        <v>2</v>
      </c>
      <c r="E52" s="10">
        <v>67</v>
      </c>
      <c r="F52" s="33">
        <f t="shared" si="3"/>
        <v>12734</v>
      </c>
      <c r="G52" s="10">
        <v>189</v>
      </c>
      <c r="H52" s="10">
        <v>12545</v>
      </c>
      <c r="I52" s="33">
        <f t="shared" si="4"/>
        <v>32688</v>
      </c>
      <c r="J52" s="10">
        <v>6700</v>
      </c>
      <c r="K52" s="10">
        <v>25988</v>
      </c>
      <c r="L52" s="33">
        <f t="shared" si="5"/>
        <v>0</v>
      </c>
      <c r="M52" s="10">
        <v>0</v>
      </c>
      <c r="N52" s="10">
        <v>0</v>
      </c>
      <c r="O52" s="33">
        <f t="shared" si="6"/>
        <v>1165</v>
      </c>
      <c r="P52" s="10">
        <v>466</v>
      </c>
      <c r="Q52" s="10">
        <v>699</v>
      </c>
      <c r="R52" s="33">
        <f t="shared" si="7"/>
        <v>276</v>
      </c>
      <c r="S52" s="10">
        <v>276</v>
      </c>
      <c r="T52" s="10">
        <v>0</v>
      </c>
    </row>
    <row r="53" spans="1:27" s="35" customFormat="1" ht="21" customHeight="1" x14ac:dyDescent="0.2">
      <c r="A53" s="62" t="s">
        <v>128</v>
      </c>
      <c r="B53" s="74">
        <f t="shared" si="1"/>
        <v>46798</v>
      </c>
      <c r="C53" s="74">
        <f t="shared" si="2"/>
        <v>70</v>
      </c>
      <c r="D53" s="64">
        <v>1</v>
      </c>
      <c r="E53" s="64">
        <v>69</v>
      </c>
      <c r="F53" s="74">
        <f t="shared" si="3"/>
        <v>12294</v>
      </c>
      <c r="G53" s="64">
        <v>208</v>
      </c>
      <c r="H53" s="64">
        <v>12086</v>
      </c>
      <c r="I53" s="74">
        <f t="shared" si="4"/>
        <v>32960</v>
      </c>
      <c r="J53" s="64">
        <v>6744</v>
      </c>
      <c r="K53" s="64">
        <v>26216</v>
      </c>
      <c r="L53" s="74">
        <f t="shared" si="5"/>
        <v>0</v>
      </c>
      <c r="M53" s="64">
        <v>0</v>
      </c>
      <c r="N53" s="64">
        <v>0</v>
      </c>
      <c r="O53" s="74">
        <f t="shared" si="6"/>
        <v>1184</v>
      </c>
      <c r="P53" s="64">
        <v>501</v>
      </c>
      <c r="Q53" s="64">
        <v>683</v>
      </c>
      <c r="R53" s="74">
        <f t="shared" si="7"/>
        <v>290</v>
      </c>
      <c r="S53" s="64">
        <v>290</v>
      </c>
      <c r="T53" s="64">
        <v>0</v>
      </c>
    </row>
    <row r="54" spans="1:27" s="35" customFormat="1" ht="21" customHeight="1" x14ac:dyDescent="0.2">
      <c r="A54" s="9" t="s">
        <v>132</v>
      </c>
      <c r="B54" s="33">
        <f t="shared" ref="B54:B89" si="8">+C54+F54+I54+L54+O54+R54</f>
        <v>47831</v>
      </c>
      <c r="C54" s="33">
        <f t="shared" ref="C54:C89" si="9">+D54+E54</f>
        <v>49</v>
      </c>
      <c r="D54" s="10">
        <v>2</v>
      </c>
      <c r="E54" s="10">
        <v>47</v>
      </c>
      <c r="F54" s="33">
        <f t="shared" ref="F54:F89" si="10">+G54+H54</f>
        <v>12747</v>
      </c>
      <c r="G54" s="10">
        <v>254</v>
      </c>
      <c r="H54" s="10">
        <v>12493</v>
      </c>
      <c r="I54" s="33">
        <f t="shared" ref="I54:I89" si="11">+J54+K54</f>
        <v>33910</v>
      </c>
      <c r="J54" s="10">
        <v>7008</v>
      </c>
      <c r="K54" s="10">
        <v>26902</v>
      </c>
      <c r="L54" s="33">
        <f t="shared" ref="L54:L89" si="12">+M54+N54</f>
        <v>0</v>
      </c>
      <c r="M54" s="10">
        <v>0</v>
      </c>
      <c r="N54" s="10">
        <v>0</v>
      </c>
      <c r="O54" s="33">
        <f t="shared" ref="O54:O89" si="13">+P54+Q54</f>
        <v>791</v>
      </c>
      <c r="P54" s="10">
        <v>98</v>
      </c>
      <c r="Q54" s="10">
        <v>693</v>
      </c>
      <c r="R54" s="33">
        <f t="shared" ref="R54:R89" si="14">+S54+T54</f>
        <v>334</v>
      </c>
      <c r="S54" s="10">
        <v>334</v>
      </c>
      <c r="T54" s="10">
        <v>0</v>
      </c>
    </row>
    <row r="55" spans="1:27" s="35" customFormat="1" ht="21" customHeight="1" x14ac:dyDescent="0.2">
      <c r="A55" s="62" t="s">
        <v>133</v>
      </c>
      <c r="B55" s="73">
        <f t="shared" si="8"/>
        <v>48356</v>
      </c>
      <c r="C55" s="73">
        <f t="shared" si="9"/>
        <v>51</v>
      </c>
      <c r="D55" s="63">
        <v>2</v>
      </c>
      <c r="E55" s="63">
        <v>49</v>
      </c>
      <c r="F55" s="73">
        <f t="shared" si="10"/>
        <v>13344</v>
      </c>
      <c r="G55" s="63">
        <v>240</v>
      </c>
      <c r="H55" s="63">
        <v>13104</v>
      </c>
      <c r="I55" s="73">
        <f t="shared" si="11"/>
        <v>33497</v>
      </c>
      <c r="J55" s="63">
        <v>6965</v>
      </c>
      <c r="K55" s="63">
        <v>26532</v>
      </c>
      <c r="L55" s="73">
        <f t="shared" si="12"/>
        <v>0</v>
      </c>
      <c r="M55" s="63">
        <v>0</v>
      </c>
      <c r="N55" s="63">
        <v>0</v>
      </c>
      <c r="O55" s="73">
        <f t="shared" si="13"/>
        <v>1153</v>
      </c>
      <c r="P55" s="63">
        <v>174</v>
      </c>
      <c r="Q55" s="63">
        <v>979</v>
      </c>
      <c r="R55" s="73">
        <f t="shared" si="14"/>
        <v>311</v>
      </c>
      <c r="S55" s="63">
        <v>311</v>
      </c>
      <c r="T55" s="63">
        <v>0</v>
      </c>
    </row>
    <row r="56" spans="1:27" s="35" customFormat="1" ht="21" customHeight="1" x14ac:dyDescent="0.2">
      <c r="A56" s="9" t="s">
        <v>134</v>
      </c>
      <c r="B56" s="33">
        <f t="shared" si="8"/>
        <v>47978</v>
      </c>
      <c r="C56" s="33">
        <f t="shared" si="9"/>
        <v>46</v>
      </c>
      <c r="D56" s="10">
        <v>2</v>
      </c>
      <c r="E56" s="10">
        <v>44</v>
      </c>
      <c r="F56" s="33">
        <f t="shared" si="10"/>
        <v>12816</v>
      </c>
      <c r="G56" s="10">
        <v>234</v>
      </c>
      <c r="H56" s="10">
        <v>12582</v>
      </c>
      <c r="I56" s="33">
        <f t="shared" si="11"/>
        <v>33648</v>
      </c>
      <c r="J56" s="10">
        <v>6966</v>
      </c>
      <c r="K56" s="10">
        <v>26682</v>
      </c>
      <c r="L56" s="33">
        <f t="shared" si="12"/>
        <v>0</v>
      </c>
      <c r="M56" s="10">
        <v>0</v>
      </c>
      <c r="N56" s="10">
        <v>0</v>
      </c>
      <c r="O56" s="33">
        <f t="shared" si="13"/>
        <v>1119</v>
      </c>
      <c r="P56" s="10">
        <v>355</v>
      </c>
      <c r="Q56" s="10">
        <v>764</v>
      </c>
      <c r="R56" s="33">
        <f t="shared" si="14"/>
        <v>349</v>
      </c>
      <c r="S56" s="10">
        <v>349</v>
      </c>
      <c r="T56" s="10">
        <v>0</v>
      </c>
    </row>
    <row r="57" spans="1:27" s="35" customFormat="1" ht="21" customHeight="1" x14ac:dyDescent="0.2">
      <c r="A57" s="62" t="s">
        <v>135</v>
      </c>
      <c r="B57" s="74">
        <f t="shared" si="8"/>
        <v>47543</v>
      </c>
      <c r="C57" s="74">
        <f t="shared" si="9"/>
        <v>66</v>
      </c>
      <c r="D57" s="64">
        <v>1</v>
      </c>
      <c r="E57" s="64">
        <v>65</v>
      </c>
      <c r="F57" s="74">
        <f t="shared" si="10"/>
        <v>12945</v>
      </c>
      <c r="G57" s="64">
        <v>325</v>
      </c>
      <c r="H57" s="64">
        <v>12620</v>
      </c>
      <c r="I57" s="74">
        <f t="shared" si="11"/>
        <v>33514</v>
      </c>
      <c r="J57" s="64">
        <v>7253</v>
      </c>
      <c r="K57" s="64">
        <v>26261</v>
      </c>
      <c r="L57" s="74">
        <f t="shared" si="12"/>
        <v>0</v>
      </c>
      <c r="M57" s="64">
        <v>0</v>
      </c>
      <c r="N57" s="64">
        <v>0</v>
      </c>
      <c r="O57" s="74">
        <f t="shared" si="13"/>
        <v>726</v>
      </c>
      <c r="P57" s="64">
        <v>112</v>
      </c>
      <c r="Q57" s="64">
        <v>614</v>
      </c>
      <c r="R57" s="74">
        <f t="shared" si="14"/>
        <v>292</v>
      </c>
      <c r="S57" s="64">
        <v>292</v>
      </c>
      <c r="T57" s="64">
        <v>0</v>
      </c>
    </row>
    <row r="58" spans="1:27" s="35" customFormat="1" ht="21" customHeight="1" x14ac:dyDescent="0.2">
      <c r="A58" s="9" t="s">
        <v>136</v>
      </c>
      <c r="B58" s="33">
        <f t="shared" si="8"/>
        <v>47810</v>
      </c>
      <c r="C58" s="33">
        <f t="shared" si="9"/>
        <v>67</v>
      </c>
      <c r="D58" s="10">
        <v>1</v>
      </c>
      <c r="E58" s="10">
        <v>66</v>
      </c>
      <c r="F58" s="33">
        <f t="shared" si="10"/>
        <v>12740</v>
      </c>
      <c r="G58" s="10">
        <v>353</v>
      </c>
      <c r="H58" s="10">
        <v>12387</v>
      </c>
      <c r="I58" s="33">
        <f t="shared" si="11"/>
        <v>33744</v>
      </c>
      <c r="J58" s="10">
        <v>7315</v>
      </c>
      <c r="K58" s="10">
        <v>26429</v>
      </c>
      <c r="L58" s="33">
        <f t="shared" si="12"/>
        <v>0</v>
      </c>
      <c r="M58" s="10">
        <v>0</v>
      </c>
      <c r="N58" s="10">
        <v>0</v>
      </c>
      <c r="O58" s="33">
        <f t="shared" si="13"/>
        <v>818</v>
      </c>
      <c r="P58" s="10">
        <v>123</v>
      </c>
      <c r="Q58" s="10">
        <v>695</v>
      </c>
      <c r="R58" s="33">
        <f t="shared" si="14"/>
        <v>441</v>
      </c>
      <c r="S58" s="10">
        <v>441</v>
      </c>
      <c r="T58" s="10">
        <v>0</v>
      </c>
    </row>
    <row r="59" spans="1:27" s="35" customFormat="1" ht="21" customHeight="1" x14ac:dyDescent="0.2">
      <c r="A59" s="62" t="s">
        <v>137</v>
      </c>
      <c r="B59" s="73">
        <f t="shared" si="8"/>
        <v>48577</v>
      </c>
      <c r="C59" s="73">
        <f t="shared" si="9"/>
        <v>76</v>
      </c>
      <c r="D59" s="63">
        <v>1</v>
      </c>
      <c r="E59" s="63">
        <v>75</v>
      </c>
      <c r="F59" s="73">
        <f t="shared" si="10"/>
        <v>13431</v>
      </c>
      <c r="G59" s="63">
        <v>338</v>
      </c>
      <c r="H59" s="63">
        <v>13093</v>
      </c>
      <c r="I59" s="73">
        <f t="shared" si="11"/>
        <v>33660</v>
      </c>
      <c r="J59" s="63">
        <v>7714</v>
      </c>
      <c r="K59" s="63">
        <v>25946</v>
      </c>
      <c r="L59" s="73">
        <f t="shared" si="12"/>
        <v>0</v>
      </c>
      <c r="M59" s="63">
        <v>0</v>
      </c>
      <c r="N59" s="63">
        <v>0</v>
      </c>
      <c r="O59" s="73">
        <f t="shared" si="13"/>
        <v>994</v>
      </c>
      <c r="P59" s="63">
        <v>144</v>
      </c>
      <c r="Q59" s="63">
        <v>850</v>
      </c>
      <c r="R59" s="73">
        <f t="shared" si="14"/>
        <v>416</v>
      </c>
      <c r="S59" s="63">
        <v>416</v>
      </c>
      <c r="T59" s="63">
        <v>0</v>
      </c>
    </row>
    <row r="60" spans="1:27" s="35" customFormat="1" ht="21" customHeight="1" x14ac:dyDescent="0.2">
      <c r="A60" s="9" t="s">
        <v>138</v>
      </c>
      <c r="B60" s="33">
        <f t="shared" si="8"/>
        <v>49647</v>
      </c>
      <c r="C60" s="33">
        <f t="shared" si="9"/>
        <v>73</v>
      </c>
      <c r="D60" s="10">
        <v>1</v>
      </c>
      <c r="E60" s="10">
        <v>72</v>
      </c>
      <c r="F60" s="33">
        <f t="shared" si="10"/>
        <v>13459</v>
      </c>
      <c r="G60" s="10">
        <v>306</v>
      </c>
      <c r="H60" s="10">
        <v>13153</v>
      </c>
      <c r="I60" s="33">
        <f t="shared" si="11"/>
        <v>34486</v>
      </c>
      <c r="J60" s="10">
        <v>8190</v>
      </c>
      <c r="K60" s="10">
        <v>26296</v>
      </c>
      <c r="L60" s="33">
        <f t="shared" si="12"/>
        <v>0</v>
      </c>
      <c r="M60" s="10">
        <v>0</v>
      </c>
      <c r="N60" s="10">
        <v>0</v>
      </c>
      <c r="O60" s="33">
        <f t="shared" si="13"/>
        <v>1191</v>
      </c>
      <c r="P60" s="10">
        <v>304</v>
      </c>
      <c r="Q60" s="10">
        <v>887</v>
      </c>
      <c r="R60" s="33">
        <f t="shared" si="14"/>
        <v>438</v>
      </c>
      <c r="S60" s="10">
        <v>438</v>
      </c>
      <c r="T60" s="10">
        <v>0</v>
      </c>
    </row>
    <row r="61" spans="1:27" s="35" customFormat="1" ht="21" customHeight="1" x14ac:dyDescent="0.2">
      <c r="A61" s="62" t="s">
        <v>139</v>
      </c>
      <c r="B61" s="74">
        <f t="shared" si="8"/>
        <v>49714</v>
      </c>
      <c r="C61" s="74">
        <f t="shared" si="9"/>
        <v>62</v>
      </c>
      <c r="D61" s="64">
        <v>1</v>
      </c>
      <c r="E61" s="64">
        <v>61</v>
      </c>
      <c r="F61" s="74">
        <f t="shared" si="10"/>
        <v>14355</v>
      </c>
      <c r="G61" s="64">
        <v>292</v>
      </c>
      <c r="H61" s="64">
        <v>14063</v>
      </c>
      <c r="I61" s="74">
        <f t="shared" si="11"/>
        <v>33889</v>
      </c>
      <c r="J61" s="64">
        <v>7460</v>
      </c>
      <c r="K61" s="64">
        <v>26429</v>
      </c>
      <c r="L61" s="74">
        <f t="shared" si="12"/>
        <v>0</v>
      </c>
      <c r="M61" s="64">
        <v>0</v>
      </c>
      <c r="N61" s="64">
        <v>0</v>
      </c>
      <c r="O61" s="74">
        <f t="shared" si="13"/>
        <v>983</v>
      </c>
      <c r="P61" s="64">
        <v>139</v>
      </c>
      <c r="Q61" s="64">
        <v>844</v>
      </c>
      <c r="R61" s="74">
        <f t="shared" si="14"/>
        <v>425</v>
      </c>
      <c r="S61" s="64">
        <v>425</v>
      </c>
      <c r="T61" s="64">
        <v>0</v>
      </c>
    </row>
    <row r="62" spans="1:27" s="35" customFormat="1" ht="21" customHeight="1" x14ac:dyDescent="0.2">
      <c r="A62" s="9" t="s">
        <v>140</v>
      </c>
      <c r="B62" s="33">
        <f t="shared" si="8"/>
        <v>50733</v>
      </c>
      <c r="C62" s="33">
        <f t="shared" si="9"/>
        <v>64</v>
      </c>
      <c r="D62" s="10">
        <v>1</v>
      </c>
      <c r="E62" s="10">
        <v>63</v>
      </c>
      <c r="F62" s="33">
        <f t="shared" si="10"/>
        <v>14152</v>
      </c>
      <c r="G62" s="10">
        <v>344</v>
      </c>
      <c r="H62" s="10">
        <v>13808</v>
      </c>
      <c r="I62" s="33">
        <f t="shared" si="11"/>
        <v>35003</v>
      </c>
      <c r="J62" s="10">
        <v>7892</v>
      </c>
      <c r="K62" s="10">
        <v>27111</v>
      </c>
      <c r="L62" s="33">
        <f t="shared" si="12"/>
        <v>0</v>
      </c>
      <c r="M62" s="10">
        <v>0</v>
      </c>
      <c r="N62" s="10">
        <v>0</v>
      </c>
      <c r="O62" s="33">
        <f t="shared" si="13"/>
        <v>1016</v>
      </c>
      <c r="P62" s="10">
        <v>129</v>
      </c>
      <c r="Q62" s="10">
        <v>887</v>
      </c>
      <c r="R62" s="33">
        <f t="shared" si="14"/>
        <v>498</v>
      </c>
      <c r="S62" s="10">
        <v>498</v>
      </c>
      <c r="T62" s="10">
        <v>0</v>
      </c>
    </row>
    <row r="63" spans="1:27" s="35" customFormat="1" ht="21" customHeight="1" x14ac:dyDescent="0.2">
      <c r="A63" s="62" t="s">
        <v>141</v>
      </c>
      <c r="B63" s="73">
        <f t="shared" si="8"/>
        <v>51460</v>
      </c>
      <c r="C63" s="73">
        <f t="shared" si="9"/>
        <v>59</v>
      </c>
      <c r="D63" s="63">
        <v>2</v>
      </c>
      <c r="E63" s="63">
        <v>57</v>
      </c>
      <c r="F63" s="73">
        <f t="shared" si="10"/>
        <v>14688</v>
      </c>
      <c r="G63" s="63">
        <v>385</v>
      </c>
      <c r="H63" s="63">
        <v>14303</v>
      </c>
      <c r="I63" s="73">
        <f t="shared" si="11"/>
        <v>35208</v>
      </c>
      <c r="J63" s="63">
        <v>9547</v>
      </c>
      <c r="K63" s="63">
        <v>25661</v>
      </c>
      <c r="L63" s="73">
        <f t="shared" si="12"/>
        <v>0</v>
      </c>
      <c r="M63" s="63">
        <v>0</v>
      </c>
      <c r="N63" s="63">
        <v>0</v>
      </c>
      <c r="O63" s="73">
        <f t="shared" si="13"/>
        <v>1016</v>
      </c>
      <c r="P63" s="63">
        <v>163</v>
      </c>
      <c r="Q63" s="63">
        <v>853</v>
      </c>
      <c r="R63" s="73">
        <f t="shared" si="14"/>
        <v>489</v>
      </c>
      <c r="S63" s="63">
        <v>489</v>
      </c>
      <c r="T63" s="63">
        <v>0</v>
      </c>
    </row>
    <row r="64" spans="1:27" s="35" customFormat="1" ht="21" customHeight="1" x14ac:dyDescent="0.2">
      <c r="A64" s="9" t="s">
        <v>142</v>
      </c>
      <c r="B64" s="33">
        <f t="shared" si="8"/>
        <v>51983</v>
      </c>
      <c r="C64" s="33">
        <f t="shared" si="9"/>
        <v>56</v>
      </c>
      <c r="D64" s="10">
        <v>2</v>
      </c>
      <c r="E64" s="10">
        <v>54</v>
      </c>
      <c r="F64" s="33">
        <f t="shared" si="10"/>
        <v>15087</v>
      </c>
      <c r="G64" s="10">
        <v>275</v>
      </c>
      <c r="H64" s="10">
        <v>14812</v>
      </c>
      <c r="I64" s="33">
        <f t="shared" si="11"/>
        <v>35228</v>
      </c>
      <c r="J64" s="10">
        <v>9867</v>
      </c>
      <c r="K64" s="10">
        <v>25361</v>
      </c>
      <c r="L64" s="33">
        <f t="shared" si="12"/>
        <v>0</v>
      </c>
      <c r="M64" s="10">
        <v>0</v>
      </c>
      <c r="N64" s="10">
        <v>0</v>
      </c>
      <c r="O64" s="33">
        <f t="shared" si="13"/>
        <v>1145</v>
      </c>
      <c r="P64" s="10">
        <v>278</v>
      </c>
      <c r="Q64" s="10">
        <v>867</v>
      </c>
      <c r="R64" s="33">
        <f t="shared" si="14"/>
        <v>467</v>
      </c>
      <c r="S64" s="10">
        <v>467</v>
      </c>
      <c r="T64" s="10">
        <v>0</v>
      </c>
    </row>
    <row r="65" spans="1:20" s="35" customFormat="1" ht="21" customHeight="1" x14ac:dyDescent="0.2">
      <c r="A65" s="62" t="s">
        <v>143</v>
      </c>
      <c r="B65" s="74">
        <f t="shared" si="8"/>
        <v>54045</v>
      </c>
      <c r="C65" s="74">
        <f t="shared" si="9"/>
        <v>68</v>
      </c>
      <c r="D65" s="64">
        <v>3</v>
      </c>
      <c r="E65" s="64">
        <v>65</v>
      </c>
      <c r="F65" s="74">
        <f t="shared" si="10"/>
        <v>15890</v>
      </c>
      <c r="G65" s="64">
        <v>310</v>
      </c>
      <c r="H65" s="64">
        <v>15580</v>
      </c>
      <c r="I65" s="74">
        <f t="shared" si="11"/>
        <v>36473</v>
      </c>
      <c r="J65" s="64">
        <v>10957</v>
      </c>
      <c r="K65" s="64">
        <v>25516</v>
      </c>
      <c r="L65" s="74">
        <f t="shared" si="12"/>
        <v>0</v>
      </c>
      <c r="M65" s="64">
        <v>0</v>
      </c>
      <c r="N65" s="64">
        <v>0</v>
      </c>
      <c r="O65" s="74">
        <f t="shared" si="13"/>
        <v>1111</v>
      </c>
      <c r="P65" s="64">
        <v>262</v>
      </c>
      <c r="Q65" s="64">
        <v>849</v>
      </c>
      <c r="R65" s="74">
        <f t="shared" si="14"/>
        <v>503</v>
      </c>
      <c r="S65" s="64">
        <v>503</v>
      </c>
      <c r="T65" s="64">
        <v>0</v>
      </c>
    </row>
    <row r="66" spans="1:20" s="35" customFormat="1" ht="21" customHeight="1" x14ac:dyDescent="0.2">
      <c r="A66" s="9" t="s">
        <v>144</v>
      </c>
      <c r="B66" s="33">
        <f t="shared" si="8"/>
        <v>54773</v>
      </c>
      <c r="C66" s="33">
        <f t="shared" si="9"/>
        <v>99</v>
      </c>
      <c r="D66" s="10">
        <v>2</v>
      </c>
      <c r="E66" s="10">
        <v>97</v>
      </c>
      <c r="F66" s="33">
        <f t="shared" si="10"/>
        <v>16463</v>
      </c>
      <c r="G66" s="10">
        <v>366</v>
      </c>
      <c r="H66" s="10">
        <v>16097</v>
      </c>
      <c r="I66" s="33">
        <f t="shared" si="11"/>
        <v>36548</v>
      </c>
      <c r="J66" s="10">
        <v>10106</v>
      </c>
      <c r="K66" s="10">
        <v>26442</v>
      </c>
      <c r="L66" s="33">
        <f t="shared" si="12"/>
        <v>0</v>
      </c>
      <c r="M66" s="10">
        <v>0</v>
      </c>
      <c r="N66" s="10">
        <v>0</v>
      </c>
      <c r="O66" s="33">
        <f t="shared" si="13"/>
        <v>1120</v>
      </c>
      <c r="P66" s="10">
        <v>217</v>
      </c>
      <c r="Q66" s="10">
        <v>903</v>
      </c>
      <c r="R66" s="33">
        <f t="shared" si="14"/>
        <v>543</v>
      </c>
      <c r="S66" s="10">
        <v>543</v>
      </c>
      <c r="T66" s="10">
        <v>0</v>
      </c>
    </row>
    <row r="67" spans="1:20" s="35" customFormat="1" ht="21" customHeight="1" x14ac:dyDescent="0.2">
      <c r="A67" s="62" t="s">
        <v>145</v>
      </c>
      <c r="B67" s="73">
        <f t="shared" si="8"/>
        <v>55191</v>
      </c>
      <c r="C67" s="73">
        <f t="shared" si="9"/>
        <v>97</v>
      </c>
      <c r="D67" s="63">
        <v>3</v>
      </c>
      <c r="E67" s="63">
        <v>94</v>
      </c>
      <c r="F67" s="73">
        <f t="shared" si="10"/>
        <v>16517</v>
      </c>
      <c r="G67" s="63">
        <v>336</v>
      </c>
      <c r="H67" s="63">
        <v>16181</v>
      </c>
      <c r="I67" s="73">
        <f t="shared" si="11"/>
        <v>36840</v>
      </c>
      <c r="J67" s="63">
        <v>10358</v>
      </c>
      <c r="K67" s="63">
        <v>26482</v>
      </c>
      <c r="L67" s="73">
        <f t="shared" si="12"/>
        <v>0</v>
      </c>
      <c r="M67" s="63">
        <v>0</v>
      </c>
      <c r="N67" s="63">
        <v>0</v>
      </c>
      <c r="O67" s="73">
        <f t="shared" si="13"/>
        <v>1211</v>
      </c>
      <c r="P67" s="63">
        <v>260</v>
      </c>
      <c r="Q67" s="63">
        <v>951</v>
      </c>
      <c r="R67" s="73">
        <f t="shared" si="14"/>
        <v>526</v>
      </c>
      <c r="S67" s="63">
        <v>526</v>
      </c>
      <c r="T67" s="63">
        <v>0</v>
      </c>
    </row>
    <row r="68" spans="1:20" s="35" customFormat="1" ht="21" customHeight="1" x14ac:dyDescent="0.2">
      <c r="A68" s="9" t="s">
        <v>146</v>
      </c>
      <c r="B68" s="33">
        <f t="shared" si="8"/>
        <v>55746</v>
      </c>
      <c r="C68" s="33">
        <f t="shared" si="9"/>
        <v>96</v>
      </c>
      <c r="D68" s="10">
        <v>3</v>
      </c>
      <c r="E68" s="10">
        <v>93</v>
      </c>
      <c r="F68" s="33">
        <f t="shared" si="10"/>
        <v>16819</v>
      </c>
      <c r="G68" s="10">
        <v>345</v>
      </c>
      <c r="H68" s="10">
        <v>16474</v>
      </c>
      <c r="I68" s="33">
        <f t="shared" si="11"/>
        <v>36963</v>
      </c>
      <c r="J68" s="10">
        <v>10586</v>
      </c>
      <c r="K68" s="10">
        <v>26377</v>
      </c>
      <c r="L68" s="33">
        <f t="shared" si="12"/>
        <v>0</v>
      </c>
      <c r="M68" s="10">
        <v>0</v>
      </c>
      <c r="N68" s="10">
        <v>0</v>
      </c>
      <c r="O68" s="33">
        <f t="shared" si="13"/>
        <v>1369</v>
      </c>
      <c r="P68" s="10">
        <v>405</v>
      </c>
      <c r="Q68" s="10">
        <v>964</v>
      </c>
      <c r="R68" s="33">
        <f t="shared" si="14"/>
        <v>499</v>
      </c>
      <c r="S68" s="10">
        <v>499</v>
      </c>
      <c r="T68" s="10">
        <v>0</v>
      </c>
    </row>
    <row r="69" spans="1:20" s="35" customFormat="1" ht="21" customHeight="1" x14ac:dyDescent="0.2">
      <c r="A69" s="62" t="s">
        <v>147</v>
      </c>
      <c r="B69" s="74">
        <f t="shared" si="8"/>
        <v>56052</v>
      </c>
      <c r="C69" s="74">
        <f t="shared" si="9"/>
        <v>102</v>
      </c>
      <c r="D69" s="64">
        <v>0</v>
      </c>
      <c r="E69" s="64">
        <v>102</v>
      </c>
      <c r="F69" s="74">
        <f t="shared" si="10"/>
        <v>16897</v>
      </c>
      <c r="G69" s="64">
        <v>326</v>
      </c>
      <c r="H69" s="64">
        <v>16571</v>
      </c>
      <c r="I69" s="74">
        <f t="shared" si="11"/>
        <v>37481</v>
      </c>
      <c r="J69" s="64">
        <v>11581</v>
      </c>
      <c r="K69" s="64">
        <v>25900</v>
      </c>
      <c r="L69" s="74">
        <f t="shared" si="12"/>
        <v>0</v>
      </c>
      <c r="M69" s="64">
        <v>0</v>
      </c>
      <c r="N69" s="64">
        <v>0</v>
      </c>
      <c r="O69" s="74">
        <f t="shared" si="13"/>
        <v>1051</v>
      </c>
      <c r="P69" s="64">
        <v>461</v>
      </c>
      <c r="Q69" s="64">
        <v>590</v>
      </c>
      <c r="R69" s="74">
        <f t="shared" si="14"/>
        <v>521</v>
      </c>
      <c r="S69" s="64">
        <v>521</v>
      </c>
      <c r="T69" s="64">
        <v>0</v>
      </c>
    </row>
    <row r="70" spans="1:20" s="35" customFormat="1" ht="21" customHeight="1" x14ac:dyDescent="0.2">
      <c r="A70" s="9" t="s">
        <v>149</v>
      </c>
      <c r="B70" s="33">
        <f t="shared" si="8"/>
        <v>58028</v>
      </c>
      <c r="C70" s="33">
        <f t="shared" si="9"/>
        <v>90</v>
      </c>
      <c r="D70" s="10">
        <v>1</v>
      </c>
      <c r="E70" s="10">
        <v>89</v>
      </c>
      <c r="F70" s="33">
        <f t="shared" si="10"/>
        <v>17257</v>
      </c>
      <c r="G70" s="10">
        <v>287</v>
      </c>
      <c r="H70" s="10">
        <v>16970</v>
      </c>
      <c r="I70" s="33">
        <f t="shared" si="11"/>
        <v>38600</v>
      </c>
      <c r="J70" s="10">
        <v>13042</v>
      </c>
      <c r="K70" s="10">
        <v>25558</v>
      </c>
      <c r="L70" s="33">
        <f t="shared" si="12"/>
        <v>0</v>
      </c>
      <c r="M70" s="10">
        <v>0</v>
      </c>
      <c r="N70" s="10">
        <v>0</v>
      </c>
      <c r="O70" s="33">
        <f t="shared" si="13"/>
        <v>1475</v>
      </c>
      <c r="P70" s="10">
        <v>796</v>
      </c>
      <c r="Q70" s="10">
        <v>679</v>
      </c>
      <c r="R70" s="33">
        <f t="shared" si="14"/>
        <v>606</v>
      </c>
      <c r="S70" s="10">
        <v>606</v>
      </c>
      <c r="T70" s="10">
        <v>0</v>
      </c>
    </row>
    <row r="71" spans="1:20" s="35" customFormat="1" ht="21" customHeight="1" x14ac:dyDescent="0.2">
      <c r="A71" s="62" t="s">
        <v>150</v>
      </c>
      <c r="B71" s="73">
        <f t="shared" si="8"/>
        <v>60649</v>
      </c>
      <c r="C71" s="73">
        <f t="shared" si="9"/>
        <v>86</v>
      </c>
      <c r="D71" s="63">
        <v>2</v>
      </c>
      <c r="E71" s="63">
        <v>84</v>
      </c>
      <c r="F71" s="73">
        <f t="shared" si="10"/>
        <v>17341</v>
      </c>
      <c r="G71" s="63">
        <v>344</v>
      </c>
      <c r="H71" s="63">
        <v>16997</v>
      </c>
      <c r="I71" s="73">
        <f t="shared" si="11"/>
        <v>40795</v>
      </c>
      <c r="J71" s="63">
        <v>14584</v>
      </c>
      <c r="K71" s="63">
        <v>26211</v>
      </c>
      <c r="L71" s="73">
        <f t="shared" si="12"/>
        <v>0</v>
      </c>
      <c r="M71" s="63">
        <v>0</v>
      </c>
      <c r="N71" s="63">
        <v>0</v>
      </c>
      <c r="O71" s="73">
        <f t="shared" si="13"/>
        <v>1854</v>
      </c>
      <c r="P71" s="63">
        <v>1185</v>
      </c>
      <c r="Q71" s="63">
        <v>669</v>
      </c>
      <c r="R71" s="73">
        <f t="shared" si="14"/>
        <v>573</v>
      </c>
      <c r="S71" s="63">
        <v>573</v>
      </c>
      <c r="T71" s="63">
        <v>0</v>
      </c>
    </row>
    <row r="72" spans="1:20" s="35" customFormat="1" ht="21" customHeight="1" x14ac:dyDescent="0.2">
      <c r="A72" s="9" t="s">
        <v>151</v>
      </c>
      <c r="B72" s="33">
        <f t="shared" si="8"/>
        <v>62245</v>
      </c>
      <c r="C72" s="33">
        <f t="shared" si="9"/>
        <v>94</v>
      </c>
      <c r="D72" s="10">
        <v>2</v>
      </c>
      <c r="E72" s="10">
        <v>92</v>
      </c>
      <c r="F72" s="33">
        <f t="shared" si="10"/>
        <v>17608</v>
      </c>
      <c r="G72" s="10">
        <v>296</v>
      </c>
      <c r="H72" s="10">
        <v>17312</v>
      </c>
      <c r="I72" s="33">
        <f t="shared" si="11"/>
        <v>41544</v>
      </c>
      <c r="J72" s="10">
        <v>14386</v>
      </c>
      <c r="K72" s="10">
        <v>27158</v>
      </c>
      <c r="L72" s="33">
        <f t="shared" si="12"/>
        <v>0</v>
      </c>
      <c r="M72" s="10">
        <v>0</v>
      </c>
      <c r="N72" s="10">
        <v>0</v>
      </c>
      <c r="O72" s="33">
        <f t="shared" si="13"/>
        <v>2464</v>
      </c>
      <c r="P72" s="10">
        <v>1721</v>
      </c>
      <c r="Q72" s="10">
        <v>743</v>
      </c>
      <c r="R72" s="33">
        <f t="shared" si="14"/>
        <v>535</v>
      </c>
      <c r="S72" s="10">
        <v>535</v>
      </c>
      <c r="T72" s="10">
        <v>0</v>
      </c>
    </row>
    <row r="73" spans="1:20" s="35" customFormat="1" ht="21" customHeight="1" x14ac:dyDescent="0.2">
      <c r="A73" s="62" t="s">
        <v>152</v>
      </c>
      <c r="B73" s="74">
        <f t="shared" si="8"/>
        <v>64421</v>
      </c>
      <c r="C73" s="74">
        <f t="shared" si="9"/>
        <v>221</v>
      </c>
      <c r="D73" s="64">
        <v>0</v>
      </c>
      <c r="E73" s="64">
        <v>221</v>
      </c>
      <c r="F73" s="74">
        <f t="shared" si="10"/>
        <v>17643</v>
      </c>
      <c r="G73" s="64">
        <v>303</v>
      </c>
      <c r="H73" s="64">
        <v>17340</v>
      </c>
      <c r="I73" s="74">
        <f t="shared" si="11"/>
        <v>43471</v>
      </c>
      <c r="J73" s="64">
        <v>15488</v>
      </c>
      <c r="K73" s="64">
        <v>27983</v>
      </c>
      <c r="L73" s="74">
        <f t="shared" si="12"/>
        <v>0</v>
      </c>
      <c r="M73" s="64">
        <v>0</v>
      </c>
      <c r="N73" s="64">
        <v>0</v>
      </c>
      <c r="O73" s="74">
        <f t="shared" si="13"/>
        <v>2521</v>
      </c>
      <c r="P73" s="64">
        <v>1687</v>
      </c>
      <c r="Q73" s="64">
        <v>834</v>
      </c>
      <c r="R73" s="74">
        <f t="shared" si="14"/>
        <v>565</v>
      </c>
      <c r="S73" s="64">
        <v>565</v>
      </c>
      <c r="T73" s="64">
        <v>0</v>
      </c>
    </row>
    <row r="74" spans="1:20" s="35" customFormat="1" ht="21" customHeight="1" x14ac:dyDescent="0.2">
      <c r="A74" s="9" t="s">
        <v>153</v>
      </c>
      <c r="B74" s="33">
        <f t="shared" si="8"/>
        <v>63576</v>
      </c>
      <c r="C74" s="33">
        <f t="shared" si="9"/>
        <v>222</v>
      </c>
      <c r="D74" s="10">
        <v>0</v>
      </c>
      <c r="E74" s="10">
        <v>222</v>
      </c>
      <c r="F74" s="33">
        <f t="shared" si="10"/>
        <v>17097</v>
      </c>
      <c r="G74" s="10">
        <v>317</v>
      </c>
      <c r="H74" s="10">
        <v>16780</v>
      </c>
      <c r="I74" s="33">
        <f t="shared" si="11"/>
        <v>42948</v>
      </c>
      <c r="J74" s="10">
        <v>13978</v>
      </c>
      <c r="K74" s="10">
        <v>28970</v>
      </c>
      <c r="L74" s="33">
        <f t="shared" si="12"/>
        <v>0</v>
      </c>
      <c r="M74" s="10">
        <v>0</v>
      </c>
      <c r="N74" s="10">
        <v>0</v>
      </c>
      <c r="O74" s="33">
        <f t="shared" si="13"/>
        <v>2730</v>
      </c>
      <c r="P74" s="10">
        <v>1869</v>
      </c>
      <c r="Q74" s="10">
        <v>861</v>
      </c>
      <c r="R74" s="33">
        <f t="shared" si="14"/>
        <v>579</v>
      </c>
      <c r="S74" s="10">
        <v>579</v>
      </c>
      <c r="T74" s="10">
        <v>0</v>
      </c>
    </row>
    <row r="75" spans="1:20" s="35" customFormat="1" ht="21" customHeight="1" x14ac:dyDescent="0.2">
      <c r="A75" s="62" t="s">
        <v>154</v>
      </c>
      <c r="B75" s="73">
        <f t="shared" si="8"/>
        <v>58703</v>
      </c>
      <c r="C75" s="73">
        <f t="shared" si="9"/>
        <v>226</v>
      </c>
      <c r="D75" s="63">
        <v>0</v>
      </c>
      <c r="E75" s="63">
        <v>226</v>
      </c>
      <c r="F75" s="73">
        <f t="shared" si="10"/>
        <v>15428</v>
      </c>
      <c r="G75" s="63">
        <v>318</v>
      </c>
      <c r="H75" s="63">
        <v>15110</v>
      </c>
      <c r="I75" s="73">
        <f t="shared" si="11"/>
        <v>39939</v>
      </c>
      <c r="J75" s="63">
        <v>12591</v>
      </c>
      <c r="K75" s="63">
        <v>27348</v>
      </c>
      <c r="L75" s="73">
        <f t="shared" si="12"/>
        <v>0</v>
      </c>
      <c r="M75" s="63">
        <v>0</v>
      </c>
      <c r="N75" s="63">
        <v>0</v>
      </c>
      <c r="O75" s="73">
        <f t="shared" si="13"/>
        <v>2533</v>
      </c>
      <c r="P75" s="63">
        <v>1775</v>
      </c>
      <c r="Q75" s="63">
        <v>758</v>
      </c>
      <c r="R75" s="73">
        <f t="shared" si="14"/>
        <v>577</v>
      </c>
      <c r="S75" s="63">
        <v>577</v>
      </c>
      <c r="T75" s="63">
        <v>0</v>
      </c>
    </row>
    <row r="76" spans="1:20" s="35" customFormat="1" ht="21" customHeight="1" x14ac:dyDescent="0.2">
      <c r="A76" s="9" t="s">
        <v>155</v>
      </c>
      <c r="B76" s="33">
        <f t="shared" si="8"/>
        <v>59329</v>
      </c>
      <c r="C76" s="33">
        <f t="shared" si="9"/>
        <v>107</v>
      </c>
      <c r="D76" s="10">
        <v>0</v>
      </c>
      <c r="E76" s="10">
        <v>107</v>
      </c>
      <c r="F76" s="33">
        <f t="shared" si="10"/>
        <v>16303</v>
      </c>
      <c r="G76" s="10">
        <v>303</v>
      </c>
      <c r="H76" s="10">
        <v>16000</v>
      </c>
      <c r="I76" s="33">
        <f t="shared" si="11"/>
        <v>39943</v>
      </c>
      <c r="J76" s="10">
        <v>12474</v>
      </c>
      <c r="K76" s="10">
        <v>27469</v>
      </c>
      <c r="L76" s="33">
        <f t="shared" si="12"/>
        <v>0</v>
      </c>
      <c r="M76" s="10">
        <v>0</v>
      </c>
      <c r="N76" s="10">
        <v>0</v>
      </c>
      <c r="O76" s="33">
        <f t="shared" si="13"/>
        <v>2432</v>
      </c>
      <c r="P76" s="10">
        <v>1734</v>
      </c>
      <c r="Q76" s="10">
        <v>698</v>
      </c>
      <c r="R76" s="33">
        <f t="shared" si="14"/>
        <v>544</v>
      </c>
      <c r="S76" s="10">
        <v>544</v>
      </c>
      <c r="T76" s="10">
        <v>0</v>
      </c>
    </row>
    <row r="77" spans="1:20" s="35" customFormat="1" ht="21" customHeight="1" x14ac:dyDescent="0.2">
      <c r="A77" s="62" t="s">
        <v>156</v>
      </c>
      <c r="B77" s="74">
        <f t="shared" si="8"/>
        <v>59447</v>
      </c>
      <c r="C77" s="74">
        <f t="shared" si="9"/>
        <v>115</v>
      </c>
      <c r="D77" s="64">
        <v>0</v>
      </c>
      <c r="E77" s="64">
        <v>115</v>
      </c>
      <c r="F77" s="74">
        <f t="shared" si="10"/>
        <v>16820</v>
      </c>
      <c r="G77" s="64">
        <v>299</v>
      </c>
      <c r="H77" s="64">
        <v>16521</v>
      </c>
      <c r="I77" s="74">
        <f t="shared" si="11"/>
        <v>39862</v>
      </c>
      <c r="J77" s="64">
        <v>12410</v>
      </c>
      <c r="K77" s="64">
        <v>27452</v>
      </c>
      <c r="L77" s="74">
        <f t="shared" si="12"/>
        <v>0</v>
      </c>
      <c r="M77" s="64">
        <v>0</v>
      </c>
      <c r="N77" s="64">
        <v>0</v>
      </c>
      <c r="O77" s="74">
        <f t="shared" si="13"/>
        <v>2089</v>
      </c>
      <c r="P77" s="64">
        <v>1554</v>
      </c>
      <c r="Q77" s="64">
        <v>535</v>
      </c>
      <c r="R77" s="74">
        <f t="shared" si="14"/>
        <v>561</v>
      </c>
      <c r="S77" s="64">
        <v>561</v>
      </c>
      <c r="T77" s="64">
        <v>0</v>
      </c>
    </row>
    <row r="78" spans="1:20" s="35" customFormat="1" ht="21" customHeight="1" x14ac:dyDescent="0.2">
      <c r="A78" s="9" t="s">
        <v>158</v>
      </c>
      <c r="B78" s="33">
        <f t="shared" si="8"/>
        <v>62252</v>
      </c>
      <c r="C78" s="33">
        <f t="shared" si="9"/>
        <v>111</v>
      </c>
      <c r="D78" s="10">
        <v>0</v>
      </c>
      <c r="E78" s="10">
        <v>111</v>
      </c>
      <c r="F78" s="33">
        <f t="shared" si="10"/>
        <v>18266</v>
      </c>
      <c r="G78" s="10">
        <v>271</v>
      </c>
      <c r="H78" s="10">
        <v>17995</v>
      </c>
      <c r="I78" s="33">
        <f t="shared" si="11"/>
        <v>40712</v>
      </c>
      <c r="J78" s="10">
        <v>12476</v>
      </c>
      <c r="K78" s="10">
        <v>28236</v>
      </c>
      <c r="L78" s="33">
        <f t="shared" si="12"/>
        <v>0</v>
      </c>
      <c r="M78" s="10">
        <v>0</v>
      </c>
      <c r="N78" s="10">
        <v>0</v>
      </c>
      <c r="O78" s="33">
        <f t="shared" si="13"/>
        <v>2532</v>
      </c>
      <c r="P78" s="10">
        <v>1614</v>
      </c>
      <c r="Q78" s="10">
        <v>918</v>
      </c>
      <c r="R78" s="33">
        <f t="shared" si="14"/>
        <v>631</v>
      </c>
      <c r="S78" s="10">
        <v>631</v>
      </c>
      <c r="T78" s="10">
        <v>0</v>
      </c>
    </row>
    <row r="79" spans="1:20" s="35" customFormat="1" ht="21" customHeight="1" x14ac:dyDescent="0.2">
      <c r="A79" s="62" t="s">
        <v>159</v>
      </c>
      <c r="B79" s="73">
        <f t="shared" si="8"/>
        <v>63625</v>
      </c>
      <c r="C79" s="73">
        <f t="shared" si="9"/>
        <v>114</v>
      </c>
      <c r="D79" s="63">
        <v>0</v>
      </c>
      <c r="E79" s="63">
        <v>114</v>
      </c>
      <c r="F79" s="73">
        <f t="shared" si="10"/>
        <v>19153</v>
      </c>
      <c r="G79" s="63">
        <v>281</v>
      </c>
      <c r="H79" s="63">
        <v>18872</v>
      </c>
      <c r="I79" s="73">
        <f t="shared" si="11"/>
        <v>41258</v>
      </c>
      <c r="J79" s="63">
        <v>13427</v>
      </c>
      <c r="K79" s="63">
        <v>27831</v>
      </c>
      <c r="L79" s="73">
        <f t="shared" si="12"/>
        <v>0</v>
      </c>
      <c r="M79" s="63">
        <v>0</v>
      </c>
      <c r="N79" s="63">
        <v>0</v>
      </c>
      <c r="O79" s="73">
        <f t="shared" si="13"/>
        <v>2475</v>
      </c>
      <c r="P79" s="63">
        <v>1557</v>
      </c>
      <c r="Q79" s="63">
        <v>918</v>
      </c>
      <c r="R79" s="73">
        <f t="shared" si="14"/>
        <v>625</v>
      </c>
      <c r="S79" s="63">
        <v>625</v>
      </c>
      <c r="T79" s="63">
        <v>0</v>
      </c>
    </row>
    <row r="80" spans="1:20" s="35" customFormat="1" ht="21" customHeight="1" x14ac:dyDescent="0.2">
      <c r="A80" s="9" t="s">
        <v>160</v>
      </c>
      <c r="B80" s="33">
        <f t="shared" si="8"/>
        <v>65346</v>
      </c>
      <c r="C80" s="33">
        <f t="shared" si="9"/>
        <v>160</v>
      </c>
      <c r="D80" s="10">
        <v>0</v>
      </c>
      <c r="E80" s="10">
        <v>160</v>
      </c>
      <c r="F80" s="33">
        <f t="shared" si="10"/>
        <v>19636</v>
      </c>
      <c r="G80" s="10">
        <v>250</v>
      </c>
      <c r="H80" s="10">
        <v>19386</v>
      </c>
      <c r="I80" s="33">
        <f t="shared" si="11"/>
        <v>42146</v>
      </c>
      <c r="J80" s="10">
        <v>13317</v>
      </c>
      <c r="K80" s="10">
        <v>28829</v>
      </c>
      <c r="L80" s="33">
        <f t="shared" si="12"/>
        <v>0</v>
      </c>
      <c r="M80" s="10">
        <v>0</v>
      </c>
      <c r="N80" s="10">
        <v>0</v>
      </c>
      <c r="O80" s="33">
        <f t="shared" si="13"/>
        <v>2814</v>
      </c>
      <c r="P80" s="10">
        <v>1549</v>
      </c>
      <c r="Q80" s="10">
        <v>1265</v>
      </c>
      <c r="R80" s="33">
        <f t="shared" si="14"/>
        <v>590</v>
      </c>
      <c r="S80" s="10">
        <v>590</v>
      </c>
      <c r="T80" s="10">
        <v>0</v>
      </c>
    </row>
    <row r="81" spans="1:20" s="35" customFormat="1" ht="21" customHeight="1" x14ac:dyDescent="0.2">
      <c r="A81" s="11" t="s">
        <v>161</v>
      </c>
      <c r="B81" s="37">
        <f t="shared" si="8"/>
        <v>67436</v>
      </c>
      <c r="C81" s="37">
        <f t="shared" si="9"/>
        <v>156</v>
      </c>
      <c r="D81" s="13">
        <v>0</v>
      </c>
      <c r="E81" s="13">
        <v>156</v>
      </c>
      <c r="F81" s="37">
        <f t="shared" si="10"/>
        <v>21197</v>
      </c>
      <c r="G81" s="13">
        <v>281</v>
      </c>
      <c r="H81" s="13">
        <v>20916</v>
      </c>
      <c r="I81" s="37">
        <f t="shared" si="11"/>
        <v>43287</v>
      </c>
      <c r="J81" s="13">
        <v>13808</v>
      </c>
      <c r="K81" s="13">
        <v>29479</v>
      </c>
      <c r="L81" s="37">
        <f t="shared" si="12"/>
        <v>0</v>
      </c>
      <c r="M81" s="13">
        <v>0</v>
      </c>
      <c r="N81" s="13">
        <v>0</v>
      </c>
      <c r="O81" s="37">
        <f t="shared" si="13"/>
        <v>2171</v>
      </c>
      <c r="P81" s="13">
        <v>1271</v>
      </c>
      <c r="Q81" s="13">
        <v>900</v>
      </c>
      <c r="R81" s="37">
        <f t="shared" si="14"/>
        <v>625</v>
      </c>
      <c r="S81" s="13">
        <v>625</v>
      </c>
      <c r="T81" s="13">
        <v>0</v>
      </c>
    </row>
    <row r="82" spans="1:20" s="35" customFormat="1" ht="21" customHeight="1" x14ac:dyDescent="0.2">
      <c r="A82" s="9" t="s">
        <v>162</v>
      </c>
      <c r="B82" s="33">
        <f t="shared" si="8"/>
        <v>70345</v>
      </c>
      <c r="C82" s="33">
        <f t="shared" si="9"/>
        <v>158</v>
      </c>
      <c r="D82" s="10">
        <v>0</v>
      </c>
      <c r="E82" s="10">
        <v>158</v>
      </c>
      <c r="F82" s="33">
        <f t="shared" si="10"/>
        <v>22669</v>
      </c>
      <c r="G82" s="10">
        <v>283</v>
      </c>
      <c r="H82" s="10">
        <v>22386</v>
      </c>
      <c r="I82" s="33">
        <f t="shared" si="11"/>
        <v>44698</v>
      </c>
      <c r="J82" s="10">
        <v>14935</v>
      </c>
      <c r="K82" s="10">
        <v>29763</v>
      </c>
      <c r="L82" s="33">
        <f t="shared" si="12"/>
        <v>0</v>
      </c>
      <c r="M82" s="10">
        <v>0</v>
      </c>
      <c r="N82" s="10">
        <v>0</v>
      </c>
      <c r="O82" s="33">
        <f t="shared" si="13"/>
        <v>2101</v>
      </c>
      <c r="P82" s="10">
        <v>949</v>
      </c>
      <c r="Q82" s="10">
        <v>1152</v>
      </c>
      <c r="R82" s="33">
        <f t="shared" si="14"/>
        <v>719</v>
      </c>
      <c r="S82" s="10">
        <v>719</v>
      </c>
      <c r="T82" s="10">
        <v>0</v>
      </c>
    </row>
    <row r="83" spans="1:20" s="35" customFormat="1" ht="21" customHeight="1" x14ac:dyDescent="0.2">
      <c r="A83" s="62" t="s">
        <v>163</v>
      </c>
      <c r="B83" s="73">
        <f t="shared" si="8"/>
        <v>74629</v>
      </c>
      <c r="C83" s="73">
        <f t="shared" si="9"/>
        <v>165</v>
      </c>
      <c r="D83" s="63">
        <v>0</v>
      </c>
      <c r="E83" s="63">
        <v>165</v>
      </c>
      <c r="F83" s="73">
        <f t="shared" si="10"/>
        <v>25431</v>
      </c>
      <c r="G83" s="63">
        <v>299</v>
      </c>
      <c r="H83" s="63">
        <v>25132</v>
      </c>
      <c r="I83" s="73">
        <f t="shared" si="11"/>
        <v>46174</v>
      </c>
      <c r="J83" s="63">
        <v>15208</v>
      </c>
      <c r="K83" s="63">
        <v>30966</v>
      </c>
      <c r="L83" s="73">
        <f t="shared" si="12"/>
        <v>0</v>
      </c>
      <c r="M83" s="63">
        <v>0</v>
      </c>
      <c r="N83" s="63">
        <v>0</v>
      </c>
      <c r="O83" s="73">
        <f t="shared" si="13"/>
        <v>2182</v>
      </c>
      <c r="P83" s="63">
        <v>901</v>
      </c>
      <c r="Q83" s="63">
        <v>1281</v>
      </c>
      <c r="R83" s="73">
        <f t="shared" si="14"/>
        <v>677</v>
      </c>
      <c r="S83" s="63">
        <v>677</v>
      </c>
      <c r="T83" s="63">
        <v>0</v>
      </c>
    </row>
    <row r="84" spans="1:20" s="35" customFormat="1" ht="21" customHeight="1" x14ac:dyDescent="0.2">
      <c r="A84" s="9" t="s">
        <v>164</v>
      </c>
      <c r="B84" s="33">
        <f t="shared" si="8"/>
        <v>75456</v>
      </c>
      <c r="C84" s="33">
        <f t="shared" si="9"/>
        <v>176</v>
      </c>
      <c r="D84" s="10">
        <v>0</v>
      </c>
      <c r="E84" s="10">
        <v>176</v>
      </c>
      <c r="F84" s="33">
        <f t="shared" si="10"/>
        <v>25834</v>
      </c>
      <c r="G84" s="10">
        <v>258</v>
      </c>
      <c r="H84" s="10">
        <v>25576</v>
      </c>
      <c r="I84" s="33">
        <f t="shared" si="11"/>
        <v>46804</v>
      </c>
      <c r="J84" s="10">
        <v>14677</v>
      </c>
      <c r="K84" s="10">
        <v>32127</v>
      </c>
      <c r="L84" s="33">
        <f t="shared" si="12"/>
        <v>0</v>
      </c>
      <c r="M84" s="10">
        <v>0</v>
      </c>
      <c r="N84" s="10">
        <v>0</v>
      </c>
      <c r="O84" s="33">
        <f t="shared" si="13"/>
        <v>2030</v>
      </c>
      <c r="P84" s="10">
        <v>808</v>
      </c>
      <c r="Q84" s="10">
        <v>1222</v>
      </c>
      <c r="R84" s="33">
        <f t="shared" si="14"/>
        <v>612</v>
      </c>
      <c r="S84" s="10">
        <v>612</v>
      </c>
      <c r="T84" s="10">
        <v>0</v>
      </c>
    </row>
    <row r="85" spans="1:20" s="35" customFormat="1" ht="21" customHeight="1" x14ac:dyDescent="0.2">
      <c r="A85" s="11" t="s">
        <v>165</v>
      </c>
      <c r="B85" s="37">
        <f t="shared" si="8"/>
        <v>73084</v>
      </c>
      <c r="C85" s="37">
        <f t="shared" si="9"/>
        <v>206</v>
      </c>
      <c r="D85" s="13">
        <v>0</v>
      </c>
      <c r="E85" s="13">
        <v>206</v>
      </c>
      <c r="F85" s="37">
        <f t="shared" si="10"/>
        <v>23970</v>
      </c>
      <c r="G85" s="13">
        <v>310</v>
      </c>
      <c r="H85" s="13">
        <v>23660</v>
      </c>
      <c r="I85" s="37">
        <f t="shared" si="11"/>
        <v>46533</v>
      </c>
      <c r="J85" s="13">
        <v>14695</v>
      </c>
      <c r="K85" s="13">
        <v>31838</v>
      </c>
      <c r="L85" s="37">
        <f t="shared" si="12"/>
        <v>0</v>
      </c>
      <c r="M85" s="13">
        <v>0</v>
      </c>
      <c r="N85" s="13">
        <v>0</v>
      </c>
      <c r="O85" s="37">
        <f t="shared" si="13"/>
        <v>1724</v>
      </c>
      <c r="P85" s="13">
        <v>623</v>
      </c>
      <c r="Q85" s="13">
        <v>1101</v>
      </c>
      <c r="R85" s="37">
        <f t="shared" si="14"/>
        <v>651</v>
      </c>
      <c r="S85" s="13">
        <v>651</v>
      </c>
      <c r="T85" s="13">
        <v>0</v>
      </c>
    </row>
    <row r="86" spans="1:20" s="35" customFormat="1" ht="21" customHeight="1" x14ac:dyDescent="0.2">
      <c r="A86" s="9" t="s">
        <v>166</v>
      </c>
      <c r="B86" s="33">
        <f t="shared" si="8"/>
        <v>75570</v>
      </c>
      <c r="C86" s="33">
        <f t="shared" si="9"/>
        <v>182</v>
      </c>
      <c r="D86" s="10">
        <v>0</v>
      </c>
      <c r="E86" s="10">
        <v>182</v>
      </c>
      <c r="F86" s="33">
        <f t="shared" si="10"/>
        <v>24709</v>
      </c>
      <c r="G86" s="10">
        <v>350</v>
      </c>
      <c r="H86" s="10">
        <v>24359</v>
      </c>
      <c r="I86" s="33">
        <f t="shared" si="11"/>
        <v>47449</v>
      </c>
      <c r="J86" s="10">
        <v>14684</v>
      </c>
      <c r="K86" s="10">
        <v>32765</v>
      </c>
      <c r="L86" s="33">
        <f t="shared" si="12"/>
        <v>0</v>
      </c>
      <c r="M86" s="10">
        <v>0</v>
      </c>
      <c r="N86" s="10">
        <v>0</v>
      </c>
      <c r="O86" s="33">
        <f t="shared" si="13"/>
        <v>2321</v>
      </c>
      <c r="P86" s="10">
        <v>956</v>
      </c>
      <c r="Q86" s="10">
        <v>1365</v>
      </c>
      <c r="R86" s="33">
        <f t="shared" si="14"/>
        <v>909</v>
      </c>
      <c r="S86" s="10">
        <v>909</v>
      </c>
      <c r="T86" s="10">
        <v>0</v>
      </c>
    </row>
    <row r="87" spans="1:20" s="35" customFormat="1" ht="21" customHeight="1" x14ac:dyDescent="0.2">
      <c r="A87" s="62" t="s">
        <v>167</v>
      </c>
      <c r="B87" s="73">
        <f t="shared" si="8"/>
        <v>76383</v>
      </c>
      <c r="C87" s="73">
        <f t="shared" si="9"/>
        <v>189</v>
      </c>
      <c r="D87" s="63">
        <v>0</v>
      </c>
      <c r="E87" s="63">
        <v>189</v>
      </c>
      <c r="F87" s="73">
        <f t="shared" si="10"/>
        <v>24751</v>
      </c>
      <c r="G87" s="63">
        <v>353</v>
      </c>
      <c r="H87" s="63">
        <v>24398</v>
      </c>
      <c r="I87" s="73">
        <f t="shared" si="11"/>
        <v>48649</v>
      </c>
      <c r="J87" s="63">
        <v>15036</v>
      </c>
      <c r="K87" s="63">
        <v>33613</v>
      </c>
      <c r="L87" s="73">
        <f t="shared" si="12"/>
        <v>0</v>
      </c>
      <c r="M87" s="63">
        <v>0</v>
      </c>
      <c r="N87" s="63">
        <v>0</v>
      </c>
      <c r="O87" s="73">
        <f t="shared" si="13"/>
        <v>1974</v>
      </c>
      <c r="P87" s="63">
        <v>699</v>
      </c>
      <c r="Q87" s="63">
        <v>1275</v>
      </c>
      <c r="R87" s="73">
        <f t="shared" si="14"/>
        <v>820</v>
      </c>
      <c r="S87" s="63">
        <v>820</v>
      </c>
      <c r="T87" s="63">
        <v>0</v>
      </c>
    </row>
    <row r="88" spans="1:20" s="35" customFormat="1" ht="21" customHeight="1" x14ac:dyDescent="0.2">
      <c r="A88" s="9" t="s">
        <v>168</v>
      </c>
      <c r="B88" s="33">
        <f t="shared" si="8"/>
        <v>74264</v>
      </c>
      <c r="C88" s="33">
        <f t="shared" si="9"/>
        <v>183</v>
      </c>
      <c r="D88" s="10">
        <v>0</v>
      </c>
      <c r="E88" s="10">
        <v>183</v>
      </c>
      <c r="F88" s="33">
        <f t="shared" si="10"/>
        <v>24247</v>
      </c>
      <c r="G88" s="10">
        <v>273</v>
      </c>
      <c r="H88" s="10">
        <v>23974</v>
      </c>
      <c r="I88" s="33">
        <f t="shared" si="11"/>
        <v>47356</v>
      </c>
      <c r="J88" s="10">
        <v>14449</v>
      </c>
      <c r="K88" s="10">
        <v>32907</v>
      </c>
      <c r="L88" s="33">
        <f t="shared" si="12"/>
        <v>0</v>
      </c>
      <c r="M88" s="10">
        <v>0</v>
      </c>
      <c r="N88" s="10">
        <v>0</v>
      </c>
      <c r="O88" s="33">
        <f t="shared" si="13"/>
        <v>1710</v>
      </c>
      <c r="P88" s="10">
        <v>557</v>
      </c>
      <c r="Q88" s="10">
        <v>1153</v>
      </c>
      <c r="R88" s="33">
        <f t="shared" si="14"/>
        <v>768</v>
      </c>
      <c r="S88" s="10">
        <v>768</v>
      </c>
      <c r="T88" s="10">
        <v>0</v>
      </c>
    </row>
    <row r="89" spans="1:20" s="35" customFormat="1" ht="21" customHeight="1" x14ac:dyDescent="0.2">
      <c r="A89" s="11" t="s">
        <v>169</v>
      </c>
      <c r="B89" s="37">
        <f t="shared" si="8"/>
        <v>75186</v>
      </c>
      <c r="C89" s="37">
        <f t="shared" si="9"/>
        <v>203</v>
      </c>
      <c r="D89" s="13">
        <v>0</v>
      </c>
      <c r="E89" s="13">
        <v>203</v>
      </c>
      <c r="F89" s="37">
        <f t="shared" si="10"/>
        <v>22920</v>
      </c>
      <c r="G89" s="13">
        <v>294</v>
      </c>
      <c r="H89" s="13">
        <v>22626</v>
      </c>
      <c r="I89" s="37">
        <f t="shared" si="11"/>
        <v>49615</v>
      </c>
      <c r="J89" s="13">
        <v>15672</v>
      </c>
      <c r="K89" s="13">
        <v>33943</v>
      </c>
      <c r="L89" s="37">
        <f t="shared" si="12"/>
        <v>0</v>
      </c>
      <c r="M89" s="13">
        <v>0</v>
      </c>
      <c r="N89" s="13">
        <v>0</v>
      </c>
      <c r="O89" s="37">
        <f t="shared" si="13"/>
        <v>1585</v>
      </c>
      <c r="P89" s="13">
        <v>455</v>
      </c>
      <c r="Q89" s="13">
        <v>1130</v>
      </c>
      <c r="R89" s="37">
        <f t="shared" si="14"/>
        <v>863</v>
      </c>
      <c r="S89" s="13">
        <v>863</v>
      </c>
      <c r="T89" s="13">
        <v>0</v>
      </c>
    </row>
  </sheetData>
  <mergeCells count="10">
    <mergeCell ref="B5:T5"/>
    <mergeCell ref="A6:A8"/>
    <mergeCell ref="B6:T6"/>
    <mergeCell ref="B7:B8"/>
    <mergeCell ref="C7:E7"/>
    <mergeCell ref="F7:H7"/>
    <mergeCell ref="I7:K7"/>
    <mergeCell ref="L7:N7"/>
    <mergeCell ref="O7:Q7"/>
    <mergeCell ref="R7:T7"/>
  </mergeCells>
  <pageMargins left="0.19685039370078741" right="0.23622047244094491" top="0.27559055118110237" bottom="0.19685039370078741" header="0.27559055118110237" footer="0.15748031496062992"/>
  <pageSetup paperSize="9" scale="44" fitToHeight="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AC89"/>
  <sheetViews>
    <sheetView showGridLines="0" view="pageBreakPreview" zoomScale="80" zoomScaleNormal="100" zoomScaleSheetLayoutView="80" workbookViewId="0">
      <pane ySplit="9" topLeftCell="A66" activePane="bottomLeft" state="frozen"/>
      <selection sqref="A1:XFD1048576"/>
      <selection pane="bottomLeft" activeCell="A90" sqref="A90"/>
    </sheetView>
  </sheetViews>
  <sheetFormatPr defaultColWidth="9.140625" defaultRowHeight="12.75" x14ac:dyDescent="0.2"/>
  <cols>
    <col min="1" max="1" width="14" style="3" customWidth="1"/>
    <col min="2" max="8" width="26.85546875" style="3" customWidth="1"/>
    <col min="9" max="16384" width="9.140625" style="3"/>
  </cols>
  <sheetData>
    <row r="1" spans="1:29" s="2" customFormat="1" ht="18" x14ac:dyDescent="0.2">
      <c r="A1" s="1" t="s">
        <v>129</v>
      </c>
    </row>
    <row r="3" spans="1:29" ht="15.75" x14ac:dyDescent="0.25">
      <c r="A3" s="5" t="s">
        <v>123</v>
      </c>
    </row>
    <row r="5" spans="1:29" ht="24.75" customHeight="1" x14ac:dyDescent="0.25">
      <c r="A5" s="100"/>
      <c r="B5" s="267" t="s">
        <v>84</v>
      </c>
      <c r="C5" s="267"/>
      <c r="D5" s="267"/>
      <c r="E5" s="267"/>
      <c r="F5" s="267"/>
      <c r="G5" s="267"/>
      <c r="H5" s="268"/>
    </row>
    <row r="6" spans="1:29" ht="22.5" customHeight="1" x14ac:dyDescent="0.2">
      <c r="A6" s="276" t="s">
        <v>11</v>
      </c>
      <c r="B6" s="278" t="s">
        <v>106</v>
      </c>
      <c r="C6" s="278"/>
      <c r="D6" s="278"/>
      <c r="E6" s="278"/>
      <c r="F6" s="278"/>
      <c r="G6" s="278"/>
      <c r="H6" s="279"/>
    </row>
    <row r="7" spans="1:29" s="7" customFormat="1" ht="24.75" customHeight="1" x14ac:dyDescent="0.2">
      <c r="A7" s="276"/>
      <c r="B7" s="280" t="s">
        <v>12</v>
      </c>
      <c r="C7" s="224" t="s">
        <v>13</v>
      </c>
      <c r="D7" s="225"/>
      <c r="E7" s="226"/>
      <c r="F7" s="224" t="s">
        <v>14</v>
      </c>
      <c r="G7" s="225"/>
      <c r="H7" s="272"/>
      <c r="I7" s="3"/>
      <c r="J7" s="3"/>
      <c r="K7" s="3"/>
      <c r="L7" s="3"/>
      <c r="M7" s="3"/>
      <c r="N7" s="3"/>
      <c r="O7" s="3"/>
      <c r="P7" s="3"/>
      <c r="Q7" s="3"/>
      <c r="R7" s="3"/>
      <c r="S7" s="3"/>
      <c r="T7" s="3"/>
      <c r="U7" s="3"/>
      <c r="V7" s="3"/>
      <c r="W7" s="3"/>
      <c r="X7" s="3"/>
      <c r="Y7" s="3"/>
      <c r="Z7" s="3"/>
      <c r="AA7" s="3"/>
      <c r="AB7" s="3"/>
      <c r="AC7" s="3"/>
    </row>
    <row r="8" spans="1:29" s="7" customFormat="1" ht="47.25" customHeight="1" x14ac:dyDescent="0.2">
      <c r="A8" s="277"/>
      <c r="B8" s="281"/>
      <c r="C8" s="51" t="s">
        <v>65</v>
      </c>
      <c r="D8" s="42" t="s">
        <v>95</v>
      </c>
      <c r="E8" s="42" t="s">
        <v>96</v>
      </c>
      <c r="F8" s="51" t="s">
        <v>65</v>
      </c>
      <c r="G8" s="42" t="s">
        <v>95</v>
      </c>
      <c r="H8" s="43" t="s">
        <v>96</v>
      </c>
      <c r="I8" s="3"/>
      <c r="J8" s="3"/>
      <c r="K8" s="3"/>
      <c r="L8" s="3"/>
      <c r="M8" s="3"/>
      <c r="N8" s="3"/>
      <c r="O8" s="3"/>
      <c r="P8" s="3"/>
      <c r="Q8" s="3"/>
      <c r="R8" s="3"/>
      <c r="S8" s="3"/>
      <c r="T8" s="3"/>
      <c r="U8" s="3"/>
      <c r="V8" s="3"/>
      <c r="W8" s="3"/>
      <c r="X8" s="3"/>
      <c r="Y8" s="3"/>
      <c r="Z8" s="3"/>
      <c r="AA8" s="3"/>
      <c r="AB8" s="3"/>
      <c r="AC8" s="3"/>
    </row>
    <row r="9" spans="1:29" s="16" customFormat="1" ht="21" customHeight="1" x14ac:dyDescent="0.25">
      <c r="A9" s="61"/>
      <c r="B9" s="61">
        <f>+'E MPI poz sek 4-IIP other sec4'!T9</f>
        <v>80</v>
      </c>
      <c r="C9" s="61">
        <f t="shared" ref="C9:H9" si="0">B9+1</f>
        <v>81</v>
      </c>
      <c r="D9" s="61">
        <f t="shared" si="0"/>
        <v>82</v>
      </c>
      <c r="E9" s="61">
        <f t="shared" si="0"/>
        <v>83</v>
      </c>
      <c r="F9" s="61">
        <f t="shared" si="0"/>
        <v>84</v>
      </c>
      <c r="G9" s="61">
        <f t="shared" si="0"/>
        <v>85</v>
      </c>
      <c r="H9" s="61">
        <f t="shared" si="0"/>
        <v>86</v>
      </c>
    </row>
    <row r="10" spans="1:29" s="18" customFormat="1" ht="21" customHeight="1" x14ac:dyDescent="0.2">
      <c r="A10" s="9" t="s">
        <v>19</v>
      </c>
      <c r="B10" s="10">
        <f>+C10-F10</f>
        <v>262</v>
      </c>
      <c r="C10" s="10">
        <f>+D10+E10</f>
        <v>307</v>
      </c>
      <c r="D10" s="10">
        <v>184</v>
      </c>
      <c r="E10" s="10">
        <v>123</v>
      </c>
      <c r="F10" s="10">
        <f>+G10+H10</f>
        <v>45</v>
      </c>
      <c r="G10" s="10">
        <v>27</v>
      </c>
      <c r="H10" s="10">
        <v>18</v>
      </c>
      <c r="I10" s="17"/>
      <c r="J10" s="17"/>
      <c r="K10" s="17"/>
      <c r="L10" s="17"/>
      <c r="M10" s="17"/>
      <c r="N10" s="17"/>
      <c r="O10" s="17"/>
    </row>
    <row r="11" spans="1:29" s="18" customFormat="1" ht="21" customHeight="1" x14ac:dyDescent="0.2">
      <c r="A11" s="62" t="s">
        <v>20</v>
      </c>
      <c r="B11" s="63">
        <f t="shared" ref="B11:B53" si="1">+C11-F11</f>
        <v>256</v>
      </c>
      <c r="C11" s="63">
        <f t="shared" ref="C11:C53" si="2">+D11+E11</f>
        <v>304</v>
      </c>
      <c r="D11" s="63">
        <v>182</v>
      </c>
      <c r="E11" s="63">
        <v>122</v>
      </c>
      <c r="F11" s="63">
        <f t="shared" ref="F11:F53" si="3">+G11+H11</f>
        <v>48</v>
      </c>
      <c r="G11" s="63">
        <v>29</v>
      </c>
      <c r="H11" s="63">
        <v>19</v>
      </c>
      <c r="I11" s="17"/>
      <c r="J11" s="17"/>
      <c r="K11" s="17"/>
      <c r="L11" s="17"/>
      <c r="M11" s="17"/>
      <c r="N11" s="17"/>
      <c r="O11" s="17"/>
    </row>
    <row r="12" spans="1:29" s="18" customFormat="1" ht="21" customHeight="1" x14ac:dyDescent="0.2">
      <c r="A12" s="9" t="s">
        <v>21</v>
      </c>
      <c r="B12" s="10">
        <f t="shared" si="1"/>
        <v>103</v>
      </c>
      <c r="C12" s="10">
        <f t="shared" si="2"/>
        <v>238</v>
      </c>
      <c r="D12" s="10">
        <v>143</v>
      </c>
      <c r="E12" s="10">
        <v>95</v>
      </c>
      <c r="F12" s="10">
        <f t="shared" si="3"/>
        <v>135</v>
      </c>
      <c r="G12" s="10">
        <v>81</v>
      </c>
      <c r="H12" s="10">
        <v>54</v>
      </c>
      <c r="I12" s="17"/>
      <c r="J12" s="17"/>
      <c r="K12" s="17"/>
      <c r="L12" s="17"/>
      <c r="M12" s="17"/>
      <c r="N12" s="17"/>
      <c r="O12" s="17"/>
    </row>
    <row r="13" spans="1:29" s="18" customFormat="1" ht="21" customHeight="1" x14ac:dyDescent="0.2">
      <c r="A13" s="62" t="s">
        <v>22</v>
      </c>
      <c r="B13" s="64">
        <f t="shared" si="1"/>
        <v>-83</v>
      </c>
      <c r="C13" s="64">
        <f t="shared" si="2"/>
        <v>222</v>
      </c>
      <c r="D13" s="64">
        <v>133</v>
      </c>
      <c r="E13" s="64">
        <v>89</v>
      </c>
      <c r="F13" s="64">
        <f t="shared" si="3"/>
        <v>305</v>
      </c>
      <c r="G13" s="64">
        <v>183</v>
      </c>
      <c r="H13" s="64">
        <v>122</v>
      </c>
      <c r="I13" s="17"/>
      <c r="J13" s="17"/>
      <c r="K13" s="17"/>
      <c r="L13" s="17"/>
      <c r="M13" s="17"/>
      <c r="N13" s="17"/>
      <c r="O13" s="17"/>
    </row>
    <row r="14" spans="1:29" s="18" customFormat="1" ht="21" customHeight="1" x14ac:dyDescent="0.2">
      <c r="A14" s="9" t="s">
        <v>23</v>
      </c>
      <c r="B14" s="10">
        <f t="shared" si="1"/>
        <v>-66</v>
      </c>
      <c r="C14" s="10">
        <f t="shared" si="2"/>
        <v>213</v>
      </c>
      <c r="D14" s="10">
        <v>128</v>
      </c>
      <c r="E14" s="10">
        <v>85</v>
      </c>
      <c r="F14" s="10">
        <f t="shared" si="3"/>
        <v>279</v>
      </c>
      <c r="G14" s="10">
        <v>167</v>
      </c>
      <c r="H14" s="10">
        <v>112</v>
      </c>
      <c r="I14" s="17"/>
      <c r="J14" s="17"/>
      <c r="K14" s="17"/>
      <c r="L14" s="17"/>
      <c r="M14" s="17"/>
      <c r="N14" s="17"/>
      <c r="O14" s="17"/>
    </row>
    <row r="15" spans="1:29" s="18" customFormat="1" ht="21" customHeight="1" x14ac:dyDescent="0.2">
      <c r="A15" s="62" t="s">
        <v>24</v>
      </c>
      <c r="B15" s="63">
        <f t="shared" si="1"/>
        <v>-35</v>
      </c>
      <c r="C15" s="63">
        <f t="shared" si="2"/>
        <v>195</v>
      </c>
      <c r="D15" s="63">
        <v>117</v>
      </c>
      <c r="E15" s="63">
        <v>78</v>
      </c>
      <c r="F15" s="63">
        <f t="shared" si="3"/>
        <v>230</v>
      </c>
      <c r="G15" s="63">
        <v>138</v>
      </c>
      <c r="H15" s="63">
        <v>92</v>
      </c>
      <c r="I15" s="17"/>
      <c r="J15" s="17"/>
      <c r="K15" s="17"/>
      <c r="L15" s="17"/>
      <c r="M15" s="17"/>
      <c r="N15" s="17"/>
      <c r="O15" s="17"/>
    </row>
    <row r="16" spans="1:29" s="20" customFormat="1" ht="21" customHeight="1" x14ac:dyDescent="0.2">
      <c r="A16" s="9" t="s">
        <v>25</v>
      </c>
      <c r="B16" s="10">
        <f t="shared" si="1"/>
        <v>-71</v>
      </c>
      <c r="C16" s="10">
        <f t="shared" si="2"/>
        <v>208</v>
      </c>
      <c r="D16" s="10">
        <v>125</v>
      </c>
      <c r="E16" s="10">
        <v>83</v>
      </c>
      <c r="F16" s="10">
        <f t="shared" si="3"/>
        <v>279</v>
      </c>
      <c r="G16" s="10">
        <v>167</v>
      </c>
      <c r="H16" s="10">
        <v>112</v>
      </c>
      <c r="I16" s="19"/>
      <c r="J16" s="19"/>
      <c r="K16" s="19"/>
      <c r="L16" s="19"/>
      <c r="M16" s="19"/>
      <c r="N16" s="19"/>
      <c r="O16" s="19"/>
    </row>
    <row r="17" spans="1:15" s="18" customFormat="1" ht="21" customHeight="1" x14ac:dyDescent="0.2">
      <c r="A17" s="62" t="s">
        <v>26</v>
      </c>
      <c r="B17" s="64">
        <f t="shared" si="1"/>
        <v>-127</v>
      </c>
      <c r="C17" s="64">
        <f t="shared" si="2"/>
        <v>155</v>
      </c>
      <c r="D17" s="64">
        <v>93</v>
      </c>
      <c r="E17" s="64">
        <v>62</v>
      </c>
      <c r="F17" s="64">
        <f t="shared" si="3"/>
        <v>282</v>
      </c>
      <c r="G17" s="64">
        <v>169</v>
      </c>
      <c r="H17" s="64">
        <v>113</v>
      </c>
      <c r="I17" s="17"/>
      <c r="J17" s="17"/>
      <c r="K17" s="17"/>
      <c r="L17" s="17"/>
      <c r="M17" s="17"/>
      <c r="N17" s="17"/>
      <c r="O17" s="17"/>
    </row>
    <row r="18" spans="1:15" s="18" customFormat="1" ht="21" customHeight="1" x14ac:dyDescent="0.2">
      <c r="A18" s="9" t="s">
        <v>27</v>
      </c>
      <c r="B18" s="10">
        <f t="shared" si="1"/>
        <v>-108</v>
      </c>
      <c r="C18" s="10">
        <f t="shared" si="2"/>
        <v>137</v>
      </c>
      <c r="D18" s="10">
        <v>82</v>
      </c>
      <c r="E18" s="10">
        <v>55</v>
      </c>
      <c r="F18" s="10">
        <f t="shared" si="3"/>
        <v>245</v>
      </c>
      <c r="G18" s="10">
        <v>147</v>
      </c>
      <c r="H18" s="10">
        <v>98</v>
      </c>
      <c r="I18" s="17"/>
      <c r="J18" s="17"/>
      <c r="K18" s="17"/>
      <c r="L18" s="17"/>
      <c r="M18" s="17"/>
      <c r="N18" s="17"/>
      <c r="O18" s="17"/>
    </row>
    <row r="19" spans="1:15" s="18" customFormat="1" ht="21" customHeight="1" x14ac:dyDescent="0.2">
      <c r="A19" s="62" t="s">
        <v>28</v>
      </c>
      <c r="B19" s="63">
        <f t="shared" si="1"/>
        <v>-89</v>
      </c>
      <c r="C19" s="63">
        <f t="shared" si="2"/>
        <v>143</v>
      </c>
      <c r="D19" s="63">
        <v>86</v>
      </c>
      <c r="E19" s="63">
        <v>57</v>
      </c>
      <c r="F19" s="63">
        <f t="shared" si="3"/>
        <v>232</v>
      </c>
      <c r="G19" s="63">
        <v>139</v>
      </c>
      <c r="H19" s="63">
        <v>93</v>
      </c>
      <c r="I19" s="17"/>
      <c r="J19" s="17"/>
      <c r="K19" s="17"/>
      <c r="L19" s="17"/>
      <c r="M19" s="17"/>
      <c r="N19" s="17"/>
      <c r="O19" s="17"/>
    </row>
    <row r="20" spans="1:15" s="18" customFormat="1" ht="21" customHeight="1" x14ac:dyDescent="0.2">
      <c r="A20" s="9" t="s">
        <v>29</v>
      </c>
      <c r="B20" s="10">
        <f t="shared" si="1"/>
        <v>-72</v>
      </c>
      <c r="C20" s="10">
        <f t="shared" si="2"/>
        <v>146</v>
      </c>
      <c r="D20" s="10">
        <v>88</v>
      </c>
      <c r="E20" s="10">
        <v>58</v>
      </c>
      <c r="F20" s="10">
        <f t="shared" si="3"/>
        <v>218</v>
      </c>
      <c r="G20" s="10">
        <v>131</v>
      </c>
      <c r="H20" s="10">
        <v>87</v>
      </c>
      <c r="I20" s="17"/>
      <c r="J20" s="17"/>
      <c r="K20" s="17"/>
      <c r="L20" s="17"/>
      <c r="M20" s="17"/>
      <c r="N20" s="17"/>
      <c r="O20" s="17"/>
    </row>
    <row r="21" spans="1:15" s="18" customFormat="1" ht="21" customHeight="1" x14ac:dyDescent="0.2">
      <c r="A21" s="62" t="s">
        <v>30</v>
      </c>
      <c r="B21" s="64">
        <f t="shared" si="1"/>
        <v>-165</v>
      </c>
      <c r="C21" s="64">
        <f t="shared" si="2"/>
        <v>120</v>
      </c>
      <c r="D21" s="64">
        <v>72</v>
      </c>
      <c r="E21" s="64">
        <v>48</v>
      </c>
      <c r="F21" s="64">
        <f t="shared" si="3"/>
        <v>285</v>
      </c>
      <c r="G21" s="64">
        <v>171</v>
      </c>
      <c r="H21" s="64">
        <v>114</v>
      </c>
      <c r="I21" s="17"/>
      <c r="J21" s="17"/>
      <c r="K21" s="17"/>
      <c r="L21" s="17"/>
      <c r="M21" s="17"/>
      <c r="N21" s="17"/>
      <c r="O21" s="17"/>
    </row>
    <row r="22" spans="1:15" s="20" customFormat="1" ht="21" customHeight="1" x14ac:dyDescent="0.2">
      <c r="A22" s="9" t="s">
        <v>31</v>
      </c>
      <c r="B22" s="10">
        <f t="shared" si="1"/>
        <v>-140</v>
      </c>
      <c r="C22" s="10">
        <f t="shared" si="2"/>
        <v>97</v>
      </c>
      <c r="D22" s="10">
        <v>58</v>
      </c>
      <c r="E22" s="10">
        <v>39</v>
      </c>
      <c r="F22" s="10">
        <f t="shared" si="3"/>
        <v>237</v>
      </c>
      <c r="G22" s="10">
        <v>142</v>
      </c>
      <c r="H22" s="10">
        <v>95</v>
      </c>
      <c r="I22" s="19"/>
      <c r="J22" s="19"/>
      <c r="K22" s="19"/>
      <c r="L22" s="19"/>
      <c r="M22" s="19"/>
      <c r="N22" s="19"/>
      <c r="O22" s="19"/>
    </row>
    <row r="23" spans="1:15" s="18" customFormat="1" ht="21" customHeight="1" x14ac:dyDescent="0.2">
      <c r="A23" s="62" t="s">
        <v>32</v>
      </c>
      <c r="B23" s="63">
        <f t="shared" si="1"/>
        <v>-171</v>
      </c>
      <c r="C23" s="63">
        <f t="shared" si="2"/>
        <v>116</v>
      </c>
      <c r="D23" s="63">
        <v>70</v>
      </c>
      <c r="E23" s="63">
        <v>46</v>
      </c>
      <c r="F23" s="63">
        <f t="shared" si="3"/>
        <v>287</v>
      </c>
      <c r="G23" s="63">
        <v>172</v>
      </c>
      <c r="H23" s="63">
        <v>115</v>
      </c>
      <c r="I23" s="17"/>
      <c r="J23" s="17"/>
      <c r="K23" s="17"/>
      <c r="L23" s="17"/>
      <c r="M23" s="17"/>
      <c r="N23" s="17"/>
      <c r="O23" s="17"/>
    </row>
    <row r="24" spans="1:15" s="18" customFormat="1" ht="21" customHeight="1" x14ac:dyDescent="0.2">
      <c r="A24" s="9" t="s">
        <v>33</v>
      </c>
      <c r="B24" s="10">
        <f t="shared" si="1"/>
        <v>-184</v>
      </c>
      <c r="C24" s="10">
        <f t="shared" si="2"/>
        <v>106</v>
      </c>
      <c r="D24" s="10">
        <v>64</v>
      </c>
      <c r="E24" s="10">
        <v>42</v>
      </c>
      <c r="F24" s="10">
        <f t="shared" si="3"/>
        <v>290</v>
      </c>
      <c r="G24" s="10">
        <v>174</v>
      </c>
      <c r="H24" s="10">
        <v>116</v>
      </c>
      <c r="I24" s="17"/>
      <c r="J24" s="17"/>
      <c r="K24" s="17"/>
      <c r="L24" s="17"/>
      <c r="M24" s="17"/>
      <c r="N24" s="17"/>
      <c r="O24" s="17"/>
    </row>
    <row r="25" spans="1:15" s="18" customFormat="1" ht="21" customHeight="1" x14ac:dyDescent="0.2">
      <c r="A25" s="62" t="s">
        <v>34</v>
      </c>
      <c r="B25" s="64">
        <f t="shared" si="1"/>
        <v>-204</v>
      </c>
      <c r="C25" s="64">
        <f t="shared" si="2"/>
        <v>177</v>
      </c>
      <c r="D25" s="64">
        <v>106</v>
      </c>
      <c r="E25" s="64">
        <v>71</v>
      </c>
      <c r="F25" s="64">
        <f t="shared" si="3"/>
        <v>381</v>
      </c>
      <c r="G25" s="64">
        <v>229</v>
      </c>
      <c r="H25" s="64">
        <v>152</v>
      </c>
      <c r="I25" s="17"/>
      <c r="J25" s="17"/>
      <c r="K25" s="17"/>
      <c r="L25" s="17"/>
      <c r="M25" s="17"/>
      <c r="N25" s="17"/>
      <c r="O25" s="17"/>
    </row>
    <row r="26" spans="1:15" s="18" customFormat="1" ht="21" customHeight="1" x14ac:dyDescent="0.2">
      <c r="A26" s="9" t="s">
        <v>35</v>
      </c>
      <c r="B26" s="10">
        <f t="shared" si="1"/>
        <v>-306</v>
      </c>
      <c r="C26" s="10">
        <f t="shared" si="2"/>
        <v>198</v>
      </c>
      <c r="D26" s="10">
        <v>119</v>
      </c>
      <c r="E26" s="10">
        <v>79</v>
      </c>
      <c r="F26" s="10">
        <f t="shared" si="3"/>
        <v>504</v>
      </c>
      <c r="G26" s="10">
        <v>302</v>
      </c>
      <c r="H26" s="10">
        <v>202</v>
      </c>
      <c r="I26" s="17"/>
      <c r="J26" s="17"/>
      <c r="K26" s="17"/>
      <c r="L26" s="17"/>
      <c r="M26" s="17"/>
      <c r="N26" s="17"/>
      <c r="O26" s="17"/>
    </row>
    <row r="27" spans="1:15" s="18" customFormat="1" ht="21" customHeight="1" x14ac:dyDescent="0.2">
      <c r="A27" s="62" t="s">
        <v>36</v>
      </c>
      <c r="B27" s="63">
        <f t="shared" si="1"/>
        <v>-321</v>
      </c>
      <c r="C27" s="63">
        <f t="shared" si="2"/>
        <v>247</v>
      </c>
      <c r="D27" s="63">
        <v>148</v>
      </c>
      <c r="E27" s="63">
        <v>99</v>
      </c>
      <c r="F27" s="63">
        <f t="shared" si="3"/>
        <v>568</v>
      </c>
      <c r="G27" s="63">
        <v>341</v>
      </c>
      <c r="H27" s="63">
        <v>227</v>
      </c>
      <c r="I27" s="17"/>
      <c r="J27" s="17"/>
      <c r="K27" s="17"/>
      <c r="L27" s="17"/>
      <c r="M27" s="17"/>
      <c r="N27" s="17"/>
      <c r="O27" s="17"/>
    </row>
    <row r="28" spans="1:15" s="18" customFormat="1" ht="21" customHeight="1" x14ac:dyDescent="0.2">
      <c r="A28" s="9" t="s">
        <v>37</v>
      </c>
      <c r="B28" s="10">
        <f t="shared" si="1"/>
        <v>-234</v>
      </c>
      <c r="C28" s="10">
        <f t="shared" si="2"/>
        <v>233</v>
      </c>
      <c r="D28" s="10">
        <v>140</v>
      </c>
      <c r="E28" s="10">
        <v>93</v>
      </c>
      <c r="F28" s="10">
        <f t="shared" si="3"/>
        <v>467</v>
      </c>
      <c r="G28" s="10">
        <v>280</v>
      </c>
      <c r="H28" s="10">
        <v>187</v>
      </c>
      <c r="I28" s="17"/>
      <c r="J28" s="17"/>
      <c r="K28" s="17"/>
      <c r="L28" s="17"/>
      <c r="M28" s="17"/>
      <c r="N28" s="17"/>
      <c r="O28" s="17"/>
    </row>
    <row r="29" spans="1:15" s="18" customFormat="1" ht="21" customHeight="1" x14ac:dyDescent="0.2">
      <c r="A29" s="62" t="s">
        <v>38</v>
      </c>
      <c r="B29" s="64">
        <f t="shared" si="1"/>
        <v>-184</v>
      </c>
      <c r="C29" s="64">
        <f t="shared" si="2"/>
        <v>433</v>
      </c>
      <c r="D29" s="64">
        <v>260</v>
      </c>
      <c r="E29" s="64">
        <v>173</v>
      </c>
      <c r="F29" s="64">
        <f t="shared" si="3"/>
        <v>617</v>
      </c>
      <c r="G29" s="64">
        <v>370</v>
      </c>
      <c r="H29" s="64">
        <v>247</v>
      </c>
      <c r="I29" s="17"/>
      <c r="J29" s="17"/>
      <c r="K29" s="17"/>
      <c r="L29" s="17"/>
      <c r="M29" s="17"/>
      <c r="N29" s="17"/>
      <c r="O29" s="17"/>
    </row>
    <row r="30" spans="1:15" s="18" customFormat="1" ht="21" customHeight="1" x14ac:dyDescent="0.2">
      <c r="A30" s="9" t="s">
        <v>39</v>
      </c>
      <c r="B30" s="10">
        <f t="shared" si="1"/>
        <v>-821</v>
      </c>
      <c r="C30" s="10">
        <f t="shared" si="2"/>
        <v>454</v>
      </c>
      <c r="D30" s="10">
        <v>272</v>
      </c>
      <c r="E30" s="10">
        <v>182</v>
      </c>
      <c r="F30" s="10">
        <f t="shared" si="3"/>
        <v>1275</v>
      </c>
      <c r="G30" s="10">
        <v>765</v>
      </c>
      <c r="H30" s="10">
        <v>510</v>
      </c>
      <c r="I30" s="17"/>
      <c r="J30" s="17"/>
      <c r="K30" s="17"/>
      <c r="L30" s="17"/>
      <c r="M30" s="17"/>
      <c r="N30" s="17"/>
      <c r="O30" s="17"/>
    </row>
    <row r="31" spans="1:15" s="18" customFormat="1" ht="21" customHeight="1" x14ac:dyDescent="0.2">
      <c r="A31" s="62" t="s">
        <v>40</v>
      </c>
      <c r="B31" s="63">
        <f t="shared" si="1"/>
        <v>-1361</v>
      </c>
      <c r="C31" s="63">
        <f t="shared" si="2"/>
        <v>762</v>
      </c>
      <c r="D31" s="63">
        <v>457</v>
      </c>
      <c r="E31" s="63">
        <v>305</v>
      </c>
      <c r="F31" s="63">
        <f t="shared" si="3"/>
        <v>2123</v>
      </c>
      <c r="G31" s="63">
        <v>1274</v>
      </c>
      <c r="H31" s="63">
        <v>849</v>
      </c>
      <c r="I31" s="17"/>
      <c r="J31" s="17"/>
      <c r="K31" s="17"/>
      <c r="L31" s="17"/>
      <c r="M31" s="17"/>
      <c r="N31" s="17"/>
      <c r="O31" s="17"/>
    </row>
    <row r="32" spans="1:15" s="18" customFormat="1" ht="21" customHeight="1" x14ac:dyDescent="0.2">
      <c r="A32" s="9" t="s">
        <v>41</v>
      </c>
      <c r="B32" s="10">
        <f t="shared" si="1"/>
        <v>-185</v>
      </c>
      <c r="C32" s="10">
        <f t="shared" si="2"/>
        <v>322</v>
      </c>
      <c r="D32" s="10">
        <v>193</v>
      </c>
      <c r="E32" s="10">
        <v>129</v>
      </c>
      <c r="F32" s="10">
        <f t="shared" si="3"/>
        <v>507</v>
      </c>
      <c r="G32" s="10">
        <v>304</v>
      </c>
      <c r="H32" s="10">
        <v>203</v>
      </c>
      <c r="I32" s="17"/>
      <c r="J32" s="17"/>
      <c r="K32" s="17"/>
      <c r="L32" s="17"/>
      <c r="M32" s="17"/>
      <c r="N32" s="17"/>
      <c r="O32" s="17"/>
    </row>
    <row r="33" spans="1:15" s="18" customFormat="1" ht="21" customHeight="1" x14ac:dyDescent="0.2">
      <c r="A33" s="62" t="s">
        <v>42</v>
      </c>
      <c r="B33" s="64">
        <f t="shared" si="1"/>
        <v>-185</v>
      </c>
      <c r="C33" s="64">
        <f t="shared" si="2"/>
        <v>222</v>
      </c>
      <c r="D33" s="64">
        <v>133</v>
      </c>
      <c r="E33" s="64">
        <v>89</v>
      </c>
      <c r="F33" s="64">
        <f t="shared" si="3"/>
        <v>407</v>
      </c>
      <c r="G33" s="64">
        <v>244</v>
      </c>
      <c r="H33" s="64">
        <v>163</v>
      </c>
      <c r="I33" s="17"/>
      <c r="J33" s="17"/>
      <c r="K33" s="17"/>
      <c r="L33" s="17"/>
      <c r="M33" s="17"/>
      <c r="N33" s="17"/>
      <c r="O33" s="17"/>
    </row>
    <row r="34" spans="1:15" s="18" customFormat="1" ht="21" customHeight="1" x14ac:dyDescent="0.2">
      <c r="A34" s="9" t="s">
        <v>43</v>
      </c>
      <c r="B34" s="10">
        <f t="shared" si="1"/>
        <v>37</v>
      </c>
      <c r="C34" s="10">
        <f t="shared" si="2"/>
        <v>2215</v>
      </c>
      <c r="D34" s="10">
        <v>238</v>
      </c>
      <c r="E34" s="10">
        <v>1977</v>
      </c>
      <c r="F34" s="10">
        <f t="shared" si="3"/>
        <v>2178</v>
      </c>
      <c r="G34" s="10">
        <v>11</v>
      </c>
      <c r="H34" s="10">
        <v>2167</v>
      </c>
      <c r="I34" s="17"/>
      <c r="J34" s="17"/>
      <c r="K34" s="17"/>
      <c r="L34" s="17"/>
      <c r="M34" s="17"/>
      <c r="N34" s="17"/>
      <c r="O34" s="17"/>
    </row>
    <row r="35" spans="1:15" s="18" customFormat="1" ht="21" customHeight="1" x14ac:dyDescent="0.2">
      <c r="A35" s="62" t="s">
        <v>44</v>
      </c>
      <c r="B35" s="63">
        <f t="shared" si="1"/>
        <v>236</v>
      </c>
      <c r="C35" s="63">
        <f t="shared" si="2"/>
        <v>1195</v>
      </c>
      <c r="D35" s="63">
        <v>223</v>
      </c>
      <c r="E35" s="63">
        <v>972</v>
      </c>
      <c r="F35" s="63">
        <f t="shared" si="3"/>
        <v>959</v>
      </c>
      <c r="G35" s="63">
        <v>14</v>
      </c>
      <c r="H35" s="63">
        <v>945</v>
      </c>
      <c r="I35" s="17"/>
      <c r="J35" s="17"/>
      <c r="K35" s="17"/>
      <c r="L35" s="17"/>
      <c r="M35" s="17"/>
      <c r="N35" s="17"/>
      <c r="O35" s="17"/>
    </row>
    <row r="36" spans="1:15" s="18" customFormat="1" ht="21" customHeight="1" x14ac:dyDescent="0.2">
      <c r="A36" s="9" t="s">
        <v>45</v>
      </c>
      <c r="B36" s="10">
        <f t="shared" si="1"/>
        <v>152</v>
      </c>
      <c r="C36" s="10">
        <f t="shared" si="2"/>
        <v>934</v>
      </c>
      <c r="D36" s="10">
        <v>257</v>
      </c>
      <c r="E36" s="10">
        <v>677</v>
      </c>
      <c r="F36" s="10">
        <f t="shared" si="3"/>
        <v>782</v>
      </c>
      <c r="G36" s="10">
        <v>11</v>
      </c>
      <c r="H36" s="10">
        <v>771</v>
      </c>
      <c r="I36" s="17"/>
      <c r="J36" s="17"/>
      <c r="K36" s="17"/>
      <c r="L36" s="17"/>
      <c r="M36" s="17"/>
      <c r="N36" s="17"/>
      <c r="O36" s="17"/>
    </row>
    <row r="37" spans="1:15" s="18" customFormat="1" ht="21" customHeight="1" x14ac:dyDescent="0.2">
      <c r="A37" s="62" t="s">
        <v>46</v>
      </c>
      <c r="B37" s="64">
        <f t="shared" si="1"/>
        <v>95</v>
      </c>
      <c r="C37" s="64">
        <f t="shared" si="2"/>
        <v>876</v>
      </c>
      <c r="D37" s="64">
        <v>287</v>
      </c>
      <c r="E37" s="64">
        <v>589</v>
      </c>
      <c r="F37" s="64">
        <f t="shared" si="3"/>
        <v>781</v>
      </c>
      <c r="G37" s="64">
        <v>13</v>
      </c>
      <c r="H37" s="64">
        <v>768</v>
      </c>
      <c r="I37" s="17"/>
      <c r="J37" s="17"/>
      <c r="K37" s="17"/>
      <c r="L37" s="17"/>
      <c r="M37" s="17"/>
      <c r="N37" s="17"/>
      <c r="O37" s="17"/>
    </row>
    <row r="38" spans="1:15" s="18" customFormat="1" ht="21" customHeight="1" x14ac:dyDescent="0.2">
      <c r="A38" s="9" t="s">
        <v>47</v>
      </c>
      <c r="B38" s="10">
        <f t="shared" si="1"/>
        <v>385</v>
      </c>
      <c r="C38" s="10">
        <f t="shared" si="2"/>
        <v>1109</v>
      </c>
      <c r="D38" s="10">
        <v>315</v>
      </c>
      <c r="E38" s="10">
        <v>794</v>
      </c>
      <c r="F38" s="10">
        <f t="shared" si="3"/>
        <v>724</v>
      </c>
      <c r="G38" s="10">
        <v>15</v>
      </c>
      <c r="H38" s="10">
        <v>709</v>
      </c>
      <c r="I38" s="17"/>
      <c r="J38" s="17"/>
      <c r="K38" s="17"/>
      <c r="L38" s="17"/>
      <c r="M38" s="17"/>
      <c r="N38" s="17"/>
      <c r="O38" s="17"/>
    </row>
    <row r="39" spans="1:15" s="18" customFormat="1" ht="21" customHeight="1" x14ac:dyDescent="0.2">
      <c r="A39" s="62" t="s">
        <v>48</v>
      </c>
      <c r="B39" s="63">
        <f t="shared" si="1"/>
        <v>305</v>
      </c>
      <c r="C39" s="63">
        <f t="shared" si="2"/>
        <v>1021</v>
      </c>
      <c r="D39" s="63">
        <v>337</v>
      </c>
      <c r="E39" s="63">
        <v>684</v>
      </c>
      <c r="F39" s="63">
        <f t="shared" si="3"/>
        <v>716</v>
      </c>
      <c r="G39" s="63">
        <v>24</v>
      </c>
      <c r="H39" s="63">
        <v>692</v>
      </c>
      <c r="I39" s="17"/>
      <c r="J39" s="17"/>
      <c r="K39" s="17"/>
      <c r="L39" s="17"/>
      <c r="M39" s="17"/>
      <c r="N39" s="17"/>
      <c r="O39" s="17"/>
    </row>
    <row r="40" spans="1:15" s="18" customFormat="1" ht="21" customHeight="1" x14ac:dyDescent="0.2">
      <c r="A40" s="9" t="s">
        <v>49</v>
      </c>
      <c r="B40" s="10">
        <f t="shared" si="1"/>
        <v>536</v>
      </c>
      <c r="C40" s="10">
        <f t="shared" si="2"/>
        <v>1560</v>
      </c>
      <c r="D40" s="10">
        <v>300</v>
      </c>
      <c r="E40" s="10">
        <v>1260</v>
      </c>
      <c r="F40" s="10">
        <f t="shared" si="3"/>
        <v>1024</v>
      </c>
      <c r="G40" s="10">
        <v>32</v>
      </c>
      <c r="H40" s="10">
        <v>992</v>
      </c>
      <c r="I40" s="17"/>
      <c r="J40" s="17"/>
      <c r="K40" s="17"/>
      <c r="L40" s="17"/>
      <c r="M40" s="17"/>
      <c r="N40" s="17"/>
      <c r="O40" s="17"/>
    </row>
    <row r="41" spans="1:15" s="18" customFormat="1" ht="21" customHeight="1" x14ac:dyDescent="0.2">
      <c r="A41" s="62" t="s">
        <v>50</v>
      </c>
      <c r="B41" s="64">
        <f t="shared" si="1"/>
        <v>219</v>
      </c>
      <c r="C41" s="64">
        <f t="shared" si="2"/>
        <v>1267</v>
      </c>
      <c r="D41" s="64">
        <v>309</v>
      </c>
      <c r="E41" s="64">
        <v>958</v>
      </c>
      <c r="F41" s="64">
        <f t="shared" si="3"/>
        <v>1048</v>
      </c>
      <c r="G41" s="64">
        <v>43</v>
      </c>
      <c r="H41" s="64">
        <v>1005</v>
      </c>
      <c r="I41" s="17"/>
      <c r="J41" s="17"/>
      <c r="K41" s="17"/>
      <c r="L41" s="17"/>
      <c r="M41" s="17"/>
      <c r="N41" s="17"/>
      <c r="O41" s="17"/>
    </row>
    <row r="42" spans="1:15" s="18" customFormat="1" ht="21" customHeight="1" x14ac:dyDescent="0.2">
      <c r="A42" s="9" t="s">
        <v>51</v>
      </c>
      <c r="B42" s="10">
        <f t="shared" si="1"/>
        <v>185</v>
      </c>
      <c r="C42" s="10">
        <f t="shared" si="2"/>
        <v>1119</v>
      </c>
      <c r="D42" s="10">
        <v>337</v>
      </c>
      <c r="E42" s="10">
        <v>782</v>
      </c>
      <c r="F42" s="10">
        <f t="shared" si="3"/>
        <v>934</v>
      </c>
      <c r="G42" s="10">
        <v>29</v>
      </c>
      <c r="H42" s="10">
        <v>905</v>
      </c>
      <c r="I42" s="17"/>
      <c r="J42" s="17"/>
      <c r="K42" s="17"/>
      <c r="L42" s="17"/>
      <c r="M42" s="17"/>
      <c r="N42" s="17"/>
      <c r="O42" s="17"/>
    </row>
    <row r="43" spans="1:15" s="18" customFormat="1" ht="21" customHeight="1" x14ac:dyDescent="0.2">
      <c r="A43" s="62" t="s">
        <v>52</v>
      </c>
      <c r="B43" s="63">
        <f t="shared" si="1"/>
        <v>185</v>
      </c>
      <c r="C43" s="63">
        <f t="shared" si="2"/>
        <v>1130</v>
      </c>
      <c r="D43" s="63">
        <v>327</v>
      </c>
      <c r="E43" s="63">
        <v>803</v>
      </c>
      <c r="F43" s="63">
        <f t="shared" si="3"/>
        <v>945</v>
      </c>
      <c r="G43" s="63">
        <v>31</v>
      </c>
      <c r="H43" s="63">
        <v>914</v>
      </c>
      <c r="I43" s="17"/>
      <c r="J43" s="17"/>
      <c r="K43" s="17"/>
      <c r="L43" s="17"/>
      <c r="M43" s="17"/>
      <c r="N43" s="17"/>
      <c r="O43" s="17"/>
    </row>
    <row r="44" spans="1:15" s="18" customFormat="1" ht="21" customHeight="1" x14ac:dyDescent="0.2">
      <c r="A44" s="9" t="s">
        <v>53</v>
      </c>
      <c r="B44" s="10">
        <f t="shared" si="1"/>
        <v>243</v>
      </c>
      <c r="C44" s="10">
        <f t="shared" si="2"/>
        <v>1133</v>
      </c>
      <c r="D44" s="10">
        <v>353</v>
      </c>
      <c r="E44" s="10">
        <v>780</v>
      </c>
      <c r="F44" s="10">
        <f t="shared" si="3"/>
        <v>890</v>
      </c>
      <c r="G44" s="10">
        <v>40</v>
      </c>
      <c r="H44" s="10">
        <v>850</v>
      </c>
      <c r="I44" s="17"/>
      <c r="J44" s="17"/>
      <c r="K44" s="17"/>
      <c r="L44" s="17"/>
      <c r="M44" s="17"/>
      <c r="N44" s="17"/>
      <c r="O44" s="17"/>
    </row>
    <row r="45" spans="1:15" s="18" customFormat="1" ht="21" customHeight="1" x14ac:dyDescent="0.2">
      <c r="A45" s="62" t="s">
        <v>54</v>
      </c>
      <c r="B45" s="64">
        <f t="shared" si="1"/>
        <v>287</v>
      </c>
      <c r="C45" s="64">
        <f t="shared" si="2"/>
        <v>1108</v>
      </c>
      <c r="D45" s="64">
        <v>302</v>
      </c>
      <c r="E45" s="64">
        <v>806</v>
      </c>
      <c r="F45" s="64">
        <f t="shared" si="3"/>
        <v>821</v>
      </c>
      <c r="G45" s="64">
        <v>59</v>
      </c>
      <c r="H45" s="64">
        <v>762</v>
      </c>
      <c r="I45" s="17"/>
      <c r="J45" s="17"/>
      <c r="K45" s="17"/>
      <c r="L45" s="17"/>
      <c r="M45" s="17"/>
      <c r="N45" s="17"/>
      <c r="O45" s="17"/>
    </row>
    <row r="46" spans="1:15" s="18" customFormat="1" ht="21" customHeight="1" x14ac:dyDescent="0.2">
      <c r="A46" s="9" t="s">
        <v>55</v>
      </c>
      <c r="B46" s="10">
        <f t="shared" si="1"/>
        <v>388</v>
      </c>
      <c r="C46" s="10">
        <f t="shared" si="2"/>
        <v>1111</v>
      </c>
      <c r="D46" s="10">
        <v>299</v>
      </c>
      <c r="E46" s="10">
        <v>812</v>
      </c>
      <c r="F46" s="10">
        <f t="shared" si="3"/>
        <v>723</v>
      </c>
      <c r="G46" s="10">
        <v>56</v>
      </c>
      <c r="H46" s="10">
        <v>667</v>
      </c>
      <c r="I46" s="17"/>
      <c r="J46" s="17"/>
      <c r="K46" s="17"/>
      <c r="L46" s="17"/>
      <c r="M46" s="17"/>
      <c r="N46" s="17"/>
      <c r="O46" s="17"/>
    </row>
    <row r="47" spans="1:15" s="18" customFormat="1" ht="21" customHeight="1" x14ac:dyDescent="0.2">
      <c r="A47" s="62" t="s">
        <v>56</v>
      </c>
      <c r="B47" s="63">
        <f t="shared" si="1"/>
        <v>305</v>
      </c>
      <c r="C47" s="63">
        <f t="shared" si="2"/>
        <v>1139</v>
      </c>
      <c r="D47" s="63">
        <v>326</v>
      </c>
      <c r="E47" s="63">
        <v>813</v>
      </c>
      <c r="F47" s="63">
        <f t="shared" si="3"/>
        <v>834</v>
      </c>
      <c r="G47" s="63">
        <v>63</v>
      </c>
      <c r="H47" s="63">
        <v>771</v>
      </c>
      <c r="I47" s="17"/>
      <c r="J47" s="17"/>
      <c r="K47" s="17"/>
      <c r="L47" s="17"/>
      <c r="M47" s="17"/>
      <c r="N47" s="17"/>
      <c r="O47" s="17"/>
    </row>
    <row r="48" spans="1:15" s="18" customFormat="1" ht="21" customHeight="1" x14ac:dyDescent="0.2">
      <c r="A48" s="9" t="s">
        <v>57</v>
      </c>
      <c r="B48" s="10">
        <f t="shared" si="1"/>
        <v>347</v>
      </c>
      <c r="C48" s="10">
        <f t="shared" si="2"/>
        <v>981</v>
      </c>
      <c r="D48" s="10">
        <v>329</v>
      </c>
      <c r="E48" s="10">
        <v>652</v>
      </c>
      <c r="F48" s="10">
        <f t="shared" si="3"/>
        <v>634</v>
      </c>
      <c r="G48" s="10">
        <v>65</v>
      </c>
      <c r="H48" s="10">
        <v>569</v>
      </c>
      <c r="I48" s="17"/>
      <c r="J48" s="17"/>
      <c r="K48" s="17"/>
      <c r="L48" s="17"/>
      <c r="M48" s="17"/>
      <c r="N48" s="17"/>
      <c r="O48" s="17"/>
    </row>
    <row r="49" spans="1:15" s="18" customFormat="1" ht="21" customHeight="1" x14ac:dyDescent="0.2">
      <c r="A49" s="62" t="s">
        <v>58</v>
      </c>
      <c r="B49" s="64">
        <f t="shared" si="1"/>
        <v>435</v>
      </c>
      <c r="C49" s="64">
        <f t="shared" si="2"/>
        <v>1121</v>
      </c>
      <c r="D49" s="64">
        <v>338</v>
      </c>
      <c r="E49" s="64">
        <v>783</v>
      </c>
      <c r="F49" s="64">
        <f t="shared" si="3"/>
        <v>686</v>
      </c>
      <c r="G49" s="64">
        <v>72</v>
      </c>
      <c r="H49" s="64">
        <v>614</v>
      </c>
      <c r="I49" s="17"/>
      <c r="J49" s="17"/>
      <c r="K49" s="17"/>
      <c r="L49" s="17"/>
      <c r="M49" s="17"/>
      <c r="N49" s="17"/>
      <c r="O49" s="17"/>
    </row>
    <row r="50" spans="1:15" s="35" customFormat="1" ht="21" customHeight="1" x14ac:dyDescent="0.2">
      <c r="A50" s="9" t="s">
        <v>125</v>
      </c>
      <c r="B50" s="33">
        <f t="shared" si="1"/>
        <v>297</v>
      </c>
      <c r="C50" s="33">
        <f t="shared" si="2"/>
        <v>1046</v>
      </c>
      <c r="D50" s="10">
        <v>374</v>
      </c>
      <c r="E50" s="10">
        <v>672</v>
      </c>
      <c r="F50" s="33">
        <f t="shared" si="3"/>
        <v>749</v>
      </c>
      <c r="G50" s="10">
        <v>79</v>
      </c>
      <c r="H50" s="10">
        <v>670</v>
      </c>
      <c r="I50" s="33"/>
      <c r="J50" s="34"/>
      <c r="K50" s="34"/>
      <c r="L50" s="34"/>
    </row>
    <row r="51" spans="1:15" s="35" customFormat="1" ht="21" customHeight="1" x14ac:dyDescent="0.2">
      <c r="A51" s="62" t="s">
        <v>126</v>
      </c>
      <c r="B51" s="73">
        <f t="shared" si="1"/>
        <v>214</v>
      </c>
      <c r="C51" s="73">
        <f t="shared" si="2"/>
        <v>1028</v>
      </c>
      <c r="D51" s="63">
        <v>419</v>
      </c>
      <c r="E51" s="63">
        <v>609</v>
      </c>
      <c r="F51" s="73">
        <f t="shared" si="3"/>
        <v>814</v>
      </c>
      <c r="G51" s="63">
        <v>105</v>
      </c>
      <c r="H51" s="63">
        <v>709</v>
      </c>
      <c r="I51" s="73"/>
      <c r="J51" s="34"/>
      <c r="K51" s="34"/>
      <c r="L51" s="34"/>
    </row>
    <row r="52" spans="1:15" s="35" customFormat="1" ht="21" customHeight="1" x14ac:dyDescent="0.2">
      <c r="A52" s="9" t="s">
        <v>127</v>
      </c>
      <c r="B52" s="33">
        <f t="shared" si="1"/>
        <v>232</v>
      </c>
      <c r="C52" s="33">
        <f t="shared" si="2"/>
        <v>1063</v>
      </c>
      <c r="D52" s="10">
        <v>438</v>
      </c>
      <c r="E52" s="10">
        <v>625</v>
      </c>
      <c r="F52" s="33">
        <f t="shared" si="3"/>
        <v>831</v>
      </c>
      <c r="G52" s="10">
        <v>140</v>
      </c>
      <c r="H52" s="10">
        <v>691</v>
      </c>
      <c r="I52" s="33"/>
      <c r="J52" s="34"/>
      <c r="K52" s="34"/>
      <c r="L52" s="34"/>
    </row>
    <row r="53" spans="1:15" s="35" customFormat="1" ht="21" customHeight="1" x14ac:dyDescent="0.2">
      <c r="A53" s="62" t="s">
        <v>128</v>
      </c>
      <c r="B53" s="74">
        <f t="shared" si="1"/>
        <v>64</v>
      </c>
      <c r="C53" s="74">
        <f t="shared" si="2"/>
        <v>1293</v>
      </c>
      <c r="D53" s="64">
        <v>409</v>
      </c>
      <c r="E53" s="64">
        <v>884</v>
      </c>
      <c r="F53" s="74">
        <f t="shared" si="3"/>
        <v>1229</v>
      </c>
      <c r="G53" s="64">
        <v>164</v>
      </c>
      <c r="H53" s="64">
        <v>1065</v>
      </c>
      <c r="I53" s="74"/>
      <c r="J53" s="34"/>
      <c r="K53" s="34"/>
      <c r="L53" s="34"/>
    </row>
    <row r="54" spans="1:15" s="35" customFormat="1" ht="21" customHeight="1" x14ac:dyDescent="0.2">
      <c r="A54" s="9" t="s">
        <v>132</v>
      </c>
      <c r="B54" s="33">
        <f t="shared" ref="B54:B89" si="4">+C54-F54</f>
        <v>137</v>
      </c>
      <c r="C54" s="33">
        <f t="shared" ref="C54:C89" si="5">+D54+E54</f>
        <v>1479</v>
      </c>
      <c r="D54" s="10">
        <v>443</v>
      </c>
      <c r="E54" s="10">
        <v>1036</v>
      </c>
      <c r="F54" s="33">
        <f t="shared" ref="F54:F89" si="6">+G54+H54</f>
        <v>1342</v>
      </c>
      <c r="G54" s="10">
        <v>173</v>
      </c>
      <c r="H54" s="10">
        <v>1169</v>
      </c>
      <c r="I54" s="33"/>
      <c r="J54" s="34"/>
      <c r="K54" s="34"/>
      <c r="L54" s="34"/>
    </row>
    <row r="55" spans="1:15" s="35" customFormat="1" ht="21" customHeight="1" x14ac:dyDescent="0.2">
      <c r="A55" s="62" t="s">
        <v>133</v>
      </c>
      <c r="B55" s="73">
        <f t="shared" si="4"/>
        <v>76</v>
      </c>
      <c r="C55" s="73">
        <f t="shared" si="5"/>
        <v>1288</v>
      </c>
      <c r="D55" s="63">
        <v>403</v>
      </c>
      <c r="E55" s="63">
        <v>885</v>
      </c>
      <c r="F55" s="73">
        <f t="shared" si="6"/>
        <v>1212</v>
      </c>
      <c r="G55" s="63">
        <v>142</v>
      </c>
      <c r="H55" s="63">
        <v>1070</v>
      </c>
      <c r="I55" s="73"/>
      <c r="J55" s="34"/>
      <c r="K55" s="34"/>
      <c r="L55" s="34"/>
    </row>
    <row r="56" spans="1:15" s="35" customFormat="1" ht="21" customHeight="1" x14ac:dyDescent="0.2">
      <c r="A56" s="9" t="s">
        <v>134</v>
      </c>
      <c r="B56" s="33">
        <f t="shared" si="4"/>
        <v>169</v>
      </c>
      <c r="C56" s="33">
        <f t="shared" si="5"/>
        <v>1042</v>
      </c>
      <c r="D56" s="10">
        <v>468</v>
      </c>
      <c r="E56" s="10">
        <v>574</v>
      </c>
      <c r="F56" s="33">
        <f t="shared" si="6"/>
        <v>873</v>
      </c>
      <c r="G56" s="10">
        <v>233</v>
      </c>
      <c r="H56" s="10">
        <v>640</v>
      </c>
      <c r="I56" s="33"/>
      <c r="J56" s="34"/>
      <c r="K56" s="34"/>
      <c r="L56" s="34"/>
    </row>
    <row r="57" spans="1:15" s="35" customFormat="1" ht="21" customHeight="1" x14ac:dyDescent="0.2">
      <c r="A57" s="62" t="s">
        <v>135</v>
      </c>
      <c r="B57" s="74">
        <f t="shared" si="4"/>
        <v>72</v>
      </c>
      <c r="C57" s="74">
        <f t="shared" si="5"/>
        <v>943</v>
      </c>
      <c r="D57" s="64">
        <v>471</v>
      </c>
      <c r="E57" s="64">
        <v>472</v>
      </c>
      <c r="F57" s="74">
        <f t="shared" si="6"/>
        <v>871</v>
      </c>
      <c r="G57" s="64">
        <v>225</v>
      </c>
      <c r="H57" s="64">
        <v>646</v>
      </c>
      <c r="I57" s="74"/>
      <c r="J57" s="34"/>
      <c r="K57" s="34"/>
      <c r="L57" s="34"/>
    </row>
    <row r="58" spans="1:15" s="35" customFormat="1" ht="21" customHeight="1" x14ac:dyDescent="0.2">
      <c r="A58" s="9" t="s">
        <v>136</v>
      </c>
      <c r="B58" s="33">
        <f t="shared" si="4"/>
        <v>-7</v>
      </c>
      <c r="C58" s="33">
        <f t="shared" si="5"/>
        <v>875</v>
      </c>
      <c r="D58" s="10">
        <v>451</v>
      </c>
      <c r="E58" s="10">
        <v>424</v>
      </c>
      <c r="F58" s="33">
        <f t="shared" si="6"/>
        <v>882</v>
      </c>
      <c r="G58" s="10">
        <v>210</v>
      </c>
      <c r="H58" s="10">
        <v>672</v>
      </c>
      <c r="I58" s="33"/>
      <c r="J58" s="34"/>
      <c r="K58" s="34"/>
      <c r="L58" s="34"/>
    </row>
    <row r="59" spans="1:15" s="35" customFormat="1" ht="21" customHeight="1" x14ac:dyDescent="0.2">
      <c r="A59" s="62" t="s">
        <v>137</v>
      </c>
      <c r="B59" s="73">
        <f t="shared" si="4"/>
        <v>70</v>
      </c>
      <c r="C59" s="73">
        <f t="shared" si="5"/>
        <v>894</v>
      </c>
      <c r="D59" s="63">
        <v>448</v>
      </c>
      <c r="E59" s="63">
        <v>446</v>
      </c>
      <c r="F59" s="73">
        <f t="shared" si="6"/>
        <v>824</v>
      </c>
      <c r="G59" s="63">
        <v>211</v>
      </c>
      <c r="H59" s="63">
        <v>613</v>
      </c>
      <c r="I59" s="73"/>
      <c r="J59" s="34"/>
      <c r="K59" s="34"/>
      <c r="L59" s="34"/>
    </row>
    <row r="60" spans="1:15" s="35" customFormat="1" ht="21" customHeight="1" x14ac:dyDescent="0.2">
      <c r="A60" s="9" t="s">
        <v>138</v>
      </c>
      <c r="B60" s="33">
        <f t="shared" si="4"/>
        <v>121</v>
      </c>
      <c r="C60" s="33">
        <f t="shared" si="5"/>
        <v>878</v>
      </c>
      <c r="D60" s="10">
        <v>384</v>
      </c>
      <c r="E60" s="10">
        <v>494</v>
      </c>
      <c r="F60" s="33">
        <f t="shared" si="6"/>
        <v>757</v>
      </c>
      <c r="G60" s="10">
        <v>157</v>
      </c>
      <c r="H60" s="10">
        <v>600</v>
      </c>
      <c r="I60" s="33"/>
      <c r="J60" s="34"/>
      <c r="K60" s="34"/>
      <c r="L60" s="34"/>
    </row>
    <row r="61" spans="1:15" s="35" customFormat="1" ht="21" customHeight="1" x14ac:dyDescent="0.2">
      <c r="A61" s="62" t="s">
        <v>139</v>
      </c>
      <c r="B61" s="74">
        <f t="shared" si="4"/>
        <v>260</v>
      </c>
      <c r="C61" s="74">
        <f t="shared" si="5"/>
        <v>907</v>
      </c>
      <c r="D61" s="64">
        <v>374</v>
      </c>
      <c r="E61" s="64">
        <v>533</v>
      </c>
      <c r="F61" s="74">
        <f t="shared" si="6"/>
        <v>647</v>
      </c>
      <c r="G61" s="64">
        <v>162</v>
      </c>
      <c r="H61" s="64">
        <v>485</v>
      </c>
      <c r="I61" s="74"/>
      <c r="J61" s="34"/>
      <c r="K61" s="34"/>
      <c r="L61" s="34"/>
    </row>
    <row r="62" spans="1:15" s="35" customFormat="1" ht="21" customHeight="1" x14ac:dyDescent="0.2">
      <c r="A62" s="9" t="s">
        <v>140</v>
      </c>
      <c r="B62" s="33">
        <f t="shared" si="4"/>
        <v>406</v>
      </c>
      <c r="C62" s="33">
        <f t="shared" si="5"/>
        <v>1167</v>
      </c>
      <c r="D62" s="10">
        <v>402</v>
      </c>
      <c r="E62" s="10">
        <v>765</v>
      </c>
      <c r="F62" s="33">
        <f t="shared" si="6"/>
        <v>761</v>
      </c>
      <c r="G62" s="10">
        <v>161</v>
      </c>
      <c r="H62" s="10">
        <v>600</v>
      </c>
      <c r="I62" s="33"/>
      <c r="J62" s="34"/>
      <c r="K62" s="34"/>
      <c r="L62" s="34"/>
    </row>
    <row r="63" spans="1:15" s="35" customFormat="1" ht="21" customHeight="1" x14ac:dyDescent="0.2">
      <c r="A63" s="62" t="s">
        <v>141</v>
      </c>
      <c r="B63" s="73">
        <f t="shared" si="4"/>
        <v>451</v>
      </c>
      <c r="C63" s="73">
        <f t="shared" si="5"/>
        <v>1047</v>
      </c>
      <c r="D63" s="63">
        <v>384</v>
      </c>
      <c r="E63" s="63">
        <v>663</v>
      </c>
      <c r="F63" s="73">
        <f t="shared" si="6"/>
        <v>596</v>
      </c>
      <c r="G63" s="63">
        <v>174</v>
      </c>
      <c r="H63" s="63">
        <v>422</v>
      </c>
      <c r="I63" s="73"/>
      <c r="J63" s="34"/>
      <c r="K63" s="34"/>
      <c r="L63" s="34"/>
    </row>
    <row r="64" spans="1:15" s="35" customFormat="1" ht="21" customHeight="1" x14ac:dyDescent="0.2">
      <c r="A64" s="9" t="s">
        <v>142</v>
      </c>
      <c r="B64" s="33">
        <f t="shared" si="4"/>
        <v>443</v>
      </c>
      <c r="C64" s="33">
        <f t="shared" si="5"/>
        <v>963</v>
      </c>
      <c r="D64" s="10">
        <v>376</v>
      </c>
      <c r="E64" s="10">
        <v>587</v>
      </c>
      <c r="F64" s="33">
        <f t="shared" si="6"/>
        <v>520</v>
      </c>
      <c r="G64" s="10">
        <v>152</v>
      </c>
      <c r="H64" s="10">
        <v>368</v>
      </c>
      <c r="I64" s="33"/>
      <c r="J64" s="34"/>
      <c r="K64" s="34"/>
      <c r="L64" s="34"/>
    </row>
    <row r="65" spans="1:12" s="35" customFormat="1" ht="21" customHeight="1" x14ac:dyDescent="0.2">
      <c r="A65" s="62" t="s">
        <v>143</v>
      </c>
      <c r="B65" s="74">
        <f t="shared" si="4"/>
        <v>667</v>
      </c>
      <c r="C65" s="74">
        <f t="shared" si="5"/>
        <v>1215</v>
      </c>
      <c r="D65" s="64">
        <v>390</v>
      </c>
      <c r="E65" s="64">
        <v>825</v>
      </c>
      <c r="F65" s="74">
        <f t="shared" si="6"/>
        <v>548</v>
      </c>
      <c r="G65" s="64">
        <v>146</v>
      </c>
      <c r="H65" s="64">
        <v>402</v>
      </c>
      <c r="I65" s="74"/>
      <c r="J65" s="34"/>
      <c r="K65" s="34"/>
      <c r="L65" s="34"/>
    </row>
    <row r="66" spans="1:12" s="35" customFormat="1" ht="21" customHeight="1" x14ac:dyDescent="0.2">
      <c r="A66" s="9" t="s">
        <v>144</v>
      </c>
      <c r="B66" s="33">
        <f t="shared" si="4"/>
        <v>955</v>
      </c>
      <c r="C66" s="33">
        <f t="shared" si="5"/>
        <v>1431</v>
      </c>
      <c r="D66" s="10">
        <v>367</v>
      </c>
      <c r="E66" s="10">
        <v>1064</v>
      </c>
      <c r="F66" s="33">
        <f t="shared" si="6"/>
        <v>476</v>
      </c>
      <c r="G66" s="10">
        <v>49</v>
      </c>
      <c r="H66" s="10">
        <v>427</v>
      </c>
      <c r="I66" s="33"/>
      <c r="J66" s="34"/>
      <c r="K66" s="34"/>
      <c r="L66" s="34"/>
    </row>
    <row r="67" spans="1:12" s="35" customFormat="1" ht="21" customHeight="1" x14ac:dyDescent="0.2">
      <c r="A67" s="62" t="s">
        <v>145</v>
      </c>
      <c r="B67" s="73">
        <f t="shared" si="4"/>
        <v>831</v>
      </c>
      <c r="C67" s="73">
        <f t="shared" si="5"/>
        <v>1360</v>
      </c>
      <c r="D67" s="63">
        <v>371</v>
      </c>
      <c r="E67" s="63">
        <v>989</v>
      </c>
      <c r="F67" s="73">
        <f t="shared" si="6"/>
        <v>529</v>
      </c>
      <c r="G67" s="63">
        <v>69</v>
      </c>
      <c r="H67" s="63">
        <v>460</v>
      </c>
      <c r="I67" s="73"/>
      <c r="J67" s="34"/>
      <c r="K67" s="34"/>
      <c r="L67" s="34"/>
    </row>
    <row r="68" spans="1:12" s="35" customFormat="1" ht="21" customHeight="1" x14ac:dyDescent="0.2">
      <c r="A68" s="9" t="s">
        <v>146</v>
      </c>
      <c r="B68" s="33">
        <f t="shared" si="4"/>
        <v>1217</v>
      </c>
      <c r="C68" s="33">
        <f t="shared" si="5"/>
        <v>1766</v>
      </c>
      <c r="D68" s="10">
        <v>332</v>
      </c>
      <c r="E68" s="10">
        <v>1434</v>
      </c>
      <c r="F68" s="33">
        <f t="shared" si="6"/>
        <v>549</v>
      </c>
      <c r="G68" s="10">
        <v>50</v>
      </c>
      <c r="H68" s="10">
        <v>499</v>
      </c>
      <c r="I68" s="33"/>
      <c r="J68" s="34"/>
      <c r="K68" s="34"/>
      <c r="L68" s="34"/>
    </row>
    <row r="69" spans="1:12" s="35" customFormat="1" ht="21" customHeight="1" x14ac:dyDescent="0.2">
      <c r="A69" s="62" t="s">
        <v>147</v>
      </c>
      <c r="B69" s="74">
        <f t="shared" si="4"/>
        <v>1483</v>
      </c>
      <c r="C69" s="74">
        <f t="shared" si="5"/>
        <v>1979</v>
      </c>
      <c r="D69" s="64">
        <v>288</v>
      </c>
      <c r="E69" s="64">
        <v>1691</v>
      </c>
      <c r="F69" s="74">
        <f t="shared" si="6"/>
        <v>496</v>
      </c>
      <c r="G69" s="64">
        <v>65</v>
      </c>
      <c r="H69" s="64">
        <v>431</v>
      </c>
      <c r="I69" s="74"/>
      <c r="J69" s="34"/>
      <c r="K69" s="34"/>
      <c r="L69" s="34"/>
    </row>
    <row r="70" spans="1:12" s="35" customFormat="1" ht="21" customHeight="1" x14ac:dyDescent="0.2">
      <c r="A70" s="9" t="s">
        <v>149</v>
      </c>
      <c r="B70" s="33">
        <f t="shared" si="4"/>
        <v>625</v>
      </c>
      <c r="C70" s="33">
        <f t="shared" si="5"/>
        <v>1192</v>
      </c>
      <c r="D70" s="10">
        <v>301</v>
      </c>
      <c r="E70" s="10">
        <v>891</v>
      </c>
      <c r="F70" s="33">
        <f t="shared" si="6"/>
        <v>567</v>
      </c>
      <c r="G70" s="10">
        <v>89</v>
      </c>
      <c r="H70" s="10">
        <v>478</v>
      </c>
      <c r="I70" s="33"/>
      <c r="J70" s="34"/>
      <c r="K70" s="34"/>
      <c r="L70" s="34"/>
    </row>
    <row r="71" spans="1:12" s="35" customFormat="1" ht="21" customHeight="1" x14ac:dyDescent="0.2">
      <c r="A71" s="62" t="s">
        <v>150</v>
      </c>
      <c r="B71" s="73">
        <f t="shared" si="4"/>
        <v>988</v>
      </c>
      <c r="C71" s="73">
        <f t="shared" si="5"/>
        <v>1637</v>
      </c>
      <c r="D71" s="63">
        <v>357</v>
      </c>
      <c r="E71" s="63">
        <v>1280</v>
      </c>
      <c r="F71" s="73">
        <f t="shared" si="6"/>
        <v>649</v>
      </c>
      <c r="G71" s="63">
        <v>68</v>
      </c>
      <c r="H71" s="63">
        <v>581</v>
      </c>
      <c r="I71" s="73"/>
      <c r="J71" s="34"/>
      <c r="K71" s="34"/>
      <c r="L71" s="34"/>
    </row>
    <row r="72" spans="1:12" s="35" customFormat="1" ht="21" customHeight="1" x14ac:dyDescent="0.2">
      <c r="A72" s="9" t="s">
        <v>151</v>
      </c>
      <c r="B72" s="33">
        <f t="shared" si="4"/>
        <v>376</v>
      </c>
      <c r="C72" s="33">
        <f t="shared" si="5"/>
        <v>1393</v>
      </c>
      <c r="D72" s="10">
        <v>328</v>
      </c>
      <c r="E72" s="10">
        <v>1065</v>
      </c>
      <c r="F72" s="33">
        <f t="shared" si="6"/>
        <v>1017</v>
      </c>
      <c r="G72" s="10">
        <v>124</v>
      </c>
      <c r="H72" s="10">
        <v>893</v>
      </c>
      <c r="I72" s="33"/>
      <c r="J72" s="34"/>
      <c r="K72" s="34"/>
      <c r="L72" s="34"/>
    </row>
    <row r="73" spans="1:12" s="35" customFormat="1" ht="21" customHeight="1" x14ac:dyDescent="0.2">
      <c r="A73" s="62" t="s">
        <v>152</v>
      </c>
      <c r="B73" s="74">
        <f t="shared" si="4"/>
        <v>1060</v>
      </c>
      <c r="C73" s="74">
        <f t="shared" si="5"/>
        <v>1745</v>
      </c>
      <c r="D73" s="64">
        <v>355</v>
      </c>
      <c r="E73" s="64">
        <v>1390</v>
      </c>
      <c r="F73" s="74">
        <f t="shared" si="6"/>
        <v>685</v>
      </c>
      <c r="G73" s="64">
        <v>110</v>
      </c>
      <c r="H73" s="64">
        <v>575</v>
      </c>
      <c r="I73" s="74"/>
      <c r="J73" s="34"/>
      <c r="K73" s="34"/>
      <c r="L73" s="34"/>
    </row>
    <row r="74" spans="1:12" s="35" customFormat="1" ht="21" customHeight="1" x14ac:dyDescent="0.2">
      <c r="A74" s="9" t="s">
        <v>153</v>
      </c>
      <c r="B74" s="33">
        <f t="shared" si="4"/>
        <v>-301</v>
      </c>
      <c r="C74" s="33">
        <f t="shared" si="5"/>
        <v>1602</v>
      </c>
      <c r="D74" s="10">
        <v>252</v>
      </c>
      <c r="E74" s="10">
        <v>1350</v>
      </c>
      <c r="F74" s="33">
        <f t="shared" si="6"/>
        <v>1903</v>
      </c>
      <c r="G74" s="10">
        <v>228</v>
      </c>
      <c r="H74" s="10">
        <v>1675</v>
      </c>
      <c r="I74" s="33"/>
      <c r="J74" s="34"/>
      <c r="K74" s="34"/>
      <c r="L74" s="34"/>
    </row>
    <row r="75" spans="1:12" s="35" customFormat="1" ht="21" customHeight="1" x14ac:dyDescent="0.2">
      <c r="A75" s="62" t="s">
        <v>154</v>
      </c>
      <c r="B75" s="73">
        <f t="shared" si="4"/>
        <v>786</v>
      </c>
      <c r="C75" s="73">
        <f t="shared" si="5"/>
        <v>1563</v>
      </c>
      <c r="D75" s="63">
        <v>276</v>
      </c>
      <c r="E75" s="63">
        <v>1287</v>
      </c>
      <c r="F75" s="73">
        <f t="shared" si="6"/>
        <v>777</v>
      </c>
      <c r="G75" s="63">
        <v>145</v>
      </c>
      <c r="H75" s="63">
        <v>632</v>
      </c>
      <c r="I75" s="73"/>
      <c r="J75" s="34"/>
      <c r="K75" s="34"/>
      <c r="L75" s="34"/>
    </row>
    <row r="76" spans="1:12" s="35" customFormat="1" ht="21" customHeight="1" x14ac:dyDescent="0.2">
      <c r="A76" s="9" t="s">
        <v>155</v>
      </c>
      <c r="B76" s="33">
        <f t="shared" si="4"/>
        <v>793</v>
      </c>
      <c r="C76" s="33">
        <f t="shared" si="5"/>
        <v>1638</v>
      </c>
      <c r="D76" s="10">
        <v>270</v>
      </c>
      <c r="E76" s="10">
        <v>1368</v>
      </c>
      <c r="F76" s="33">
        <f t="shared" si="6"/>
        <v>845</v>
      </c>
      <c r="G76" s="10">
        <v>173</v>
      </c>
      <c r="H76" s="10">
        <v>672</v>
      </c>
      <c r="I76" s="33"/>
      <c r="J76" s="34"/>
      <c r="K76" s="34"/>
      <c r="L76" s="34"/>
    </row>
    <row r="77" spans="1:12" s="35" customFormat="1" ht="21" customHeight="1" x14ac:dyDescent="0.2">
      <c r="A77" s="62" t="s">
        <v>156</v>
      </c>
      <c r="B77" s="74">
        <f t="shared" si="4"/>
        <v>1069</v>
      </c>
      <c r="C77" s="74">
        <f t="shared" si="5"/>
        <v>2161</v>
      </c>
      <c r="D77" s="64">
        <v>254</v>
      </c>
      <c r="E77" s="64">
        <v>1907</v>
      </c>
      <c r="F77" s="74">
        <f t="shared" si="6"/>
        <v>1092</v>
      </c>
      <c r="G77" s="64">
        <v>183</v>
      </c>
      <c r="H77" s="64">
        <v>909</v>
      </c>
      <c r="I77" s="74"/>
      <c r="J77" s="34"/>
      <c r="K77" s="34"/>
      <c r="L77" s="34"/>
    </row>
    <row r="78" spans="1:12" s="35" customFormat="1" ht="21" customHeight="1" x14ac:dyDescent="0.2">
      <c r="A78" s="9" t="s">
        <v>158</v>
      </c>
      <c r="B78" s="33">
        <f t="shared" si="4"/>
        <v>1139</v>
      </c>
      <c r="C78" s="33">
        <f t="shared" si="5"/>
        <v>2638</v>
      </c>
      <c r="D78" s="10">
        <v>311</v>
      </c>
      <c r="E78" s="10">
        <v>2327</v>
      </c>
      <c r="F78" s="33">
        <f t="shared" si="6"/>
        <v>1499</v>
      </c>
      <c r="G78" s="10">
        <v>318</v>
      </c>
      <c r="H78" s="10">
        <v>1181</v>
      </c>
      <c r="I78" s="33"/>
      <c r="J78" s="34"/>
      <c r="K78" s="34"/>
      <c r="L78" s="34"/>
    </row>
    <row r="79" spans="1:12" s="35" customFormat="1" ht="21" customHeight="1" x14ac:dyDescent="0.2">
      <c r="A79" s="62" t="s">
        <v>159</v>
      </c>
      <c r="B79" s="73">
        <f t="shared" si="4"/>
        <v>2395</v>
      </c>
      <c r="C79" s="73">
        <f t="shared" si="5"/>
        <v>4126</v>
      </c>
      <c r="D79" s="63">
        <v>280</v>
      </c>
      <c r="E79" s="63">
        <v>3846</v>
      </c>
      <c r="F79" s="73">
        <f t="shared" si="6"/>
        <v>1731</v>
      </c>
      <c r="G79" s="63">
        <v>195</v>
      </c>
      <c r="H79" s="63">
        <v>1536</v>
      </c>
      <c r="I79" s="73"/>
      <c r="J79" s="34"/>
      <c r="K79" s="34"/>
      <c r="L79" s="34"/>
    </row>
    <row r="80" spans="1:12" s="35" customFormat="1" ht="21" customHeight="1" x14ac:dyDescent="0.2">
      <c r="A80" s="9" t="s">
        <v>160</v>
      </c>
      <c r="B80" s="33">
        <f t="shared" si="4"/>
        <v>2926</v>
      </c>
      <c r="C80" s="33">
        <f t="shared" si="5"/>
        <v>6149</v>
      </c>
      <c r="D80" s="10">
        <v>309</v>
      </c>
      <c r="E80" s="10">
        <v>5840</v>
      </c>
      <c r="F80" s="33">
        <f t="shared" si="6"/>
        <v>3223</v>
      </c>
      <c r="G80" s="10">
        <v>266</v>
      </c>
      <c r="H80" s="10">
        <v>2957</v>
      </c>
      <c r="I80" s="33"/>
      <c r="J80" s="34"/>
      <c r="K80" s="34"/>
      <c r="L80" s="34"/>
    </row>
    <row r="81" spans="1:12" s="35" customFormat="1" ht="21" customHeight="1" x14ac:dyDescent="0.2">
      <c r="A81" s="11" t="s">
        <v>161</v>
      </c>
      <c r="B81" s="37">
        <f t="shared" si="4"/>
        <v>1886</v>
      </c>
      <c r="C81" s="37">
        <f t="shared" si="5"/>
        <v>6108</v>
      </c>
      <c r="D81" s="13">
        <v>357</v>
      </c>
      <c r="E81" s="13">
        <v>5751</v>
      </c>
      <c r="F81" s="37">
        <f t="shared" si="6"/>
        <v>4222</v>
      </c>
      <c r="G81" s="13">
        <v>285</v>
      </c>
      <c r="H81" s="13">
        <v>3937</v>
      </c>
      <c r="I81" s="37"/>
      <c r="J81" s="34"/>
      <c r="K81" s="34"/>
      <c r="L81" s="34"/>
    </row>
    <row r="82" spans="1:12" s="35" customFormat="1" ht="21" customHeight="1" x14ac:dyDescent="0.2">
      <c r="A82" s="9" t="s">
        <v>162</v>
      </c>
      <c r="B82" s="33">
        <f t="shared" si="4"/>
        <v>203</v>
      </c>
      <c r="C82" s="33">
        <f t="shared" si="5"/>
        <v>6865</v>
      </c>
      <c r="D82" s="10">
        <v>425</v>
      </c>
      <c r="E82" s="10">
        <v>6440</v>
      </c>
      <c r="F82" s="33">
        <f t="shared" si="6"/>
        <v>6662</v>
      </c>
      <c r="G82" s="10">
        <v>298</v>
      </c>
      <c r="H82" s="10">
        <v>6364</v>
      </c>
      <c r="I82" s="33"/>
      <c r="J82" s="34"/>
      <c r="K82" s="34"/>
      <c r="L82" s="34"/>
    </row>
    <row r="83" spans="1:12" s="35" customFormat="1" ht="21" customHeight="1" x14ac:dyDescent="0.2">
      <c r="A83" s="62" t="s">
        <v>163</v>
      </c>
      <c r="B83" s="73">
        <f t="shared" si="4"/>
        <v>762</v>
      </c>
      <c r="C83" s="73">
        <f t="shared" si="5"/>
        <v>8524</v>
      </c>
      <c r="D83" s="63">
        <v>574</v>
      </c>
      <c r="E83" s="63">
        <v>7950</v>
      </c>
      <c r="F83" s="73">
        <f t="shared" si="6"/>
        <v>7762</v>
      </c>
      <c r="G83" s="63">
        <v>312</v>
      </c>
      <c r="H83" s="63">
        <v>7450</v>
      </c>
      <c r="I83" s="73"/>
      <c r="J83" s="34"/>
      <c r="K83" s="34"/>
      <c r="L83" s="34"/>
    </row>
    <row r="84" spans="1:12" s="35" customFormat="1" ht="21" customHeight="1" x14ac:dyDescent="0.2">
      <c r="A84" s="9" t="s">
        <v>164</v>
      </c>
      <c r="B84" s="33">
        <f t="shared" si="4"/>
        <v>-3970</v>
      </c>
      <c r="C84" s="33">
        <f t="shared" si="5"/>
        <v>8105</v>
      </c>
      <c r="D84" s="10">
        <v>428</v>
      </c>
      <c r="E84" s="10">
        <v>7677</v>
      </c>
      <c r="F84" s="33">
        <f t="shared" si="6"/>
        <v>12075</v>
      </c>
      <c r="G84" s="10">
        <v>335</v>
      </c>
      <c r="H84" s="10">
        <v>11740</v>
      </c>
      <c r="I84" s="33"/>
      <c r="J84" s="34"/>
      <c r="K84" s="34"/>
      <c r="L84" s="34"/>
    </row>
    <row r="85" spans="1:12" s="35" customFormat="1" ht="21" customHeight="1" x14ac:dyDescent="0.2">
      <c r="A85" s="11" t="s">
        <v>165</v>
      </c>
      <c r="B85" s="37">
        <f t="shared" si="4"/>
        <v>-375</v>
      </c>
      <c r="C85" s="37">
        <f t="shared" si="5"/>
        <v>4366</v>
      </c>
      <c r="D85" s="13">
        <v>427</v>
      </c>
      <c r="E85" s="13">
        <v>3939</v>
      </c>
      <c r="F85" s="37">
        <f t="shared" si="6"/>
        <v>4741</v>
      </c>
      <c r="G85" s="13">
        <v>196</v>
      </c>
      <c r="H85" s="13">
        <v>4545</v>
      </c>
      <c r="I85" s="37"/>
      <c r="J85" s="34"/>
      <c r="K85" s="34"/>
      <c r="L85" s="34"/>
    </row>
    <row r="86" spans="1:12" s="35" customFormat="1" ht="21" customHeight="1" x14ac:dyDescent="0.2">
      <c r="A86" s="9" t="s">
        <v>166</v>
      </c>
      <c r="B86" s="33">
        <f t="shared" si="4"/>
        <v>379</v>
      </c>
      <c r="C86" s="33">
        <f t="shared" si="5"/>
        <v>3085</v>
      </c>
      <c r="D86" s="10">
        <v>262</v>
      </c>
      <c r="E86" s="10">
        <v>2823</v>
      </c>
      <c r="F86" s="33">
        <f t="shared" si="6"/>
        <v>2706</v>
      </c>
      <c r="G86" s="10">
        <v>163</v>
      </c>
      <c r="H86" s="10">
        <v>2543</v>
      </c>
      <c r="I86" s="33"/>
      <c r="J86" s="34"/>
      <c r="K86" s="34"/>
      <c r="L86" s="34"/>
    </row>
    <row r="87" spans="1:12" s="35" customFormat="1" ht="21" customHeight="1" x14ac:dyDescent="0.2">
      <c r="A87" s="62" t="s">
        <v>167</v>
      </c>
      <c r="B87" s="73">
        <f t="shared" si="4"/>
        <v>1228</v>
      </c>
      <c r="C87" s="73">
        <f t="shared" si="5"/>
        <v>3458</v>
      </c>
      <c r="D87" s="63">
        <v>338</v>
      </c>
      <c r="E87" s="63">
        <v>3120</v>
      </c>
      <c r="F87" s="73">
        <f t="shared" si="6"/>
        <v>2230</v>
      </c>
      <c r="G87" s="63">
        <v>119</v>
      </c>
      <c r="H87" s="63">
        <v>2111</v>
      </c>
      <c r="I87" s="73"/>
      <c r="J87" s="34"/>
      <c r="K87" s="34"/>
      <c r="L87" s="34"/>
    </row>
    <row r="88" spans="1:12" s="35" customFormat="1" ht="21" customHeight="1" x14ac:dyDescent="0.2">
      <c r="A88" s="9" t="s">
        <v>168</v>
      </c>
      <c r="B88" s="33">
        <f t="shared" si="4"/>
        <v>637</v>
      </c>
      <c r="C88" s="33">
        <f t="shared" si="5"/>
        <v>2760</v>
      </c>
      <c r="D88" s="10">
        <v>254</v>
      </c>
      <c r="E88" s="10">
        <v>2506</v>
      </c>
      <c r="F88" s="33">
        <f t="shared" si="6"/>
        <v>2123</v>
      </c>
      <c r="G88" s="10">
        <v>224</v>
      </c>
      <c r="H88" s="10">
        <v>1899</v>
      </c>
      <c r="I88" s="33"/>
      <c r="J88" s="34"/>
      <c r="K88" s="34"/>
      <c r="L88" s="34"/>
    </row>
    <row r="89" spans="1:12" s="35" customFormat="1" ht="21" customHeight="1" x14ac:dyDescent="0.2">
      <c r="A89" s="11" t="s">
        <v>169</v>
      </c>
      <c r="B89" s="37">
        <f t="shared" si="4"/>
        <v>1276</v>
      </c>
      <c r="C89" s="37">
        <f t="shared" si="5"/>
        <v>3334</v>
      </c>
      <c r="D89" s="13">
        <v>441</v>
      </c>
      <c r="E89" s="13">
        <v>2893</v>
      </c>
      <c r="F89" s="37">
        <f t="shared" si="6"/>
        <v>2058</v>
      </c>
      <c r="G89" s="13">
        <v>92</v>
      </c>
      <c r="H89" s="13">
        <v>1966</v>
      </c>
      <c r="I89" s="37"/>
      <c r="J89" s="34"/>
      <c r="K89" s="34"/>
      <c r="L89" s="34"/>
    </row>
  </sheetData>
  <mergeCells count="6">
    <mergeCell ref="B5:H5"/>
    <mergeCell ref="A6:A8"/>
    <mergeCell ref="B6:H6"/>
    <mergeCell ref="B7:B8"/>
    <mergeCell ref="C7:E7"/>
    <mergeCell ref="F7:H7"/>
  </mergeCells>
  <pageMargins left="0.19685039370078741" right="0.23622047244094491" top="0.27559055118110237" bottom="0.19685039370078741" header="0.27559055118110237" footer="0.15748031496062992"/>
  <pageSetup paperSize="9" scale="72" fitToHeight="4" orientation="landscape" r:id="rId1"/>
  <headerFooter alignWithMargins="0"/>
  <rowBreaks count="1" manualBreakCount="1">
    <brk id="61"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DN90"/>
  <sheetViews>
    <sheetView showGridLines="0" view="pageBreakPreview" zoomScale="80" zoomScaleNormal="100" zoomScaleSheetLayoutView="80" workbookViewId="0">
      <pane ySplit="10" topLeftCell="A70" activePane="bottomLeft" state="frozen"/>
      <selection sqref="A1:XFD1048576"/>
      <selection pane="bottomLeft" activeCell="A87" sqref="A87:A90"/>
    </sheetView>
  </sheetViews>
  <sheetFormatPr defaultColWidth="9.140625" defaultRowHeight="12.75" x14ac:dyDescent="0.2"/>
  <cols>
    <col min="1" max="1" width="16.5703125" style="3" customWidth="1"/>
    <col min="2" max="2" width="17.140625" style="3" customWidth="1"/>
    <col min="3" max="3" width="21.7109375" style="3" customWidth="1"/>
    <col min="4" max="4" width="20.7109375" style="3" customWidth="1"/>
    <col min="5" max="5" width="14.28515625" style="3" customWidth="1"/>
    <col min="6" max="6" width="11.28515625" style="3" customWidth="1"/>
    <col min="7" max="7" width="15.85546875" style="3" customWidth="1"/>
    <col min="8" max="8" width="15.140625" style="3" customWidth="1"/>
    <col min="9" max="9" width="16.5703125" style="3" customWidth="1"/>
    <col min="10" max="10" width="16" style="3" customWidth="1"/>
    <col min="11" max="11" width="15.140625" style="3" customWidth="1"/>
    <col min="12" max="12" width="19.140625" style="3" customWidth="1"/>
    <col min="13" max="14" width="20" style="3" customWidth="1"/>
    <col min="15" max="15" width="20.7109375" style="3" customWidth="1"/>
    <col min="16" max="17" width="14" style="3" customWidth="1"/>
    <col min="18" max="18" width="14.42578125" style="3" customWidth="1"/>
    <col min="19" max="16384" width="9.140625" style="3"/>
  </cols>
  <sheetData>
    <row r="1" spans="1:118" s="2" customFormat="1" ht="18" x14ac:dyDescent="0.2">
      <c r="A1" s="1" t="s">
        <v>129</v>
      </c>
      <c r="V1" s="3"/>
      <c r="W1" s="3"/>
      <c r="X1" s="3"/>
      <c r="Y1" s="3"/>
      <c r="Z1" s="3"/>
      <c r="AA1" s="3"/>
      <c r="AB1" s="3"/>
      <c r="AC1" s="3"/>
      <c r="AD1" s="3"/>
      <c r="AE1" s="3"/>
      <c r="AF1" s="3"/>
      <c r="AG1" s="3"/>
      <c r="AH1" s="3"/>
      <c r="AI1" s="3"/>
      <c r="AJ1" s="3"/>
      <c r="AK1" s="3"/>
    </row>
    <row r="3" spans="1:118" ht="15.75" x14ac:dyDescent="0.25">
      <c r="A3" s="5" t="s">
        <v>85</v>
      </c>
      <c r="C3" s="5"/>
      <c r="D3" s="5"/>
      <c r="E3" s="5"/>
    </row>
    <row r="5" spans="1:118" ht="27.75" customHeight="1" x14ac:dyDescent="0.2">
      <c r="A5" s="101"/>
      <c r="B5" s="291" t="s">
        <v>86</v>
      </c>
      <c r="C5" s="130"/>
      <c r="D5" s="130"/>
      <c r="E5" s="130"/>
      <c r="F5" s="130"/>
      <c r="G5" s="130"/>
      <c r="H5" s="130"/>
      <c r="I5" s="130"/>
      <c r="J5" s="130"/>
      <c r="K5" s="130"/>
      <c r="L5" s="130"/>
      <c r="M5" s="130"/>
      <c r="N5" s="130"/>
      <c r="O5" s="130"/>
      <c r="P5" s="130"/>
      <c r="Q5" s="130"/>
      <c r="R5" s="292"/>
    </row>
    <row r="6" spans="1:118" ht="35.25" customHeight="1" x14ac:dyDescent="0.2">
      <c r="A6" s="117" t="s">
        <v>11</v>
      </c>
      <c r="B6" s="132" t="s">
        <v>12</v>
      </c>
      <c r="C6" s="121" t="s">
        <v>13</v>
      </c>
      <c r="D6" s="123" t="s">
        <v>14</v>
      </c>
      <c r="E6" s="293" t="s">
        <v>75</v>
      </c>
      <c r="F6" s="294"/>
      <c r="G6" s="294"/>
      <c r="H6" s="294"/>
      <c r="I6" s="294"/>
      <c r="J6" s="294"/>
      <c r="K6" s="294"/>
      <c r="L6" s="294"/>
      <c r="M6" s="294"/>
      <c r="N6" s="294"/>
      <c r="O6" s="295"/>
      <c r="P6" s="296" t="s">
        <v>106</v>
      </c>
      <c r="Q6" s="296"/>
      <c r="R6" s="297"/>
    </row>
    <row r="7" spans="1:118" s="7" customFormat="1" ht="25.5" customHeight="1" x14ac:dyDescent="0.2">
      <c r="A7" s="117"/>
      <c r="B7" s="132"/>
      <c r="C7" s="183"/>
      <c r="D7" s="236"/>
      <c r="E7" s="298" t="s">
        <v>12</v>
      </c>
      <c r="F7" s="300" t="s">
        <v>13</v>
      </c>
      <c r="G7" s="301"/>
      <c r="H7" s="302"/>
      <c r="I7" s="302"/>
      <c r="J7" s="303"/>
      <c r="K7" s="300" t="s">
        <v>14</v>
      </c>
      <c r="L7" s="302"/>
      <c r="M7" s="302"/>
      <c r="N7" s="304"/>
      <c r="O7" s="305"/>
      <c r="P7" s="282" t="s">
        <v>12</v>
      </c>
      <c r="Q7" s="284" t="s">
        <v>13</v>
      </c>
      <c r="R7" s="284" t="s">
        <v>14</v>
      </c>
      <c r="S7" s="3"/>
      <c r="T7" s="3"/>
      <c r="U7" s="3"/>
      <c r="V7" s="3"/>
      <c r="W7" s="3"/>
      <c r="X7" s="3"/>
      <c r="Y7" s="3"/>
      <c r="Z7" s="3"/>
      <c r="AA7" s="3"/>
      <c r="AB7" s="3"/>
      <c r="AC7" s="3"/>
      <c r="AD7" s="3"/>
      <c r="AE7" s="3"/>
      <c r="AF7" s="3"/>
      <c r="AG7" s="3"/>
      <c r="AH7" s="3"/>
      <c r="AI7" s="3"/>
      <c r="AJ7" s="3"/>
      <c r="AK7" s="3"/>
    </row>
    <row r="8" spans="1:118" s="7" customFormat="1" ht="40.5" customHeight="1" x14ac:dyDescent="0.2">
      <c r="A8" s="117"/>
      <c r="B8" s="132"/>
      <c r="C8" s="183"/>
      <c r="D8" s="236"/>
      <c r="E8" s="298"/>
      <c r="F8" s="229" t="s">
        <v>65</v>
      </c>
      <c r="G8" s="227" t="s">
        <v>93</v>
      </c>
      <c r="H8" s="227" t="s">
        <v>77</v>
      </c>
      <c r="I8" s="227" t="s">
        <v>2</v>
      </c>
      <c r="J8" s="227" t="s">
        <v>3</v>
      </c>
      <c r="K8" s="229" t="s">
        <v>65</v>
      </c>
      <c r="L8" s="227" t="s">
        <v>78</v>
      </c>
      <c r="M8" s="227" t="s">
        <v>79</v>
      </c>
      <c r="N8" s="227" t="s">
        <v>7</v>
      </c>
      <c r="O8" s="289" t="s">
        <v>124</v>
      </c>
      <c r="P8" s="282"/>
      <c r="Q8" s="285"/>
      <c r="R8" s="285"/>
      <c r="S8" s="3"/>
      <c r="T8" s="3"/>
      <c r="U8" s="3"/>
      <c r="V8" s="3"/>
      <c r="W8" s="3"/>
      <c r="X8" s="3"/>
      <c r="Y8" s="3"/>
      <c r="Z8" s="3"/>
      <c r="AA8" s="3"/>
      <c r="AB8" s="3"/>
      <c r="AC8" s="3"/>
      <c r="AD8" s="3"/>
      <c r="AE8" s="3"/>
      <c r="AF8" s="3"/>
      <c r="AG8" s="3"/>
      <c r="AH8" s="3"/>
      <c r="AI8" s="3"/>
      <c r="AJ8" s="3"/>
      <c r="AK8" s="3"/>
    </row>
    <row r="9" spans="1:118" s="7" customFormat="1" ht="35.25" customHeight="1" x14ac:dyDescent="0.2">
      <c r="A9" s="118"/>
      <c r="B9" s="133"/>
      <c r="C9" s="122"/>
      <c r="D9" s="124"/>
      <c r="E9" s="299"/>
      <c r="F9" s="287"/>
      <c r="G9" s="288"/>
      <c r="H9" s="288"/>
      <c r="I9" s="288"/>
      <c r="J9" s="288"/>
      <c r="K9" s="287"/>
      <c r="L9" s="288"/>
      <c r="M9" s="288"/>
      <c r="N9" s="288"/>
      <c r="O9" s="290"/>
      <c r="P9" s="283"/>
      <c r="Q9" s="286"/>
      <c r="R9" s="286"/>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s="16" customFormat="1" ht="21" customHeight="1" x14ac:dyDescent="0.25">
      <c r="A10" s="61">
        <v>1</v>
      </c>
      <c r="B10" s="61">
        <f>A10+1</f>
        <v>2</v>
      </c>
      <c r="C10" s="61">
        <f>B10+1</f>
        <v>3</v>
      </c>
      <c r="D10" s="61">
        <f>C10+1</f>
        <v>4</v>
      </c>
      <c r="E10" s="61">
        <f>+D10+1</f>
        <v>5</v>
      </c>
      <c r="F10" s="61">
        <f t="shared" ref="F10:R10" si="0">E10+1</f>
        <v>6</v>
      </c>
      <c r="G10" s="61"/>
      <c r="H10" s="61">
        <f>F10+1</f>
        <v>7</v>
      </c>
      <c r="I10" s="61">
        <f t="shared" si="0"/>
        <v>8</v>
      </c>
      <c r="J10" s="61">
        <f t="shared" si="0"/>
        <v>9</v>
      </c>
      <c r="K10" s="61">
        <f>J10+1</f>
        <v>10</v>
      </c>
      <c r="L10" s="61">
        <f t="shared" si="0"/>
        <v>11</v>
      </c>
      <c r="M10" s="61">
        <f t="shared" si="0"/>
        <v>12</v>
      </c>
      <c r="N10" s="61">
        <f t="shared" si="0"/>
        <v>13</v>
      </c>
      <c r="O10" s="61">
        <f t="shared" si="0"/>
        <v>14</v>
      </c>
      <c r="P10" s="61">
        <f t="shared" si="0"/>
        <v>15</v>
      </c>
      <c r="Q10" s="61">
        <f t="shared" si="0"/>
        <v>16</v>
      </c>
      <c r="R10" s="61">
        <f t="shared" si="0"/>
        <v>17</v>
      </c>
    </row>
    <row r="11" spans="1:118" s="18" customFormat="1" ht="21" customHeight="1" x14ac:dyDescent="0.2">
      <c r="A11" s="9" t="s">
        <v>19</v>
      </c>
      <c r="B11" s="10">
        <f>+C11-D11</f>
        <v>29032</v>
      </c>
      <c r="C11" s="10">
        <f>+F11+Q11+'E MPI NBP 2-IIP NBP 2'!B11</f>
        <v>30080</v>
      </c>
      <c r="D11" s="10">
        <f>+K11+R11</f>
        <v>1048</v>
      </c>
      <c r="E11" s="10">
        <f>+F11-K11</f>
        <v>-972</v>
      </c>
      <c r="F11" s="10">
        <f>+G11+H11+I11+J11</f>
        <v>76</v>
      </c>
      <c r="G11" s="10">
        <v>12</v>
      </c>
      <c r="H11" s="10">
        <v>0</v>
      </c>
      <c r="I11" s="10">
        <v>0</v>
      </c>
      <c r="J11" s="10">
        <v>64</v>
      </c>
      <c r="K11" s="10">
        <f>+L11+M11+N11+O11</f>
        <v>1048</v>
      </c>
      <c r="L11" s="10">
        <v>30</v>
      </c>
      <c r="M11" s="10">
        <v>1018</v>
      </c>
      <c r="N11" s="10">
        <v>0</v>
      </c>
      <c r="O11" s="10">
        <v>0</v>
      </c>
      <c r="P11" s="10">
        <f>+Q11-R11</f>
        <v>0</v>
      </c>
      <c r="Q11" s="10">
        <v>0</v>
      </c>
      <c r="R11" s="10">
        <v>0</v>
      </c>
      <c r="S11" s="45"/>
    </row>
    <row r="12" spans="1:118" s="18" customFormat="1" ht="21" customHeight="1" x14ac:dyDescent="0.2">
      <c r="A12" s="62" t="s">
        <v>20</v>
      </c>
      <c r="B12" s="63">
        <f t="shared" ref="B12:B54" si="1">+C12-D12</f>
        <v>29087</v>
      </c>
      <c r="C12" s="63">
        <f>+F12+Q12+'E MPI NBP 2-IIP NBP 2'!B12</f>
        <v>30040</v>
      </c>
      <c r="D12" s="63">
        <f t="shared" ref="D12:D54" si="2">+K12+R12</f>
        <v>953</v>
      </c>
      <c r="E12" s="63">
        <f t="shared" ref="E12:E54" si="3">+F12-K12</f>
        <v>-858</v>
      </c>
      <c r="F12" s="63">
        <f t="shared" ref="F12:F54" si="4">+G12+H12+I12+J12</f>
        <v>95</v>
      </c>
      <c r="G12" s="63">
        <v>32</v>
      </c>
      <c r="H12" s="63">
        <v>0</v>
      </c>
      <c r="I12" s="63">
        <v>0</v>
      </c>
      <c r="J12" s="63">
        <v>63</v>
      </c>
      <c r="K12" s="63">
        <f t="shared" ref="K12:K54" si="5">+L12+M12+N12+O12</f>
        <v>953</v>
      </c>
      <c r="L12" s="63">
        <v>29</v>
      </c>
      <c r="M12" s="63">
        <v>924</v>
      </c>
      <c r="N12" s="63">
        <v>0</v>
      </c>
      <c r="O12" s="63">
        <v>0</v>
      </c>
      <c r="P12" s="63">
        <f t="shared" ref="P12:P54" si="6">+Q12-R12</f>
        <v>0</v>
      </c>
      <c r="Q12" s="63">
        <v>0</v>
      </c>
      <c r="R12" s="63">
        <v>0</v>
      </c>
      <c r="S12" s="45"/>
    </row>
    <row r="13" spans="1:118" s="18" customFormat="1" ht="21" customHeight="1" x14ac:dyDescent="0.2">
      <c r="A13" s="9" t="s">
        <v>21</v>
      </c>
      <c r="B13" s="10">
        <f t="shared" si="1"/>
        <v>28467</v>
      </c>
      <c r="C13" s="10">
        <f>+F13+Q13+'E MPI NBP 2-IIP NBP 2'!B13</f>
        <v>29835</v>
      </c>
      <c r="D13" s="10">
        <f t="shared" si="2"/>
        <v>1368</v>
      </c>
      <c r="E13" s="10">
        <f t="shared" si="3"/>
        <v>-1272</v>
      </c>
      <c r="F13" s="10">
        <f t="shared" si="4"/>
        <v>96</v>
      </c>
      <c r="G13" s="10">
        <v>32</v>
      </c>
      <c r="H13" s="10">
        <v>0</v>
      </c>
      <c r="I13" s="10">
        <v>0</v>
      </c>
      <c r="J13" s="10">
        <v>64</v>
      </c>
      <c r="K13" s="10">
        <f t="shared" si="5"/>
        <v>1368</v>
      </c>
      <c r="L13" s="10">
        <v>28</v>
      </c>
      <c r="M13" s="10">
        <v>1340</v>
      </c>
      <c r="N13" s="10">
        <v>0</v>
      </c>
      <c r="O13" s="10">
        <v>0</v>
      </c>
      <c r="P13" s="10">
        <f t="shared" si="6"/>
        <v>0</v>
      </c>
      <c r="Q13" s="10">
        <v>0</v>
      </c>
      <c r="R13" s="10">
        <v>0</v>
      </c>
      <c r="S13" s="45"/>
    </row>
    <row r="14" spans="1:118" s="18" customFormat="1" ht="21" customHeight="1" x14ac:dyDescent="0.2">
      <c r="A14" s="62" t="s">
        <v>22</v>
      </c>
      <c r="B14" s="64">
        <f t="shared" si="1"/>
        <v>26956</v>
      </c>
      <c r="C14" s="64">
        <f>+F14+Q14+'E MPI NBP 2-IIP NBP 2'!B14</f>
        <v>27060</v>
      </c>
      <c r="D14" s="64">
        <f t="shared" si="2"/>
        <v>104</v>
      </c>
      <c r="E14" s="64">
        <f t="shared" si="3"/>
        <v>-10</v>
      </c>
      <c r="F14" s="64">
        <f t="shared" si="4"/>
        <v>94</v>
      </c>
      <c r="G14" s="64">
        <v>31</v>
      </c>
      <c r="H14" s="64">
        <v>0</v>
      </c>
      <c r="I14" s="64">
        <v>0</v>
      </c>
      <c r="J14" s="64">
        <v>63</v>
      </c>
      <c r="K14" s="64">
        <f t="shared" si="5"/>
        <v>104</v>
      </c>
      <c r="L14" s="64">
        <v>25</v>
      </c>
      <c r="M14" s="64">
        <v>75</v>
      </c>
      <c r="N14" s="64">
        <v>4</v>
      </c>
      <c r="O14" s="64">
        <v>0</v>
      </c>
      <c r="P14" s="64">
        <f t="shared" si="6"/>
        <v>0</v>
      </c>
      <c r="Q14" s="64">
        <v>0</v>
      </c>
      <c r="R14" s="64">
        <v>0</v>
      </c>
      <c r="S14" s="45"/>
    </row>
    <row r="15" spans="1:118" s="18" customFormat="1" ht="21" customHeight="1" x14ac:dyDescent="0.2">
      <c r="A15" s="9" t="s">
        <v>23</v>
      </c>
      <c r="B15" s="10">
        <f t="shared" si="1"/>
        <v>28503</v>
      </c>
      <c r="C15" s="10">
        <f>+F15+Q15+'E MPI NBP 2-IIP NBP 2'!B15</f>
        <v>29603</v>
      </c>
      <c r="D15" s="10">
        <f t="shared" si="2"/>
        <v>1100</v>
      </c>
      <c r="E15" s="10">
        <f t="shared" si="3"/>
        <v>-995</v>
      </c>
      <c r="F15" s="10">
        <f t="shared" si="4"/>
        <v>105</v>
      </c>
      <c r="G15" s="10">
        <v>32</v>
      </c>
      <c r="H15" s="10">
        <v>0</v>
      </c>
      <c r="I15" s="10">
        <v>0</v>
      </c>
      <c r="J15" s="10">
        <v>73</v>
      </c>
      <c r="K15" s="10">
        <f t="shared" si="5"/>
        <v>1100</v>
      </c>
      <c r="L15" s="10">
        <v>26</v>
      </c>
      <c r="M15" s="10">
        <v>1074</v>
      </c>
      <c r="N15" s="10">
        <v>0</v>
      </c>
      <c r="O15" s="10">
        <v>0</v>
      </c>
      <c r="P15" s="10">
        <f t="shared" si="6"/>
        <v>0</v>
      </c>
      <c r="Q15" s="10">
        <v>0</v>
      </c>
      <c r="R15" s="10">
        <v>0</v>
      </c>
      <c r="S15" s="45"/>
    </row>
    <row r="16" spans="1:118" s="18" customFormat="1" ht="21" customHeight="1" x14ac:dyDescent="0.2">
      <c r="A16" s="62" t="s">
        <v>24</v>
      </c>
      <c r="B16" s="63">
        <f t="shared" si="1"/>
        <v>33625</v>
      </c>
      <c r="C16" s="63">
        <f>+F16+Q16+'E MPI NBP 2-IIP NBP 2'!B16</f>
        <v>34278</v>
      </c>
      <c r="D16" s="63">
        <f t="shared" si="2"/>
        <v>653</v>
      </c>
      <c r="E16" s="63">
        <f t="shared" si="3"/>
        <v>-529</v>
      </c>
      <c r="F16" s="63">
        <f t="shared" si="4"/>
        <v>124</v>
      </c>
      <c r="G16" s="63">
        <v>32</v>
      </c>
      <c r="H16" s="63">
        <v>0</v>
      </c>
      <c r="I16" s="63">
        <v>0</v>
      </c>
      <c r="J16" s="63">
        <v>92</v>
      </c>
      <c r="K16" s="63">
        <f t="shared" si="5"/>
        <v>653</v>
      </c>
      <c r="L16" s="63">
        <v>27</v>
      </c>
      <c r="M16" s="63">
        <v>626</v>
      </c>
      <c r="N16" s="63">
        <v>0</v>
      </c>
      <c r="O16" s="63">
        <v>0</v>
      </c>
      <c r="P16" s="63">
        <f t="shared" si="6"/>
        <v>0</v>
      </c>
      <c r="Q16" s="63">
        <v>0</v>
      </c>
      <c r="R16" s="63">
        <v>0</v>
      </c>
      <c r="S16" s="45"/>
    </row>
    <row r="17" spans="1:19" s="20" customFormat="1" ht="21" customHeight="1" x14ac:dyDescent="0.2">
      <c r="A17" s="9" t="s">
        <v>25</v>
      </c>
      <c r="B17" s="10">
        <f t="shared" si="1"/>
        <v>32988</v>
      </c>
      <c r="C17" s="10">
        <f>+F17+Q17+'E MPI NBP 2-IIP NBP 2'!B17</f>
        <v>34283</v>
      </c>
      <c r="D17" s="10">
        <f t="shared" si="2"/>
        <v>1295</v>
      </c>
      <c r="E17" s="10">
        <f t="shared" si="3"/>
        <v>-1158</v>
      </c>
      <c r="F17" s="10">
        <f t="shared" si="4"/>
        <v>137</v>
      </c>
      <c r="G17" s="10">
        <v>32</v>
      </c>
      <c r="H17" s="10">
        <v>0</v>
      </c>
      <c r="I17" s="10">
        <v>0</v>
      </c>
      <c r="J17" s="10">
        <v>105</v>
      </c>
      <c r="K17" s="10">
        <f t="shared" si="5"/>
        <v>1295</v>
      </c>
      <c r="L17" s="10">
        <v>27</v>
      </c>
      <c r="M17" s="10">
        <v>1268</v>
      </c>
      <c r="N17" s="10">
        <v>0</v>
      </c>
      <c r="O17" s="10">
        <v>0</v>
      </c>
      <c r="P17" s="10">
        <f t="shared" si="6"/>
        <v>0</v>
      </c>
      <c r="Q17" s="10">
        <v>0</v>
      </c>
      <c r="R17" s="10">
        <v>0</v>
      </c>
      <c r="S17" s="45"/>
    </row>
    <row r="18" spans="1:19" s="18" customFormat="1" ht="21" customHeight="1" x14ac:dyDescent="0.2">
      <c r="A18" s="62" t="s">
        <v>26</v>
      </c>
      <c r="B18" s="64">
        <f t="shared" si="1"/>
        <v>34410</v>
      </c>
      <c r="C18" s="64">
        <f>+F18+Q18+'E MPI NBP 2-IIP NBP 2'!B18</f>
        <v>36108</v>
      </c>
      <c r="D18" s="64">
        <f t="shared" si="2"/>
        <v>1698</v>
      </c>
      <c r="E18" s="64">
        <f t="shared" si="3"/>
        <v>-1560</v>
      </c>
      <c r="F18" s="64">
        <f t="shared" si="4"/>
        <v>138</v>
      </c>
      <c r="G18" s="64">
        <v>32</v>
      </c>
      <c r="H18" s="64">
        <v>0</v>
      </c>
      <c r="I18" s="64">
        <v>0</v>
      </c>
      <c r="J18" s="64">
        <v>106</v>
      </c>
      <c r="K18" s="64">
        <f t="shared" si="5"/>
        <v>1698</v>
      </c>
      <c r="L18" s="64">
        <v>28</v>
      </c>
      <c r="M18" s="64">
        <v>1667</v>
      </c>
      <c r="N18" s="64">
        <v>3</v>
      </c>
      <c r="O18" s="64">
        <v>0</v>
      </c>
      <c r="P18" s="64">
        <f t="shared" si="6"/>
        <v>0</v>
      </c>
      <c r="Q18" s="64">
        <v>0</v>
      </c>
      <c r="R18" s="64">
        <v>0</v>
      </c>
      <c r="S18" s="45"/>
    </row>
    <row r="19" spans="1:19" s="18" customFormat="1" ht="21" customHeight="1" x14ac:dyDescent="0.2">
      <c r="A19" s="9" t="s">
        <v>27</v>
      </c>
      <c r="B19" s="10">
        <f t="shared" si="1"/>
        <v>35727</v>
      </c>
      <c r="C19" s="10">
        <f>+F19+Q19+'E MPI NBP 2-IIP NBP 2'!B19</f>
        <v>36678</v>
      </c>
      <c r="D19" s="10">
        <f t="shared" si="2"/>
        <v>951</v>
      </c>
      <c r="E19" s="10">
        <f t="shared" si="3"/>
        <v>-820</v>
      </c>
      <c r="F19" s="10">
        <f t="shared" si="4"/>
        <v>131</v>
      </c>
      <c r="G19" s="10">
        <v>32</v>
      </c>
      <c r="H19" s="10">
        <v>0</v>
      </c>
      <c r="I19" s="10">
        <v>0</v>
      </c>
      <c r="J19" s="10">
        <v>99</v>
      </c>
      <c r="K19" s="10">
        <f t="shared" si="5"/>
        <v>951</v>
      </c>
      <c r="L19" s="10">
        <v>27</v>
      </c>
      <c r="M19" s="10">
        <v>923</v>
      </c>
      <c r="N19" s="10">
        <v>1</v>
      </c>
      <c r="O19" s="10">
        <v>0</v>
      </c>
      <c r="P19" s="10">
        <f t="shared" si="6"/>
        <v>0</v>
      </c>
      <c r="Q19" s="10">
        <v>0</v>
      </c>
      <c r="R19" s="10">
        <v>0</v>
      </c>
      <c r="S19" s="45"/>
    </row>
    <row r="20" spans="1:19" s="18" customFormat="1" ht="21" customHeight="1" x14ac:dyDescent="0.2">
      <c r="A20" s="62" t="s">
        <v>28</v>
      </c>
      <c r="B20" s="63">
        <f t="shared" si="1"/>
        <v>35788</v>
      </c>
      <c r="C20" s="63">
        <f>+F20+Q20+'E MPI NBP 2-IIP NBP 2'!B20</f>
        <v>37051</v>
      </c>
      <c r="D20" s="63">
        <f t="shared" si="2"/>
        <v>1263</v>
      </c>
      <c r="E20" s="63">
        <f t="shared" si="3"/>
        <v>-1131</v>
      </c>
      <c r="F20" s="63">
        <f t="shared" si="4"/>
        <v>132</v>
      </c>
      <c r="G20" s="63">
        <v>32</v>
      </c>
      <c r="H20" s="63">
        <v>0</v>
      </c>
      <c r="I20" s="63">
        <v>0</v>
      </c>
      <c r="J20" s="63">
        <v>100</v>
      </c>
      <c r="K20" s="63">
        <f t="shared" si="5"/>
        <v>1263</v>
      </c>
      <c r="L20" s="63">
        <v>0</v>
      </c>
      <c r="M20" s="63">
        <v>1262</v>
      </c>
      <c r="N20" s="63">
        <v>1</v>
      </c>
      <c r="O20" s="63">
        <v>0</v>
      </c>
      <c r="P20" s="63">
        <f t="shared" si="6"/>
        <v>0</v>
      </c>
      <c r="Q20" s="63">
        <v>0</v>
      </c>
      <c r="R20" s="63">
        <v>0</v>
      </c>
      <c r="S20" s="45"/>
    </row>
    <row r="21" spans="1:19" s="18" customFormat="1" ht="21" customHeight="1" x14ac:dyDescent="0.2">
      <c r="A21" s="9" t="s">
        <v>29</v>
      </c>
      <c r="B21" s="10">
        <f t="shared" si="1"/>
        <v>36635</v>
      </c>
      <c r="C21" s="10">
        <f>+F21+Q21+'E MPI NBP 2-IIP NBP 2'!B21</f>
        <v>38553</v>
      </c>
      <c r="D21" s="10">
        <f t="shared" si="2"/>
        <v>1918</v>
      </c>
      <c r="E21" s="10">
        <f t="shared" si="3"/>
        <v>-1780</v>
      </c>
      <c r="F21" s="10">
        <f t="shared" si="4"/>
        <v>138</v>
      </c>
      <c r="G21" s="10">
        <v>32</v>
      </c>
      <c r="H21" s="10">
        <v>0</v>
      </c>
      <c r="I21" s="10">
        <v>0</v>
      </c>
      <c r="J21" s="10">
        <v>106</v>
      </c>
      <c r="K21" s="10">
        <f t="shared" si="5"/>
        <v>1918</v>
      </c>
      <c r="L21" s="10">
        <v>0</v>
      </c>
      <c r="M21" s="10">
        <v>1917</v>
      </c>
      <c r="N21" s="10">
        <v>1</v>
      </c>
      <c r="O21" s="10">
        <v>0</v>
      </c>
      <c r="P21" s="10">
        <f t="shared" si="6"/>
        <v>0</v>
      </c>
      <c r="Q21" s="10">
        <v>0</v>
      </c>
      <c r="R21" s="10">
        <v>0</v>
      </c>
      <c r="S21" s="45"/>
    </row>
    <row r="22" spans="1:19" s="18" customFormat="1" ht="21" customHeight="1" x14ac:dyDescent="0.2">
      <c r="A22" s="62" t="s">
        <v>30</v>
      </c>
      <c r="B22" s="64">
        <f t="shared" si="1"/>
        <v>36031</v>
      </c>
      <c r="C22" s="64">
        <f>+F22+Q22+'E MPI NBP 2-IIP NBP 2'!B22</f>
        <v>36964</v>
      </c>
      <c r="D22" s="64">
        <f t="shared" si="2"/>
        <v>933</v>
      </c>
      <c r="E22" s="64">
        <f t="shared" si="3"/>
        <v>-802</v>
      </c>
      <c r="F22" s="64">
        <f t="shared" si="4"/>
        <v>131</v>
      </c>
      <c r="G22" s="64">
        <v>31</v>
      </c>
      <c r="H22" s="64">
        <v>0</v>
      </c>
      <c r="I22" s="64">
        <v>0</v>
      </c>
      <c r="J22" s="64">
        <v>100</v>
      </c>
      <c r="K22" s="64">
        <f t="shared" si="5"/>
        <v>933</v>
      </c>
      <c r="L22" s="64">
        <v>0</v>
      </c>
      <c r="M22" s="64">
        <v>932</v>
      </c>
      <c r="N22" s="64">
        <v>1</v>
      </c>
      <c r="O22" s="64">
        <v>0</v>
      </c>
      <c r="P22" s="64">
        <f t="shared" si="6"/>
        <v>0</v>
      </c>
      <c r="Q22" s="64">
        <v>0</v>
      </c>
      <c r="R22" s="64">
        <v>0</v>
      </c>
      <c r="S22" s="45"/>
    </row>
    <row r="23" spans="1:19" s="20" customFormat="1" ht="21" customHeight="1" x14ac:dyDescent="0.2">
      <c r="A23" s="9" t="s">
        <v>31</v>
      </c>
      <c r="B23" s="10">
        <f t="shared" si="1"/>
        <v>37303</v>
      </c>
      <c r="C23" s="10">
        <f>+F23+Q23+'E MPI NBP 2-IIP NBP 2'!B23</f>
        <v>38302</v>
      </c>
      <c r="D23" s="10">
        <f t="shared" si="2"/>
        <v>999</v>
      </c>
      <c r="E23" s="10">
        <f t="shared" si="3"/>
        <v>-833</v>
      </c>
      <c r="F23" s="10">
        <f t="shared" si="4"/>
        <v>166</v>
      </c>
      <c r="G23" s="10">
        <v>31</v>
      </c>
      <c r="H23" s="10">
        <v>0</v>
      </c>
      <c r="I23" s="10">
        <v>0</v>
      </c>
      <c r="J23" s="10">
        <v>135</v>
      </c>
      <c r="K23" s="10">
        <f t="shared" si="5"/>
        <v>999</v>
      </c>
      <c r="L23" s="10">
        <v>0</v>
      </c>
      <c r="M23" s="10">
        <v>998</v>
      </c>
      <c r="N23" s="10">
        <v>1</v>
      </c>
      <c r="O23" s="10">
        <v>0</v>
      </c>
      <c r="P23" s="10">
        <f t="shared" si="6"/>
        <v>0</v>
      </c>
      <c r="Q23" s="10">
        <v>0</v>
      </c>
      <c r="R23" s="10">
        <v>0</v>
      </c>
      <c r="S23" s="45"/>
    </row>
    <row r="24" spans="1:19" s="18" customFormat="1" ht="21" customHeight="1" x14ac:dyDescent="0.2">
      <c r="A24" s="62" t="s">
        <v>32</v>
      </c>
      <c r="B24" s="63">
        <f t="shared" si="1"/>
        <v>38075</v>
      </c>
      <c r="C24" s="63">
        <f>+F24+Q24+'E MPI NBP 2-IIP NBP 2'!B24</f>
        <v>40625</v>
      </c>
      <c r="D24" s="63">
        <f t="shared" si="2"/>
        <v>2550</v>
      </c>
      <c r="E24" s="63">
        <f t="shared" si="3"/>
        <v>-2386</v>
      </c>
      <c r="F24" s="63">
        <f t="shared" si="4"/>
        <v>164</v>
      </c>
      <c r="G24" s="63">
        <v>31</v>
      </c>
      <c r="H24" s="63">
        <v>0</v>
      </c>
      <c r="I24" s="63">
        <v>0</v>
      </c>
      <c r="J24" s="63">
        <v>133</v>
      </c>
      <c r="K24" s="63">
        <f t="shared" si="5"/>
        <v>2550</v>
      </c>
      <c r="L24" s="63">
        <v>0</v>
      </c>
      <c r="M24" s="63">
        <v>2548</v>
      </c>
      <c r="N24" s="63">
        <v>2</v>
      </c>
      <c r="O24" s="63">
        <v>0</v>
      </c>
      <c r="P24" s="63">
        <f t="shared" si="6"/>
        <v>0</v>
      </c>
      <c r="Q24" s="63">
        <v>0</v>
      </c>
      <c r="R24" s="63">
        <v>0</v>
      </c>
      <c r="S24" s="45"/>
    </row>
    <row r="25" spans="1:19" s="18" customFormat="1" ht="21" customHeight="1" x14ac:dyDescent="0.2">
      <c r="A25" s="9" t="s">
        <v>33</v>
      </c>
      <c r="B25" s="10">
        <f t="shared" si="1"/>
        <v>38643</v>
      </c>
      <c r="C25" s="10">
        <f>+F25+Q25+'E MPI NBP 2-IIP NBP 2'!B25</f>
        <v>41297</v>
      </c>
      <c r="D25" s="10">
        <f t="shared" si="2"/>
        <v>2654</v>
      </c>
      <c r="E25" s="10">
        <f t="shared" si="3"/>
        <v>-2491</v>
      </c>
      <c r="F25" s="10">
        <f t="shared" si="4"/>
        <v>163</v>
      </c>
      <c r="G25" s="10">
        <v>31</v>
      </c>
      <c r="H25" s="10">
        <v>0</v>
      </c>
      <c r="I25" s="10">
        <v>0</v>
      </c>
      <c r="J25" s="10">
        <v>132</v>
      </c>
      <c r="K25" s="10">
        <f t="shared" si="5"/>
        <v>2654</v>
      </c>
      <c r="L25" s="10">
        <v>0</v>
      </c>
      <c r="M25" s="10">
        <v>2653</v>
      </c>
      <c r="N25" s="10">
        <v>1</v>
      </c>
      <c r="O25" s="10">
        <v>0</v>
      </c>
      <c r="P25" s="10">
        <f t="shared" si="6"/>
        <v>0</v>
      </c>
      <c r="Q25" s="10">
        <v>0</v>
      </c>
      <c r="R25" s="10">
        <v>0</v>
      </c>
      <c r="S25" s="45"/>
    </row>
    <row r="26" spans="1:19" s="18" customFormat="1" ht="21" customHeight="1" x14ac:dyDescent="0.2">
      <c r="A26" s="62" t="s">
        <v>34</v>
      </c>
      <c r="B26" s="64">
        <f t="shared" si="1"/>
        <v>39187</v>
      </c>
      <c r="C26" s="64">
        <f>+F26+Q26+'E MPI NBP 2-IIP NBP 2'!B26</f>
        <v>44815</v>
      </c>
      <c r="D26" s="64">
        <f t="shared" si="2"/>
        <v>5628</v>
      </c>
      <c r="E26" s="64">
        <f t="shared" si="3"/>
        <v>-5504</v>
      </c>
      <c r="F26" s="64">
        <f t="shared" si="4"/>
        <v>124</v>
      </c>
      <c r="G26" s="64">
        <v>30</v>
      </c>
      <c r="H26" s="64">
        <v>0</v>
      </c>
      <c r="I26" s="64">
        <v>0</v>
      </c>
      <c r="J26" s="64">
        <v>94</v>
      </c>
      <c r="K26" s="64">
        <f t="shared" si="5"/>
        <v>5628</v>
      </c>
      <c r="L26" s="64">
        <v>0</v>
      </c>
      <c r="M26" s="64">
        <v>5627</v>
      </c>
      <c r="N26" s="64">
        <v>1</v>
      </c>
      <c r="O26" s="64">
        <v>0</v>
      </c>
      <c r="P26" s="64">
        <f t="shared" si="6"/>
        <v>0</v>
      </c>
      <c r="Q26" s="64">
        <v>0</v>
      </c>
      <c r="R26" s="64">
        <v>0</v>
      </c>
      <c r="S26" s="45"/>
    </row>
    <row r="27" spans="1:19" s="18" customFormat="1" ht="21" customHeight="1" x14ac:dyDescent="0.2">
      <c r="A27" s="9" t="s">
        <v>35</v>
      </c>
      <c r="B27" s="10">
        <f t="shared" si="1"/>
        <v>37840</v>
      </c>
      <c r="C27" s="10">
        <f>+F27+Q27+'E MPI NBP 2-IIP NBP 2'!B27</f>
        <v>48841</v>
      </c>
      <c r="D27" s="10">
        <f t="shared" si="2"/>
        <v>11001</v>
      </c>
      <c r="E27" s="10">
        <f t="shared" si="3"/>
        <v>-10849</v>
      </c>
      <c r="F27" s="10">
        <f t="shared" si="4"/>
        <v>152</v>
      </c>
      <c r="G27" s="10">
        <v>30</v>
      </c>
      <c r="H27" s="10">
        <v>0</v>
      </c>
      <c r="I27" s="10">
        <v>0</v>
      </c>
      <c r="J27" s="10">
        <v>122</v>
      </c>
      <c r="K27" s="10">
        <f t="shared" si="5"/>
        <v>11001</v>
      </c>
      <c r="L27" s="10">
        <v>0</v>
      </c>
      <c r="M27" s="10">
        <v>11000</v>
      </c>
      <c r="N27" s="10">
        <v>1</v>
      </c>
      <c r="O27" s="10">
        <v>0</v>
      </c>
      <c r="P27" s="10">
        <f t="shared" si="6"/>
        <v>0</v>
      </c>
      <c r="Q27" s="10">
        <v>0</v>
      </c>
      <c r="R27" s="10">
        <v>0</v>
      </c>
      <c r="S27" s="45"/>
    </row>
    <row r="28" spans="1:19" s="18" customFormat="1" ht="21" customHeight="1" x14ac:dyDescent="0.2">
      <c r="A28" s="62" t="s">
        <v>36</v>
      </c>
      <c r="B28" s="63">
        <f t="shared" si="1"/>
        <v>41379</v>
      </c>
      <c r="C28" s="63">
        <f>+F28+Q28+'E MPI NBP 2-IIP NBP 2'!B28</f>
        <v>52211</v>
      </c>
      <c r="D28" s="63">
        <f t="shared" si="2"/>
        <v>10832</v>
      </c>
      <c r="E28" s="63">
        <f t="shared" si="3"/>
        <v>-10777</v>
      </c>
      <c r="F28" s="63">
        <f t="shared" si="4"/>
        <v>55</v>
      </c>
      <c r="G28" s="63">
        <v>30</v>
      </c>
      <c r="H28" s="63">
        <v>0</v>
      </c>
      <c r="I28" s="63">
        <v>0</v>
      </c>
      <c r="J28" s="63">
        <v>25</v>
      </c>
      <c r="K28" s="63">
        <f t="shared" si="5"/>
        <v>10832</v>
      </c>
      <c r="L28" s="63">
        <v>0</v>
      </c>
      <c r="M28" s="63">
        <v>10831</v>
      </c>
      <c r="N28" s="63">
        <v>1</v>
      </c>
      <c r="O28" s="63">
        <v>0</v>
      </c>
      <c r="P28" s="63">
        <f t="shared" si="6"/>
        <v>0</v>
      </c>
      <c r="Q28" s="63">
        <v>0</v>
      </c>
      <c r="R28" s="63">
        <v>0</v>
      </c>
      <c r="S28" s="45"/>
    </row>
    <row r="29" spans="1:19" s="18" customFormat="1" ht="21" customHeight="1" x14ac:dyDescent="0.2">
      <c r="A29" s="9" t="s">
        <v>37</v>
      </c>
      <c r="B29" s="10">
        <f t="shared" si="1"/>
        <v>43535</v>
      </c>
      <c r="C29" s="10">
        <f>+F29+Q29+'E MPI NBP 2-IIP NBP 2'!B29</f>
        <v>51688</v>
      </c>
      <c r="D29" s="10">
        <f t="shared" si="2"/>
        <v>8153</v>
      </c>
      <c r="E29" s="10">
        <f t="shared" si="3"/>
        <v>-8096</v>
      </c>
      <c r="F29" s="10">
        <f t="shared" si="4"/>
        <v>57</v>
      </c>
      <c r="G29" s="10">
        <v>31</v>
      </c>
      <c r="H29" s="10">
        <v>0</v>
      </c>
      <c r="I29" s="10">
        <v>0</v>
      </c>
      <c r="J29" s="10">
        <v>26</v>
      </c>
      <c r="K29" s="10">
        <f t="shared" si="5"/>
        <v>8153</v>
      </c>
      <c r="L29" s="10">
        <v>0</v>
      </c>
      <c r="M29" s="10">
        <v>8153</v>
      </c>
      <c r="N29" s="10">
        <v>0</v>
      </c>
      <c r="O29" s="10">
        <v>0</v>
      </c>
      <c r="P29" s="10">
        <f t="shared" si="6"/>
        <v>0</v>
      </c>
      <c r="Q29" s="10">
        <v>0</v>
      </c>
      <c r="R29" s="10">
        <v>0</v>
      </c>
      <c r="S29" s="45"/>
    </row>
    <row r="30" spans="1:19" s="18" customFormat="1" ht="21" customHeight="1" x14ac:dyDescent="0.2">
      <c r="A30" s="62" t="s">
        <v>38</v>
      </c>
      <c r="B30" s="64">
        <f t="shared" si="1"/>
        <v>42481</v>
      </c>
      <c r="C30" s="64">
        <f>+F30+Q30+'E MPI NBP 2-IIP NBP 2'!B30</f>
        <v>44191</v>
      </c>
      <c r="D30" s="64">
        <f t="shared" si="2"/>
        <v>1710</v>
      </c>
      <c r="E30" s="64">
        <f t="shared" si="3"/>
        <v>-1659</v>
      </c>
      <c r="F30" s="64">
        <f t="shared" si="4"/>
        <v>51</v>
      </c>
      <c r="G30" s="64">
        <v>31</v>
      </c>
      <c r="H30" s="64">
        <v>0</v>
      </c>
      <c r="I30" s="64">
        <v>0</v>
      </c>
      <c r="J30" s="64">
        <v>20</v>
      </c>
      <c r="K30" s="64">
        <f t="shared" si="5"/>
        <v>1710</v>
      </c>
      <c r="L30" s="64">
        <v>0</v>
      </c>
      <c r="M30" s="64">
        <v>1710</v>
      </c>
      <c r="N30" s="64">
        <v>0</v>
      </c>
      <c r="O30" s="64">
        <v>0</v>
      </c>
      <c r="P30" s="64">
        <f t="shared" si="6"/>
        <v>0</v>
      </c>
      <c r="Q30" s="64">
        <v>0</v>
      </c>
      <c r="R30" s="64">
        <v>0</v>
      </c>
      <c r="S30" s="45"/>
    </row>
    <row r="31" spans="1:19" s="18" customFormat="1" ht="21" customHeight="1" x14ac:dyDescent="0.2">
      <c r="A31" s="9" t="s">
        <v>39</v>
      </c>
      <c r="B31" s="10">
        <f t="shared" si="1"/>
        <v>44481</v>
      </c>
      <c r="C31" s="10">
        <f>+F31+Q31+'E MPI NBP 2-IIP NBP 2'!B31</f>
        <v>46192</v>
      </c>
      <c r="D31" s="10">
        <f t="shared" si="2"/>
        <v>1711</v>
      </c>
      <c r="E31" s="10">
        <f t="shared" si="3"/>
        <v>-1661</v>
      </c>
      <c r="F31" s="10">
        <f t="shared" si="4"/>
        <v>50</v>
      </c>
      <c r="G31" s="10">
        <v>31</v>
      </c>
      <c r="H31" s="10">
        <v>0</v>
      </c>
      <c r="I31" s="10">
        <v>0</v>
      </c>
      <c r="J31" s="10">
        <v>19</v>
      </c>
      <c r="K31" s="10">
        <f t="shared" si="5"/>
        <v>1711</v>
      </c>
      <c r="L31" s="10">
        <v>0</v>
      </c>
      <c r="M31" s="10">
        <v>1685</v>
      </c>
      <c r="N31" s="10">
        <v>26</v>
      </c>
      <c r="O31" s="10">
        <v>0</v>
      </c>
      <c r="P31" s="10">
        <f t="shared" si="6"/>
        <v>0</v>
      </c>
      <c r="Q31" s="10">
        <v>0</v>
      </c>
      <c r="R31" s="10">
        <v>0</v>
      </c>
      <c r="S31" s="45"/>
    </row>
    <row r="32" spans="1:19" s="18" customFormat="1" ht="21" customHeight="1" x14ac:dyDescent="0.2">
      <c r="A32" s="62" t="s">
        <v>40</v>
      </c>
      <c r="B32" s="63">
        <f t="shared" si="1"/>
        <v>45425</v>
      </c>
      <c r="C32" s="63">
        <f>+F32+Q32+'E MPI NBP 2-IIP NBP 2'!B32</f>
        <v>47731</v>
      </c>
      <c r="D32" s="63">
        <f t="shared" si="2"/>
        <v>2306</v>
      </c>
      <c r="E32" s="63">
        <f t="shared" si="3"/>
        <v>-2228</v>
      </c>
      <c r="F32" s="63">
        <f t="shared" si="4"/>
        <v>78</v>
      </c>
      <c r="G32" s="63">
        <v>31</v>
      </c>
      <c r="H32" s="63">
        <v>0</v>
      </c>
      <c r="I32" s="63">
        <v>0</v>
      </c>
      <c r="J32" s="63">
        <v>47</v>
      </c>
      <c r="K32" s="63">
        <f t="shared" si="5"/>
        <v>2306</v>
      </c>
      <c r="L32" s="63">
        <v>0</v>
      </c>
      <c r="M32" s="63">
        <v>2282</v>
      </c>
      <c r="N32" s="63">
        <v>24</v>
      </c>
      <c r="O32" s="63">
        <v>0</v>
      </c>
      <c r="P32" s="63">
        <f t="shared" si="6"/>
        <v>0</v>
      </c>
      <c r="Q32" s="63">
        <v>0</v>
      </c>
      <c r="R32" s="63">
        <v>0</v>
      </c>
      <c r="S32" s="45"/>
    </row>
    <row r="33" spans="1:19" s="18" customFormat="1" ht="21" customHeight="1" x14ac:dyDescent="0.2">
      <c r="A33" s="9" t="s">
        <v>41</v>
      </c>
      <c r="B33" s="10">
        <f t="shared" si="1"/>
        <v>49907</v>
      </c>
      <c r="C33" s="10">
        <f>+F33+Q33+'E MPI NBP 2-IIP NBP 2'!B33</f>
        <v>53479</v>
      </c>
      <c r="D33" s="10">
        <f t="shared" si="2"/>
        <v>3572</v>
      </c>
      <c r="E33" s="10">
        <f t="shared" si="3"/>
        <v>-3503</v>
      </c>
      <c r="F33" s="10">
        <f t="shared" si="4"/>
        <v>69</v>
      </c>
      <c r="G33" s="10">
        <v>31</v>
      </c>
      <c r="H33" s="10">
        <v>0</v>
      </c>
      <c r="I33" s="10">
        <v>0</v>
      </c>
      <c r="J33" s="10">
        <v>38</v>
      </c>
      <c r="K33" s="10">
        <f t="shared" si="5"/>
        <v>3572</v>
      </c>
      <c r="L33" s="10">
        <v>0</v>
      </c>
      <c r="M33" s="10">
        <v>2145</v>
      </c>
      <c r="N33" s="10">
        <v>12</v>
      </c>
      <c r="O33" s="10">
        <v>1415</v>
      </c>
      <c r="P33" s="10">
        <f t="shared" si="6"/>
        <v>0</v>
      </c>
      <c r="Q33" s="10">
        <v>0</v>
      </c>
      <c r="R33" s="10">
        <v>0</v>
      </c>
      <c r="S33" s="45"/>
    </row>
    <row r="34" spans="1:19" s="18" customFormat="1" ht="21" customHeight="1" x14ac:dyDescent="0.2">
      <c r="A34" s="62" t="s">
        <v>42</v>
      </c>
      <c r="B34" s="64">
        <f t="shared" si="1"/>
        <v>51544</v>
      </c>
      <c r="C34" s="64">
        <f>+F34+Q34+'E MPI NBP 2-IIP NBP 2'!B34</f>
        <v>55273</v>
      </c>
      <c r="D34" s="64">
        <f t="shared" si="2"/>
        <v>3729</v>
      </c>
      <c r="E34" s="64">
        <f t="shared" si="3"/>
        <v>-3676</v>
      </c>
      <c r="F34" s="64">
        <f t="shared" si="4"/>
        <v>53</v>
      </c>
      <c r="G34" s="64">
        <v>31</v>
      </c>
      <c r="H34" s="64">
        <v>0</v>
      </c>
      <c r="I34" s="64">
        <v>0</v>
      </c>
      <c r="J34" s="64">
        <v>22</v>
      </c>
      <c r="K34" s="64">
        <f t="shared" si="5"/>
        <v>3729</v>
      </c>
      <c r="L34" s="64">
        <v>0</v>
      </c>
      <c r="M34" s="64">
        <v>2286</v>
      </c>
      <c r="N34" s="64">
        <v>21</v>
      </c>
      <c r="O34" s="64">
        <v>1422</v>
      </c>
      <c r="P34" s="64">
        <f t="shared" si="6"/>
        <v>0</v>
      </c>
      <c r="Q34" s="64">
        <v>0</v>
      </c>
      <c r="R34" s="64">
        <v>0</v>
      </c>
      <c r="S34" s="45"/>
    </row>
    <row r="35" spans="1:19" s="18" customFormat="1" ht="21" customHeight="1" x14ac:dyDescent="0.2">
      <c r="A35" s="9" t="s">
        <v>43</v>
      </c>
      <c r="B35" s="10">
        <f t="shared" si="1"/>
        <v>58681</v>
      </c>
      <c r="C35" s="10">
        <f>+F35+Q35+'E MPI NBP 2-IIP NBP 2'!B35</f>
        <v>63438</v>
      </c>
      <c r="D35" s="10">
        <f t="shared" si="2"/>
        <v>4757</v>
      </c>
      <c r="E35" s="10">
        <f t="shared" si="3"/>
        <v>-4699</v>
      </c>
      <c r="F35" s="10">
        <f t="shared" si="4"/>
        <v>41</v>
      </c>
      <c r="G35" s="10">
        <v>31</v>
      </c>
      <c r="H35" s="10">
        <v>0</v>
      </c>
      <c r="I35" s="10">
        <v>0</v>
      </c>
      <c r="J35" s="10">
        <v>10</v>
      </c>
      <c r="K35" s="10">
        <f t="shared" si="5"/>
        <v>4740</v>
      </c>
      <c r="L35" s="10">
        <v>0</v>
      </c>
      <c r="M35" s="10">
        <v>3236</v>
      </c>
      <c r="N35" s="10">
        <v>34</v>
      </c>
      <c r="O35" s="10">
        <v>1470</v>
      </c>
      <c r="P35" s="10">
        <f t="shared" si="6"/>
        <v>0</v>
      </c>
      <c r="Q35" s="10">
        <v>17</v>
      </c>
      <c r="R35" s="10">
        <v>17</v>
      </c>
      <c r="S35" s="45"/>
    </row>
    <row r="36" spans="1:19" s="18" customFormat="1" ht="21" customHeight="1" x14ac:dyDescent="0.2">
      <c r="A36" s="62" t="s">
        <v>44</v>
      </c>
      <c r="B36" s="63">
        <f t="shared" si="1"/>
        <v>65085</v>
      </c>
      <c r="C36" s="63">
        <f>+F36+Q36+'E MPI NBP 2-IIP NBP 2'!B36</f>
        <v>70007</v>
      </c>
      <c r="D36" s="63">
        <f t="shared" si="2"/>
        <v>4922</v>
      </c>
      <c r="E36" s="63">
        <f t="shared" si="3"/>
        <v>-4890</v>
      </c>
      <c r="F36" s="63">
        <f t="shared" si="4"/>
        <v>32</v>
      </c>
      <c r="G36" s="63">
        <v>32</v>
      </c>
      <c r="H36" s="63">
        <v>0</v>
      </c>
      <c r="I36" s="63">
        <v>0</v>
      </c>
      <c r="J36" s="63">
        <v>0</v>
      </c>
      <c r="K36" s="63">
        <f t="shared" si="5"/>
        <v>4922</v>
      </c>
      <c r="L36" s="63">
        <v>0</v>
      </c>
      <c r="M36" s="63">
        <v>3311</v>
      </c>
      <c r="N36" s="63">
        <v>33</v>
      </c>
      <c r="O36" s="63">
        <v>1578</v>
      </c>
      <c r="P36" s="63">
        <f t="shared" si="6"/>
        <v>0</v>
      </c>
      <c r="Q36" s="63">
        <v>0</v>
      </c>
      <c r="R36" s="63">
        <v>0</v>
      </c>
      <c r="S36" s="45"/>
    </row>
    <row r="37" spans="1:19" s="18" customFormat="1" ht="21" customHeight="1" x14ac:dyDescent="0.2">
      <c r="A37" s="9" t="s">
        <v>45</v>
      </c>
      <c r="B37" s="10">
        <f t="shared" si="1"/>
        <v>66047</v>
      </c>
      <c r="C37" s="10">
        <f>+F37+Q37+'E MPI NBP 2-IIP NBP 2'!B37</f>
        <v>72398</v>
      </c>
      <c r="D37" s="10">
        <f t="shared" si="2"/>
        <v>6351</v>
      </c>
      <c r="E37" s="10">
        <f t="shared" si="3"/>
        <v>-6320</v>
      </c>
      <c r="F37" s="10">
        <f t="shared" si="4"/>
        <v>31</v>
      </c>
      <c r="G37" s="10">
        <v>31</v>
      </c>
      <c r="H37" s="10">
        <v>0</v>
      </c>
      <c r="I37" s="10">
        <v>0</v>
      </c>
      <c r="J37" s="10">
        <v>0</v>
      </c>
      <c r="K37" s="10">
        <f t="shared" si="5"/>
        <v>6351</v>
      </c>
      <c r="L37" s="10">
        <v>0</v>
      </c>
      <c r="M37" s="10">
        <v>4826</v>
      </c>
      <c r="N37" s="10">
        <v>37</v>
      </c>
      <c r="O37" s="10">
        <v>1488</v>
      </c>
      <c r="P37" s="10">
        <f t="shared" si="6"/>
        <v>0</v>
      </c>
      <c r="Q37" s="10">
        <v>0</v>
      </c>
      <c r="R37" s="10">
        <v>0</v>
      </c>
      <c r="S37" s="45"/>
    </row>
    <row r="38" spans="1:19" s="18" customFormat="1" ht="21" customHeight="1" x14ac:dyDescent="0.2">
      <c r="A38" s="62" t="s">
        <v>46</v>
      </c>
      <c r="B38" s="64">
        <f t="shared" si="1"/>
        <v>64863</v>
      </c>
      <c r="C38" s="64">
        <f>+F38+Q38+'E MPI NBP 2-IIP NBP 2'!B38</f>
        <v>70023</v>
      </c>
      <c r="D38" s="64">
        <f t="shared" si="2"/>
        <v>5160</v>
      </c>
      <c r="E38" s="64">
        <f t="shared" si="3"/>
        <v>-5128</v>
      </c>
      <c r="F38" s="64">
        <f t="shared" si="4"/>
        <v>32</v>
      </c>
      <c r="G38" s="64">
        <v>31</v>
      </c>
      <c r="H38" s="64">
        <v>0</v>
      </c>
      <c r="I38" s="64">
        <v>0</v>
      </c>
      <c r="J38" s="64">
        <v>1</v>
      </c>
      <c r="K38" s="64">
        <f t="shared" si="5"/>
        <v>5160</v>
      </c>
      <c r="L38" s="64">
        <v>0</v>
      </c>
      <c r="M38" s="64">
        <v>3613</v>
      </c>
      <c r="N38" s="64">
        <v>34</v>
      </c>
      <c r="O38" s="64">
        <v>1513</v>
      </c>
      <c r="P38" s="64">
        <f t="shared" si="6"/>
        <v>0</v>
      </c>
      <c r="Q38" s="64">
        <v>0</v>
      </c>
      <c r="R38" s="64">
        <v>0</v>
      </c>
      <c r="S38" s="45"/>
    </row>
    <row r="39" spans="1:19" s="18" customFormat="1" ht="21" customHeight="1" x14ac:dyDescent="0.2">
      <c r="A39" s="9" t="s">
        <v>47</v>
      </c>
      <c r="B39" s="10">
        <f t="shared" si="1"/>
        <v>67494</v>
      </c>
      <c r="C39" s="10">
        <f>+F39+Q39+'E MPI NBP 2-IIP NBP 2'!B39</f>
        <v>75061</v>
      </c>
      <c r="D39" s="10">
        <f t="shared" si="2"/>
        <v>7567</v>
      </c>
      <c r="E39" s="10">
        <f t="shared" si="3"/>
        <v>-7536</v>
      </c>
      <c r="F39" s="10">
        <f t="shared" si="4"/>
        <v>31</v>
      </c>
      <c r="G39" s="10">
        <v>31</v>
      </c>
      <c r="H39" s="10">
        <v>0</v>
      </c>
      <c r="I39" s="10">
        <v>0</v>
      </c>
      <c r="J39" s="10">
        <v>0</v>
      </c>
      <c r="K39" s="10">
        <f t="shared" si="5"/>
        <v>7567</v>
      </c>
      <c r="L39" s="10">
        <v>0</v>
      </c>
      <c r="M39" s="10">
        <v>6072</v>
      </c>
      <c r="N39" s="10">
        <v>32</v>
      </c>
      <c r="O39" s="10">
        <v>1463</v>
      </c>
      <c r="P39" s="10">
        <f t="shared" si="6"/>
        <v>0</v>
      </c>
      <c r="Q39" s="10">
        <v>0</v>
      </c>
      <c r="R39" s="10">
        <v>0</v>
      </c>
      <c r="S39" s="45"/>
    </row>
    <row r="40" spans="1:19" s="18" customFormat="1" ht="21" customHeight="1" x14ac:dyDescent="0.2">
      <c r="A40" s="62" t="s">
        <v>48</v>
      </c>
      <c r="B40" s="63">
        <f t="shared" si="1"/>
        <v>69662</v>
      </c>
      <c r="C40" s="63">
        <f>+F40+Q40+'E MPI NBP 2-IIP NBP 2'!B40</f>
        <v>75369</v>
      </c>
      <c r="D40" s="63">
        <f t="shared" si="2"/>
        <v>5707</v>
      </c>
      <c r="E40" s="63">
        <f t="shared" si="3"/>
        <v>-5676</v>
      </c>
      <c r="F40" s="63">
        <f t="shared" si="4"/>
        <v>31</v>
      </c>
      <c r="G40" s="63">
        <v>31</v>
      </c>
      <c r="H40" s="63">
        <v>0</v>
      </c>
      <c r="I40" s="63">
        <v>0</v>
      </c>
      <c r="J40" s="63">
        <v>0</v>
      </c>
      <c r="K40" s="63">
        <f t="shared" si="5"/>
        <v>5707</v>
      </c>
      <c r="L40" s="63">
        <v>0</v>
      </c>
      <c r="M40" s="63">
        <v>4233</v>
      </c>
      <c r="N40" s="63">
        <v>29</v>
      </c>
      <c r="O40" s="63">
        <v>1445</v>
      </c>
      <c r="P40" s="63">
        <f t="shared" si="6"/>
        <v>0</v>
      </c>
      <c r="Q40" s="63">
        <v>0</v>
      </c>
      <c r="R40" s="63">
        <v>0</v>
      </c>
      <c r="S40" s="45"/>
    </row>
    <row r="41" spans="1:19" s="18" customFormat="1" ht="21" customHeight="1" x14ac:dyDescent="0.2">
      <c r="A41" s="9" t="s">
        <v>49</v>
      </c>
      <c r="B41" s="10">
        <f t="shared" si="1"/>
        <v>69293</v>
      </c>
      <c r="C41" s="10">
        <f>+F41+Q41+'E MPI NBP 2-IIP NBP 2'!B41</f>
        <v>74125</v>
      </c>
      <c r="D41" s="10">
        <f t="shared" si="2"/>
        <v>4832</v>
      </c>
      <c r="E41" s="10">
        <f t="shared" si="3"/>
        <v>-4801</v>
      </c>
      <c r="F41" s="10">
        <f t="shared" si="4"/>
        <v>31</v>
      </c>
      <c r="G41" s="10">
        <v>31</v>
      </c>
      <c r="H41" s="10">
        <v>0</v>
      </c>
      <c r="I41" s="10">
        <v>0</v>
      </c>
      <c r="J41" s="10">
        <v>0</v>
      </c>
      <c r="K41" s="10">
        <f t="shared" si="5"/>
        <v>4832</v>
      </c>
      <c r="L41" s="10">
        <v>0</v>
      </c>
      <c r="M41" s="10">
        <v>3305</v>
      </c>
      <c r="N41" s="10">
        <v>25</v>
      </c>
      <c r="O41" s="10">
        <v>1502</v>
      </c>
      <c r="P41" s="10">
        <f t="shared" si="6"/>
        <v>0</v>
      </c>
      <c r="Q41" s="10">
        <v>0</v>
      </c>
      <c r="R41" s="10">
        <v>0</v>
      </c>
      <c r="S41" s="45"/>
    </row>
    <row r="42" spans="1:19" s="18" customFormat="1" ht="21" customHeight="1" x14ac:dyDescent="0.2">
      <c r="A42" s="62" t="s">
        <v>50</v>
      </c>
      <c r="B42" s="64">
        <f t="shared" si="1"/>
        <v>71855</v>
      </c>
      <c r="C42" s="64">
        <f>+F42+Q42+'E MPI NBP 2-IIP NBP 2'!B42</f>
        <v>75754</v>
      </c>
      <c r="D42" s="64">
        <f t="shared" si="2"/>
        <v>3899</v>
      </c>
      <c r="E42" s="64">
        <f t="shared" si="3"/>
        <v>-3867</v>
      </c>
      <c r="F42" s="64">
        <f t="shared" si="4"/>
        <v>32</v>
      </c>
      <c r="G42" s="64">
        <v>32</v>
      </c>
      <c r="H42" s="64">
        <v>0</v>
      </c>
      <c r="I42" s="64">
        <v>0</v>
      </c>
      <c r="J42" s="64">
        <v>0</v>
      </c>
      <c r="K42" s="64">
        <f t="shared" si="5"/>
        <v>3899</v>
      </c>
      <c r="L42" s="64">
        <v>0</v>
      </c>
      <c r="M42" s="64">
        <v>2331</v>
      </c>
      <c r="N42" s="64">
        <v>19</v>
      </c>
      <c r="O42" s="64">
        <v>1549</v>
      </c>
      <c r="P42" s="64">
        <f t="shared" si="6"/>
        <v>0</v>
      </c>
      <c r="Q42" s="64">
        <v>0</v>
      </c>
      <c r="R42" s="64">
        <v>0</v>
      </c>
      <c r="S42" s="45"/>
    </row>
    <row r="43" spans="1:19" s="18" customFormat="1" ht="21" customHeight="1" x14ac:dyDescent="0.2">
      <c r="A43" s="9" t="s">
        <v>51</v>
      </c>
      <c r="B43" s="10">
        <f t="shared" si="1"/>
        <v>69731</v>
      </c>
      <c r="C43" s="10">
        <f>+F43+Q43+'E MPI NBP 2-IIP NBP 2'!B43</f>
        <v>74775</v>
      </c>
      <c r="D43" s="10">
        <f t="shared" si="2"/>
        <v>5044</v>
      </c>
      <c r="E43" s="10">
        <f t="shared" si="3"/>
        <v>-5013</v>
      </c>
      <c r="F43" s="10">
        <f t="shared" si="4"/>
        <v>31</v>
      </c>
      <c r="G43" s="10">
        <v>31</v>
      </c>
      <c r="H43" s="10">
        <v>0</v>
      </c>
      <c r="I43" s="10">
        <v>0</v>
      </c>
      <c r="J43" s="10">
        <v>0</v>
      </c>
      <c r="K43" s="10">
        <f t="shared" si="5"/>
        <v>5044</v>
      </c>
      <c r="L43" s="10">
        <v>0</v>
      </c>
      <c r="M43" s="10">
        <v>3507</v>
      </c>
      <c r="N43" s="10">
        <v>18</v>
      </c>
      <c r="O43" s="10">
        <v>1519</v>
      </c>
      <c r="P43" s="10">
        <f t="shared" si="6"/>
        <v>0</v>
      </c>
      <c r="Q43" s="10">
        <v>0</v>
      </c>
      <c r="R43" s="10">
        <v>0</v>
      </c>
      <c r="S43" s="45"/>
    </row>
    <row r="44" spans="1:19" s="18" customFormat="1" ht="21" customHeight="1" x14ac:dyDescent="0.2">
      <c r="A44" s="62" t="s">
        <v>52</v>
      </c>
      <c r="B44" s="63">
        <f t="shared" si="1"/>
        <v>74652</v>
      </c>
      <c r="C44" s="63">
        <f>+F44+Q44+'E MPI NBP 2-IIP NBP 2'!B44</f>
        <v>80655</v>
      </c>
      <c r="D44" s="63">
        <f t="shared" si="2"/>
        <v>6003</v>
      </c>
      <c r="E44" s="63">
        <f t="shared" si="3"/>
        <v>-5970</v>
      </c>
      <c r="F44" s="63">
        <f t="shared" si="4"/>
        <v>32</v>
      </c>
      <c r="G44" s="63">
        <v>32</v>
      </c>
      <c r="H44" s="63">
        <v>0</v>
      </c>
      <c r="I44" s="63">
        <v>0</v>
      </c>
      <c r="J44" s="63">
        <v>0</v>
      </c>
      <c r="K44" s="63">
        <f t="shared" si="5"/>
        <v>6002</v>
      </c>
      <c r="L44" s="63">
        <v>0</v>
      </c>
      <c r="M44" s="63">
        <v>4400</v>
      </c>
      <c r="N44" s="63">
        <v>15</v>
      </c>
      <c r="O44" s="63">
        <v>1587</v>
      </c>
      <c r="P44" s="63">
        <f t="shared" si="6"/>
        <v>0</v>
      </c>
      <c r="Q44" s="63">
        <v>1</v>
      </c>
      <c r="R44" s="63">
        <v>1</v>
      </c>
      <c r="S44" s="45"/>
    </row>
    <row r="45" spans="1:19" s="18" customFormat="1" ht="21" customHeight="1" x14ac:dyDescent="0.2">
      <c r="A45" s="9" t="s">
        <v>53</v>
      </c>
      <c r="B45" s="10">
        <f t="shared" si="1"/>
        <v>76059</v>
      </c>
      <c r="C45" s="10">
        <f>+F45+Q45+'E MPI NBP 2-IIP NBP 2'!B45</f>
        <v>81751</v>
      </c>
      <c r="D45" s="10">
        <f t="shared" si="2"/>
        <v>5692</v>
      </c>
      <c r="E45" s="10">
        <f t="shared" si="3"/>
        <v>-5650</v>
      </c>
      <c r="F45" s="10">
        <f t="shared" si="4"/>
        <v>42</v>
      </c>
      <c r="G45" s="10">
        <v>32</v>
      </c>
      <c r="H45" s="10">
        <v>0</v>
      </c>
      <c r="I45" s="10">
        <v>0</v>
      </c>
      <c r="J45" s="10">
        <v>10</v>
      </c>
      <c r="K45" s="10">
        <f t="shared" si="5"/>
        <v>5692</v>
      </c>
      <c r="L45" s="10">
        <v>0</v>
      </c>
      <c r="M45" s="10">
        <v>4118</v>
      </c>
      <c r="N45" s="10">
        <v>14</v>
      </c>
      <c r="O45" s="10">
        <v>1560</v>
      </c>
      <c r="P45" s="10">
        <f t="shared" si="6"/>
        <v>0</v>
      </c>
      <c r="Q45" s="10">
        <v>0</v>
      </c>
      <c r="R45" s="10">
        <v>0</v>
      </c>
      <c r="S45" s="45"/>
    </row>
    <row r="46" spans="1:19" s="18" customFormat="1" ht="21" customHeight="1" x14ac:dyDescent="0.2">
      <c r="A46" s="62" t="s">
        <v>54</v>
      </c>
      <c r="B46" s="64">
        <f t="shared" si="1"/>
        <v>78396</v>
      </c>
      <c r="C46" s="64">
        <f>+F46+Q46+'E MPI NBP 2-IIP NBP 2'!B46</f>
        <v>82609</v>
      </c>
      <c r="D46" s="64">
        <f t="shared" si="2"/>
        <v>4213</v>
      </c>
      <c r="E46" s="64">
        <f t="shared" si="3"/>
        <v>-4181</v>
      </c>
      <c r="F46" s="64">
        <f t="shared" si="4"/>
        <v>32</v>
      </c>
      <c r="G46" s="64">
        <v>32</v>
      </c>
      <c r="H46" s="64">
        <v>0</v>
      </c>
      <c r="I46" s="64">
        <v>0</v>
      </c>
      <c r="J46" s="64">
        <v>0</v>
      </c>
      <c r="K46" s="64">
        <f t="shared" si="5"/>
        <v>4213</v>
      </c>
      <c r="L46" s="64">
        <v>0</v>
      </c>
      <c r="M46" s="64">
        <v>2674</v>
      </c>
      <c r="N46" s="64">
        <v>18</v>
      </c>
      <c r="O46" s="64">
        <v>1521</v>
      </c>
      <c r="P46" s="64">
        <f t="shared" si="6"/>
        <v>0</v>
      </c>
      <c r="Q46" s="64">
        <v>0</v>
      </c>
      <c r="R46" s="64">
        <v>0</v>
      </c>
      <c r="S46" s="45"/>
    </row>
    <row r="47" spans="1:19" s="18" customFormat="1" ht="21" customHeight="1" x14ac:dyDescent="0.2">
      <c r="A47" s="9" t="s">
        <v>55</v>
      </c>
      <c r="B47" s="10">
        <f t="shared" si="1"/>
        <v>79309</v>
      </c>
      <c r="C47" s="10">
        <f>+F47+Q47+'E MPI NBP 2-IIP NBP 2'!B47</f>
        <v>84968</v>
      </c>
      <c r="D47" s="10">
        <f t="shared" si="2"/>
        <v>5659</v>
      </c>
      <c r="E47" s="10">
        <f t="shared" si="3"/>
        <v>-5627</v>
      </c>
      <c r="F47" s="10">
        <f t="shared" si="4"/>
        <v>32</v>
      </c>
      <c r="G47" s="10">
        <v>32</v>
      </c>
      <c r="H47" s="10">
        <v>0</v>
      </c>
      <c r="I47" s="10">
        <v>0</v>
      </c>
      <c r="J47" s="10">
        <v>0</v>
      </c>
      <c r="K47" s="10">
        <f t="shared" si="5"/>
        <v>5659</v>
      </c>
      <c r="L47" s="10">
        <v>0</v>
      </c>
      <c r="M47" s="10">
        <v>4105</v>
      </c>
      <c r="N47" s="10">
        <v>28</v>
      </c>
      <c r="O47" s="10">
        <v>1526</v>
      </c>
      <c r="P47" s="10">
        <f t="shared" si="6"/>
        <v>0</v>
      </c>
      <c r="Q47" s="10">
        <v>0</v>
      </c>
      <c r="R47" s="10">
        <v>0</v>
      </c>
      <c r="S47" s="45"/>
    </row>
    <row r="48" spans="1:19" s="18" customFormat="1" ht="21" customHeight="1" x14ac:dyDescent="0.2">
      <c r="A48" s="62" t="s">
        <v>56</v>
      </c>
      <c r="B48" s="63">
        <f t="shared" si="1"/>
        <v>76976</v>
      </c>
      <c r="C48" s="63">
        <f>+F48+Q48+'E MPI NBP 2-IIP NBP 2'!B48</f>
        <v>81961</v>
      </c>
      <c r="D48" s="63">
        <f t="shared" si="2"/>
        <v>4985</v>
      </c>
      <c r="E48" s="63">
        <f t="shared" si="3"/>
        <v>-4954</v>
      </c>
      <c r="F48" s="63">
        <f t="shared" si="4"/>
        <v>31</v>
      </c>
      <c r="G48" s="63">
        <v>31</v>
      </c>
      <c r="H48" s="63">
        <v>0</v>
      </c>
      <c r="I48" s="63">
        <v>0</v>
      </c>
      <c r="J48" s="63">
        <v>0</v>
      </c>
      <c r="K48" s="63">
        <f t="shared" si="5"/>
        <v>4985</v>
      </c>
      <c r="L48" s="63">
        <v>0</v>
      </c>
      <c r="M48" s="63">
        <v>3460</v>
      </c>
      <c r="N48" s="63">
        <v>20</v>
      </c>
      <c r="O48" s="63">
        <v>1505</v>
      </c>
      <c r="P48" s="63">
        <f t="shared" si="6"/>
        <v>0</v>
      </c>
      <c r="Q48" s="63">
        <v>0</v>
      </c>
      <c r="R48" s="63">
        <v>0</v>
      </c>
      <c r="S48" s="45"/>
    </row>
    <row r="49" spans="1:19" s="18" customFormat="1" ht="21" customHeight="1" x14ac:dyDescent="0.2">
      <c r="A49" s="9" t="s">
        <v>57</v>
      </c>
      <c r="B49" s="10">
        <f t="shared" si="1"/>
        <v>73913</v>
      </c>
      <c r="C49" s="10">
        <f>+F49+Q49+'E MPI NBP 2-IIP NBP 2'!B49</f>
        <v>79176</v>
      </c>
      <c r="D49" s="10">
        <f t="shared" si="2"/>
        <v>5263</v>
      </c>
      <c r="E49" s="10">
        <f t="shared" si="3"/>
        <v>-5232</v>
      </c>
      <c r="F49" s="10">
        <f t="shared" si="4"/>
        <v>31</v>
      </c>
      <c r="G49" s="10">
        <v>31</v>
      </c>
      <c r="H49" s="10">
        <v>0</v>
      </c>
      <c r="I49" s="10">
        <v>0</v>
      </c>
      <c r="J49" s="10">
        <v>0</v>
      </c>
      <c r="K49" s="10">
        <f t="shared" si="5"/>
        <v>5263</v>
      </c>
      <c r="L49" s="10">
        <v>0</v>
      </c>
      <c r="M49" s="10">
        <v>3762</v>
      </c>
      <c r="N49" s="10">
        <v>24</v>
      </c>
      <c r="O49" s="10">
        <v>1477</v>
      </c>
      <c r="P49" s="10">
        <f t="shared" si="6"/>
        <v>0</v>
      </c>
      <c r="Q49" s="10">
        <v>0</v>
      </c>
      <c r="R49" s="10">
        <v>0</v>
      </c>
      <c r="S49" s="45"/>
    </row>
    <row r="50" spans="1:19" s="18" customFormat="1" ht="21" customHeight="1" x14ac:dyDescent="0.2">
      <c r="A50" s="62" t="s">
        <v>58</v>
      </c>
      <c r="B50" s="64">
        <f t="shared" si="1"/>
        <v>71655</v>
      </c>
      <c r="C50" s="64">
        <f>+F50+Q50+'E MPI NBP 2-IIP NBP 2'!B50</f>
        <v>77176</v>
      </c>
      <c r="D50" s="64">
        <f t="shared" si="2"/>
        <v>5521</v>
      </c>
      <c r="E50" s="64">
        <f t="shared" si="3"/>
        <v>-5490</v>
      </c>
      <c r="F50" s="64">
        <f t="shared" si="4"/>
        <v>31</v>
      </c>
      <c r="G50" s="64">
        <v>31</v>
      </c>
      <c r="H50" s="64">
        <v>0</v>
      </c>
      <c r="I50" s="64">
        <v>0</v>
      </c>
      <c r="J50" s="64">
        <v>0</v>
      </c>
      <c r="K50" s="64">
        <f t="shared" si="5"/>
        <v>5521</v>
      </c>
      <c r="L50" s="64">
        <v>0</v>
      </c>
      <c r="M50" s="64">
        <v>4042</v>
      </c>
      <c r="N50" s="64">
        <v>21</v>
      </c>
      <c r="O50" s="64">
        <v>1458</v>
      </c>
      <c r="P50" s="64">
        <f t="shared" si="6"/>
        <v>0</v>
      </c>
      <c r="Q50" s="64">
        <v>0</v>
      </c>
      <c r="R50" s="64">
        <v>0</v>
      </c>
      <c r="S50" s="45"/>
    </row>
    <row r="51" spans="1:19" s="35" customFormat="1" ht="21" customHeight="1" x14ac:dyDescent="0.2">
      <c r="A51" s="9" t="s">
        <v>125</v>
      </c>
      <c r="B51" s="33">
        <f t="shared" si="1"/>
        <v>70206</v>
      </c>
      <c r="C51" s="33">
        <f>+F51+Q51+'E MPI NBP 2-IIP NBP 2'!B51</f>
        <v>74848</v>
      </c>
      <c r="D51" s="33">
        <f t="shared" si="2"/>
        <v>4642</v>
      </c>
      <c r="E51" s="33">
        <f t="shared" si="3"/>
        <v>-4610</v>
      </c>
      <c r="F51" s="33">
        <f t="shared" si="4"/>
        <v>32</v>
      </c>
      <c r="G51" s="10">
        <v>32</v>
      </c>
      <c r="H51" s="10">
        <v>0</v>
      </c>
      <c r="I51" s="10">
        <v>0</v>
      </c>
      <c r="J51" s="10">
        <v>0</v>
      </c>
      <c r="K51" s="33">
        <f t="shared" si="5"/>
        <v>4642</v>
      </c>
      <c r="L51" s="10">
        <v>0</v>
      </c>
      <c r="M51" s="10">
        <v>3155</v>
      </c>
      <c r="N51" s="10">
        <v>23</v>
      </c>
      <c r="O51" s="10">
        <v>1464</v>
      </c>
      <c r="P51" s="33">
        <f t="shared" si="6"/>
        <v>0</v>
      </c>
      <c r="Q51" s="10">
        <v>0</v>
      </c>
      <c r="R51" s="10">
        <v>0</v>
      </c>
      <c r="S51" s="45"/>
    </row>
    <row r="52" spans="1:19" s="35" customFormat="1" ht="21" customHeight="1" x14ac:dyDescent="0.2">
      <c r="A52" s="62" t="s">
        <v>126</v>
      </c>
      <c r="B52" s="73">
        <f t="shared" si="1"/>
        <v>69883</v>
      </c>
      <c r="C52" s="73">
        <f>+F52+Q52+'E MPI NBP 2-IIP NBP 2'!B52</f>
        <v>74698</v>
      </c>
      <c r="D52" s="73">
        <f t="shared" si="2"/>
        <v>4815</v>
      </c>
      <c r="E52" s="73">
        <f t="shared" si="3"/>
        <v>-4783</v>
      </c>
      <c r="F52" s="73">
        <f t="shared" si="4"/>
        <v>32</v>
      </c>
      <c r="G52" s="63">
        <v>32</v>
      </c>
      <c r="H52" s="63">
        <v>0</v>
      </c>
      <c r="I52" s="63">
        <v>0</v>
      </c>
      <c r="J52" s="63">
        <v>0</v>
      </c>
      <c r="K52" s="73">
        <f t="shared" si="5"/>
        <v>4815</v>
      </c>
      <c r="L52" s="63">
        <v>0</v>
      </c>
      <c r="M52" s="63">
        <v>3296</v>
      </c>
      <c r="N52" s="63">
        <v>40</v>
      </c>
      <c r="O52" s="63">
        <v>1479</v>
      </c>
      <c r="P52" s="73">
        <f t="shared" si="6"/>
        <v>0</v>
      </c>
      <c r="Q52" s="63">
        <v>0</v>
      </c>
      <c r="R52" s="63">
        <v>0</v>
      </c>
      <c r="S52" s="45"/>
    </row>
    <row r="53" spans="1:19" s="35" customFormat="1" ht="21" customHeight="1" x14ac:dyDescent="0.2">
      <c r="A53" s="9" t="s">
        <v>127</v>
      </c>
      <c r="B53" s="33">
        <f t="shared" si="1"/>
        <v>74283</v>
      </c>
      <c r="C53" s="33">
        <f>+F53+Q53+'E MPI NBP 2-IIP NBP 2'!B53</f>
        <v>80361</v>
      </c>
      <c r="D53" s="33">
        <f t="shared" si="2"/>
        <v>6078</v>
      </c>
      <c r="E53" s="33">
        <f t="shared" si="3"/>
        <v>-6045</v>
      </c>
      <c r="F53" s="33">
        <f t="shared" si="4"/>
        <v>33</v>
      </c>
      <c r="G53" s="10">
        <v>33</v>
      </c>
      <c r="H53" s="10">
        <v>0</v>
      </c>
      <c r="I53" s="10">
        <v>0</v>
      </c>
      <c r="J53" s="10">
        <v>0</v>
      </c>
      <c r="K53" s="33">
        <f t="shared" si="5"/>
        <v>6078</v>
      </c>
      <c r="L53" s="10">
        <v>0</v>
      </c>
      <c r="M53" s="10">
        <v>4523</v>
      </c>
      <c r="N53" s="10">
        <v>27</v>
      </c>
      <c r="O53" s="10">
        <v>1528</v>
      </c>
      <c r="P53" s="33">
        <f t="shared" si="6"/>
        <v>0</v>
      </c>
      <c r="Q53" s="10">
        <v>0</v>
      </c>
      <c r="R53" s="10">
        <v>0</v>
      </c>
      <c r="S53" s="45"/>
    </row>
    <row r="54" spans="1:19" s="35" customFormat="1" ht="21" customHeight="1" x14ac:dyDescent="0.2">
      <c r="A54" s="62" t="s">
        <v>128</v>
      </c>
      <c r="B54" s="74">
        <f t="shared" si="1"/>
        <v>77912</v>
      </c>
      <c r="C54" s="74">
        <f>+F54+Q54+'E MPI NBP 2-IIP NBP 2'!B54</f>
        <v>82678</v>
      </c>
      <c r="D54" s="74">
        <f t="shared" si="2"/>
        <v>4766</v>
      </c>
      <c r="E54" s="74">
        <f t="shared" si="3"/>
        <v>-4733</v>
      </c>
      <c r="F54" s="74">
        <f t="shared" si="4"/>
        <v>33</v>
      </c>
      <c r="G54" s="64">
        <v>33</v>
      </c>
      <c r="H54" s="64">
        <v>0</v>
      </c>
      <c r="I54" s="64">
        <v>0</v>
      </c>
      <c r="J54" s="64">
        <v>0</v>
      </c>
      <c r="K54" s="74">
        <f t="shared" si="5"/>
        <v>4766</v>
      </c>
      <c r="L54" s="64">
        <v>0</v>
      </c>
      <c r="M54" s="64">
        <v>3196</v>
      </c>
      <c r="N54" s="64">
        <v>16</v>
      </c>
      <c r="O54" s="64">
        <v>1554</v>
      </c>
      <c r="P54" s="74">
        <f t="shared" si="6"/>
        <v>0</v>
      </c>
      <c r="Q54" s="64">
        <v>0</v>
      </c>
      <c r="R54" s="64">
        <v>0</v>
      </c>
      <c r="S54" s="45"/>
    </row>
    <row r="55" spans="1:19" s="35" customFormat="1" ht="21" customHeight="1" x14ac:dyDescent="0.2">
      <c r="A55" s="9" t="s">
        <v>132</v>
      </c>
      <c r="B55" s="33">
        <f t="shared" ref="B55:B90" si="7">+C55-D55</f>
        <v>84640</v>
      </c>
      <c r="C55" s="33">
        <f>+F55+Q55+'E MPI NBP 2-IIP NBP 2'!B55</f>
        <v>90595</v>
      </c>
      <c r="D55" s="33">
        <f t="shared" ref="D55:D90" si="8">+K55+R55</f>
        <v>5955</v>
      </c>
      <c r="E55" s="33">
        <f t="shared" ref="E55:E90" si="9">+F55-K55</f>
        <v>-5920</v>
      </c>
      <c r="F55" s="33">
        <f t="shared" ref="F55:F90" si="10">+G55+H55+I55+J55</f>
        <v>34</v>
      </c>
      <c r="G55" s="10">
        <v>34</v>
      </c>
      <c r="H55" s="10">
        <v>0</v>
      </c>
      <c r="I55" s="10">
        <v>0</v>
      </c>
      <c r="J55" s="10">
        <v>0</v>
      </c>
      <c r="K55" s="33">
        <f t="shared" ref="K55:K90" si="11">+L55+M55+N55+O55</f>
        <v>5954</v>
      </c>
      <c r="L55" s="10">
        <v>0</v>
      </c>
      <c r="M55" s="10">
        <v>4258</v>
      </c>
      <c r="N55" s="10">
        <v>32</v>
      </c>
      <c r="O55" s="10">
        <v>1664</v>
      </c>
      <c r="P55" s="33">
        <f t="shared" ref="P55:P90" si="12">+Q55-R55</f>
        <v>0</v>
      </c>
      <c r="Q55" s="10">
        <v>1</v>
      </c>
      <c r="R55" s="10">
        <v>1</v>
      </c>
      <c r="S55" s="45"/>
    </row>
    <row r="56" spans="1:19" s="35" customFormat="1" ht="21" customHeight="1" x14ac:dyDescent="0.2">
      <c r="A56" s="62" t="s">
        <v>133</v>
      </c>
      <c r="B56" s="73">
        <f t="shared" si="7"/>
        <v>85490</v>
      </c>
      <c r="C56" s="73">
        <f>+F56+Q56+'E MPI NBP 2-IIP NBP 2'!B56</f>
        <v>93430</v>
      </c>
      <c r="D56" s="73">
        <f t="shared" si="8"/>
        <v>7940</v>
      </c>
      <c r="E56" s="73">
        <f t="shared" si="9"/>
        <v>-7906</v>
      </c>
      <c r="F56" s="73">
        <f t="shared" si="10"/>
        <v>34</v>
      </c>
      <c r="G56" s="63">
        <v>34</v>
      </c>
      <c r="H56" s="63">
        <v>0</v>
      </c>
      <c r="I56" s="63">
        <v>0</v>
      </c>
      <c r="J56" s="63">
        <v>0</v>
      </c>
      <c r="K56" s="73">
        <f t="shared" si="11"/>
        <v>7940</v>
      </c>
      <c r="L56" s="63">
        <v>0</v>
      </c>
      <c r="M56" s="63">
        <v>6251</v>
      </c>
      <c r="N56" s="63">
        <v>45</v>
      </c>
      <c r="O56" s="63">
        <v>1644</v>
      </c>
      <c r="P56" s="73">
        <f t="shared" si="12"/>
        <v>0</v>
      </c>
      <c r="Q56" s="63">
        <v>0</v>
      </c>
      <c r="R56" s="63">
        <v>0</v>
      </c>
      <c r="S56" s="45"/>
    </row>
    <row r="57" spans="1:19" s="35" customFormat="1" ht="21" customHeight="1" x14ac:dyDescent="0.2">
      <c r="A57" s="9" t="s">
        <v>134</v>
      </c>
      <c r="B57" s="33">
        <f t="shared" si="7"/>
        <v>83636</v>
      </c>
      <c r="C57" s="33">
        <f>+F57+Q57+'E MPI NBP 2-IIP NBP 2'!B57</f>
        <v>90415</v>
      </c>
      <c r="D57" s="33">
        <f t="shared" si="8"/>
        <v>6779</v>
      </c>
      <c r="E57" s="33">
        <f t="shared" si="9"/>
        <v>-6745</v>
      </c>
      <c r="F57" s="33">
        <f t="shared" si="10"/>
        <v>34</v>
      </c>
      <c r="G57" s="10">
        <v>34</v>
      </c>
      <c r="H57" s="10">
        <v>0</v>
      </c>
      <c r="I57" s="10">
        <v>0</v>
      </c>
      <c r="J57" s="10">
        <v>0</v>
      </c>
      <c r="K57" s="33">
        <f t="shared" si="11"/>
        <v>6779</v>
      </c>
      <c r="L57" s="10">
        <v>0</v>
      </c>
      <c r="M57" s="10">
        <v>5111</v>
      </c>
      <c r="N57" s="10">
        <v>32</v>
      </c>
      <c r="O57" s="10">
        <v>1636</v>
      </c>
      <c r="P57" s="33">
        <f t="shared" si="12"/>
        <v>0</v>
      </c>
      <c r="Q57" s="10">
        <v>0</v>
      </c>
      <c r="R57" s="10">
        <v>0</v>
      </c>
      <c r="S57" s="45"/>
    </row>
    <row r="58" spans="1:19" s="35" customFormat="1" ht="21" customHeight="1" x14ac:dyDescent="0.2">
      <c r="A58" s="62" t="s">
        <v>135</v>
      </c>
      <c r="B58" s="74">
        <f t="shared" si="7"/>
        <v>81921</v>
      </c>
      <c r="C58" s="74">
        <f>+F58+Q58+'E MPI NBP 2-IIP NBP 2'!B58</f>
        <v>86928</v>
      </c>
      <c r="D58" s="74">
        <f t="shared" si="8"/>
        <v>5007</v>
      </c>
      <c r="E58" s="74">
        <f t="shared" si="9"/>
        <v>-4973</v>
      </c>
      <c r="F58" s="74">
        <f t="shared" si="10"/>
        <v>34</v>
      </c>
      <c r="G58" s="64">
        <v>34</v>
      </c>
      <c r="H58" s="64">
        <v>0</v>
      </c>
      <c r="I58" s="64">
        <v>0</v>
      </c>
      <c r="J58" s="64">
        <v>0</v>
      </c>
      <c r="K58" s="74">
        <f t="shared" si="11"/>
        <v>5007</v>
      </c>
      <c r="L58" s="64">
        <v>0</v>
      </c>
      <c r="M58" s="64">
        <v>3329</v>
      </c>
      <c r="N58" s="64">
        <v>22</v>
      </c>
      <c r="O58" s="64">
        <v>1656</v>
      </c>
      <c r="P58" s="74">
        <f t="shared" si="12"/>
        <v>0</v>
      </c>
      <c r="Q58" s="64">
        <v>0</v>
      </c>
      <c r="R58" s="64">
        <v>0</v>
      </c>
      <c r="S58" s="45"/>
    </row>
    <row r="59" spans="1:19" s="35" customFormat="1" ht="21" customHeight="1" x14ac:dyDescent="0.2">
      <c r="A59" s="9" t="s">
        <v>136</v>
      </c>
      <c r="B59" s="33">
        <f t="shared" si="7"/>
        <v>79717</v>
      </c>
      <c r="C59" s="33">
        <f>+F59+Q59+'E MPI NBP 2-IIP NBP 2'!B59</f>
        <v>88566</v>
      </c>
      <c r="D59" s="33">
        <f t="shared" si="8"/>
        <v>8849</v>
      </c>
      <c r="E59" s="33">
        <f t="shared" si="9"/>
        <v>-8816</v>
      </c>
      <c r="F59" s="33">
        <f t="shared" si="10"/>
        <v>33</v>
      </c>
      <c r="G59" s="10">
        <v>33</v>
      </c>
      <c r="H59" s="10">
        <v>0</v>
      </c>
      <c r="I59" s="10">
        <v>0</v>
      </c>
      <c r="J59" s="10">
        <v>0</v>
      </c>
      <c r="K59" s="33">
        <f t="shared" si="11"/>
        <v>8849</v>
      </c>
      <c r="L59" s="10">
        <v>0</v>
      </c>
      <c r="M59" s="10">
        <v>7195</v>
      </c>
      <c r="N59" s="10">
        <v>33</v>
      </c>
      <c r="O59" s="10">
        <v>1621</v>
      </c>
      <c r="P59" s="33">
        <f t="shared" si="12"/>
        <v>0</v>
      </c>
      <c r="Q59" s="10">
        <v>0</v>
      </c>
      <c r="R59" s="10">
        <v>0</v>
      </c>
      <c r="S59" s="45"/>
    </row>
    <row r="60" spans="1:19" s="35" customFormat="1" ht="21" customHeight="1" x14ac:dyDescent="0.2">
      <c r="A60" s="62" t="s">
        <v>137</v>
      </c>
      <c r="B60" s="73">
        <f t="shared" si="7"/>
        <v>84262</v>
      </c>
      <c r="C60" s="73">
        <f>+F60+Q60+'E MPI NBP 2-IIP NBP 2'!B60</f>
        <v>99207</v>
      </c>
      <c r="D60" s="73">
        <f t="shared" si="8"/>
        <v>14945</v>
      </c>
      <c r="E60" s="73">
        <f t="shared" si="9"/>
        <v>-14912</v>
      </c>
      <c r="F60" s="73">
        <f t="shared" si="10"/>
        <v>33</v>
      </c>
      <c r="G60" s="63">
        <v>33</v>
      </c>
      <c r="H60" s="63">
        <v>0</v>
      </c>
      <c r="I60" s="63">
        <v>0</v>
      </c>
      <c r="J60" s="63">
        <v>0</v>
      </c>
      <c r="K60" s="73">
        <f t="shared" si="11"/>
        <v>14945</v>
      </c>
      <c r="L60" s="63">
        <v>0</v>
      </c>
      <c r="M60" s="63">
        <v>13261</v>
      </c>
      <c r="N60" s="63">
        <v>42</v>
      </c>
      <c r="O60" s="63">
        <v>1642</v>
      </c>
      <c r="P60" s="73">
        <f t="shared" si="12"/>
        <v>0</v>
      </c>
      <c r="Q60" s="63">
        <v>0</v>
      </c>
      <c r="R60" s="63">
        <v>0</v>
      </c>
      <c r="S60" s="45"/>
    </row>
    <row r="61" spans="1:19" s="35" customFormat="1" ht="21" customHeight="1" x14ac:dyDescent="0.2">
      <c r="A61" s="9" t="s">
        <v>138</v>
      </c>
      <c r="B61" s="33">
        <f t="shared" si="7"/>
        <v>83933</v>
      </c>
      <c r="C61" s="33">
        <f>+F61+Q61+'E MPI NBP 2-IIP NBP 2'!B61</f>
        <v>100112</v>
      </c>
      <c r="D61" s="33">
        <f t="shared" si="8"/>
        <v>16179</v>
      </c>
      <c r="E61" s="33">
        <f t="shared" si="9"/>
        <v>-16146</v>
      </c>
      <c r="F61" s="33">
        <f t="shared" si="10"/>
        <v>33</v>
      </c>
      <c r="G61" s="10">
        <v>33</v>
      </c>
      <c r="H61" s="10">
        <v>0</v>
      </c>
      <c r="I61" s="10">
        <v>0</v>
      </c>
      <c r="J61" s="10">
        <v>0</v>
      </c>
      <c r="K61" s="33">
        <f t="shared" si="11"/>
        <v>16179</v>
      </c>
      <c r="L61" s="10">
        <v>0</v>
      </c>
      <c r="M61" s="10">
        <v>14524</v>
      </c>
      <c r="N61" s="10">
        <v>29</v>
      </c>
      <c r="O61" s="10">
        <v>1626</v>
      </c>
      <c r="P61" s="33">
        <f t="shared" si="12"/>
        <v>0</v>
      </c>
      <c r="Q61" s="10">
        <v>0</v>
      </c>
      <c r="R61" s="10">
        <v>0</v>
      </c>
      <c r="S61" s="45"/>
    </row>
    <row r="62" spans="1:19" s="35" customFormat="1" ht="21" customHeight="1" x14ac:dyDescent="0.2">
      <c r="A62" s="62" t="s">
        <v>139</v>
      </c>
      <c r="B62" s="74">
        <f t="shared" si="7"/>
        <v>88133</v>
      </c>
      <c r="C62" s="74">
        <f>+F62+Q62+'E MPI NBP 2-IIP NBP 2'!B62</f>
        <v>108362</v>
      </c>
      <c r="D62" s="74">
        <f t="shared" si="8"/>
        <v>20229</v>
      </c>
      <c r="E62" s="74">
        <f t="shared" si="9"/>
        <v>-19931</v>
      </c>
      <c r="F62" s="74">
        <f t="shared" si="10"/>
        <v>298</v>
      </c>
      <c r="G62" s="64">
        <v>34</v>
      </c>
      <c r="H62" s="64">
        <v>0</v>
      </c>
      <c r="I62" s="64">
        <v>0</v>
      </c>
      <c r="J62" s="64">
        <v>264</v>
      </c>
      <c r="K62" s="74">
        <f t="shared" si="11"/>
        <v>20229</v>
      </c>
      <c r="L62" s="64">
        <v>0</v>
      </c>
      <c r="M62" s="64">
        <v>18271</v>
      </c>
      <c r="N62" s="64">
        <v>286</v>
      </c>
      <c r="O62" s="64">
        <v>1672</v>
      </c>
      <c r="P62" s="74">
        <f t="shared" si="12"/>
        <v>0</v>
      </c>
      <c r="Q62" s="64">
        <v>0</v>
      </c>
      <c r="R62" s="64">
        <v>0</v>
      </c>
      <c r="S62" s="45"/>
    </row>
    <row r="63" spans="1:19" s="35" customFormat="1" ht="21" customHeight="1" x14ac:dyDescent="0.2">
      <c r="A63" s="9" t="s">
        <v>140</v>
      </c>
      <c r="B63" s="33">
        <f t="shared" si="7"/>
        <v>89374</v>
      </c>
      <c r="C63" s="33">
        <f>+F63+Q63+'E MPI NBP 2-IIP NBP 2'!B63</f>
        <v>104740</v>
      </c>
      <c r="D63" s="33">
        <f t="shared" si="8"/>
        <v>15366</v>
      </c>
      <c r="E63" s="33">
        <f t="shared" si="9"/>
        <v>-15332</v>
      </c>
      <c r="F63" s="33">
        <f t="shared" si="10"/>
        <v>34</v>
      </c>
      <c r="G63" s="10">
        <v>34</v>
      </c>
      <c r="H63" s="10">
        <v>0</v>
      </c>
      <c r="I63" s="10">
        <v>0</v>
      </c>
      <c r="J63" s="10">
        <v>0</v>
      </c>
      <c r="K63" s="33">
        <f t="shared" si="11"/>
        <v>15366</v>
      </c>
      <c r="L63" s="10">
        <v>0</v>
      </c>
      <c r="M63" s="10">
        <v>13678</v>
      </c>
      <c r="N63" s="10">
        <v>36</v>
      </c>
      <c r="O63" s="10">
        <v>1652</v>
      </c>
      <c r="P63" s="33">
        <f t="shared" si="12"/>
        <v>0</v>
      </c>
      <c r="Q63" s="10">
        <v>0</v>
      </c>
      <c r="R63" s="10">
        <v>0</v>
      </c>
      <c r="S63" s="45"/>
    </row>
    <row r="64" spans="1:19" s="35" customFormat="1" ht="21" customHeight="1" x14ac:dyDescent="0.2">
      <c r="A64" s="62" t="s">
        <v>141</v>
      </c>
      <c r="B64" s="73">
        <f t="shared" si="7"/>
        <v>86001</v>
      </c>
      <c r="C64" s="73">
        <f>+F64+Q64+'E MPI NBP 2-IIP NBP 2'!B64</f>
        <v>98002</v>
      </c>
      <c r="D64" s="73">
        <f t="shared" si="8"/>
        <v>12001</v>
      </c>
      <c r="E64" s="73">
        <f t="shared" si="9"/>
        <v>-11968</v>
      </c>
      <c r="F64" s="73">
        <f t="shared" si="10"/>
        <v>33</v>
      </c>
      <c r="G64" s="63">
        <v>33</v>
      </c>
      <c r="H64" s="63">
        <v>0</v>
      </c>
      <c r="I64" s="63">
        <v>0</v>
      </c>
      <c r="J64" s="63">
        <v>0</v>
      </c>
      <c r="K64" s="73">
        <f t="shared" si="11"/>
        <v>12001</v>
      </c>
      <c r="L64" s="63">
        <v>0</v>
      </c>
      <c r="M64" s="63">
        <v>10369</v>
      </c>
      <c r="N64" s="63">
        <v>42</v>
      </c>
      <c r="O64" s="63">
        <v>1590</v>
      </c>
      <c r="P64" s="73">
        <f t="shared" si="12"/>
        <v>0</v>
      </c>
      <c r="Q64" s="63">
        <v>0</v>
      </c>
      <c r="R64" s="63">
        <v>0</v>
      </c>
      <c r="S64" s="45"/>
    </row>
    <row r="65" spans="1:19" s="35" customFormat="1" ht="21" customHeight="1" x14ac:dyDescent="0.2">
      <c r="A65" s="9" t="s">
        <v>142</v>
      </c>
      <c r="B65" s="33">
        <f t="shared" si="7"/>
        <v>85032</v>
      </c>
      <c r="C65" s="33">
        <f>+F65+Q65+'E MPI NBP 2-IIP NBP 2'!B65</f>
        <v>94527</v>
      </c>
      <c r="D65" s="33">
        <f t="shared" si="8"/>
        <v>9495</v>
      </c>
      <c r="E65" s="33">
        <f t="shared" si="9"/>
        <v>-9336</v>
      </c>
      <c r="F65" s="33">
        <f t="shared" si="10"/>
        <v>159</v>
      </c>
      <c r="G65" s="10">
        <v>33</v>
      </c>
      <c r="H65" s="10">
        <v>0</v>
      </c>
      <c r="I65" s="10">
        <v>0</v>
      </c>
      <c r="J65" s="10">
        <v>126</v>
      </c>
      <c r="K65" s="33">
        <f t="shared" si="11"/>
        <v>9495</v>
      </c>
      <c r="L65" s="10">
        <v>0</v>
      </c>
      <c r="M65" s="10">
        <v>7720</v>
      </c>
      <c r="N65" s="10">
        <v>211</v>
      </c>
      <c r="O65" s="10">
        <v>1564</v>
      </c>
      <c r="P65" s="33">
        <f t="shared" si="12"/>
        <v>0</v>
      </c>
      <c r="Q65" s="10">
        <v>0</v>
      </c>
      <c r="R65" s="10">
        <v>0</v>
      </c>
      <c r="S65" s="45"/>
    </row>
    <row r="66" spans="1:19" s="35" customFormat="1" ht="21" customHeight="1" x14ac:dyDescent="0.2">
      <c r="A66" s="62" t="s">
        <v>143</v>
      </c>
      <c r="B66" s="74">
        <f t="shared" si="7"/>
        <v>85350</v>
      </c>
      <c r="C66" s="74">
        <f>+F66+Q66+'E MPI NBP 2-IIP NBP 2'!B66</f>
        <v>94583</v>
      </c>
      <c r="D66" s="74">
        <f t="shared" si="8"/>
        <v>9233</v>
      </c>
      <c r="E66" s="74">
        <f t="shared" si="9"/>
        <v>-9200</v>
      </c>
      <c r="F66" s="74">
        <f t="shared" si="10"/>
        <v>33</v>
      </c>
      <c r="G66" s="64">
        <v>33</v>
      </c>
      <c r="H66" s="64">
        <v>0</v>
      </c>
      <c r="I66" s="64">
        <v>0</v>
      </c>
      <c r="J66" s="64">
        <v>0</v>
      </c>
      <c r="K66" s="74">
        <f t="shared" si="11"/>
        <v>9233</v>
      </c>
      <c r="L66" s="64">
        <v>0</v>
      </c>
      <c r="M66" s="64">
        <v>7650</v>
      </c>
      <c r="N66" s="64">
        <v>30</v>
      </c>
      <c r="O66" s="64">
        <v>1553</v>
      </c>
      <c r="P66" s="74">
        <f t="shared" si="12"/>
        <v>0</v>
      </c>
      <c r="Q66" s="64">
        <v>0</v>
      </c>
      <c r="R66" s="64">
        <v>0</v>
      </c>
      <c r="S66" s="45"/>
    </row>
    <row r="67" spans="1:19" s="35" customFormat="1" ht="21" customHeight="1" x14ac:dyDescent="0.2">
      <c r="A67" s="9" t="s">
        <v>144</v>
      </c>
      <c r="B67" s="33">
        <f t="shared" si="7"/>
        <v>86784</v>
      </c>
      <c r="C67" s="33">
        <f>+F67+Q67+'E MPI NBP 2-IIP NBP 2'!B67</f>
        <v>96947</v>
      </c>
      <c r="D67" s="33">
        <f t="shared" si="8"/>
        <v>10163</v>
      </c>
      <c r="E67" s="33">
        <f t="shared" si="9"/>
        <v>-10130</v>
      </c>
      <c r="F67" s="33">
        <f t="shared" si="10"/>
        <v>33</v>
      </c>
      <c r="G67" s="10">
        <v>33</v>
      </c>
      <c r="H67" s="10">
        <v>0</v>
      </c>
      <c r="I67" s="10">
        <v>0</v>
      </c>
      <c r="J67" s="10">
        <v>0</v>
      </c>
      <c r="K67" s="33">
        <f t="shared" si="11"/>
        <v>10163</v>
      </c>
      <c r="L67" s="10">
        <v>0</v>
      </c>
      <c r="M67" s="10">
        <v>8624</v>
      </c>
      <c r="N67" s="10">
        <v>0</v>
      </c>
      <c r="O67" s="10">
        <v>1539</v>
      </c>
      <c r="P67" s="33">
        <f t="shared" si="12"/>
        <v>0</v>
      </c>
      <c r="Q67" s="10">
        <v>0</v>
      </c>
      <c r="R67" s="10">
        <v>0</v>
      </c>
      <c r="S67" s="45"/>
    </row>
    <row r="68" spans="1:19" s="35" customFormat="1" ht="21" customHeight="1" x14ac:dyDescent="0.2">
      <c r="A68" s="62" t="s">
        <v>145</v>
      </c>
      <c r="B68" s="73">
        <f t="shared" si="7"/>
        <v>87152</v>
      </c>
      <c r="C68" s="73">
        <f>+F68+Q68+'E MPI NBP 2-IIP NBP 2'!B68</f>
        <v>93571</v>
      </c>
      <c r="D68" s="73">
        <f t="shared" si="8"/>
        <v>6419</v>
      </c>
      <c r="E68" s="73">
        <f t="shared" si="9"/>
        <v>-6386</v>
      </c>
      <c r="F68" s="73">
        <f t="shared" si="10"/>
        <v>33</v>
      </c>
      <c r="G68" s="63">
        <v>33</v>
      </c>
      <c r="H68" s="63">
        <v>0</v>
      </c>
      <c r="I68" s="63">
        <v>0</v>
      </c>
      <c r="J68" s="63">
        <v>0</v>
      </c>
      <c r="K68" s="73">
        <f t="shared" si="11"/>
        <v>6419</v>
      </c>
      <c r="L68" s="63">
        <v>0</v>
      </c>
      <c r="M68" s="63">
        <v>4837</v>
      </c>
      <c r="N68" s="63">
        <v>0</v>
      </c>
      <c r="O68" s="63">
        <v>1582</v>
      </c>
      <c r="P68" s="73">
        <f t="shared" si="12"/>
        <v>0</v>
      </c>
      <c r="Q68" s="63">
        <v>0</v>
      </c>
      <c r="R68" s="63">
        <v>0</v>
      </c>
      <c r="S68" s="45"/>
    </row>
    <row r="69" spans="1:19" s="35" customFormat="1" ht="21" customHeight="1" x14ac:dyDescent="0.2">
      <c r="A69" s="9" t="s">
        <v>146</v>
      </c>
      <c r="B69" s="33">
        <f t="shared" si="7"/>
        <v>88452</v>
      </c>
      <c r="C69" s="33">
        <f>+F69+Q69+'E MPI NBP 2-IIP NBP 2'!B69</f>
        <v>97164</v>
      </c>
      <c r="D69" s="33">
        <f t="shared" si="8"/>
        <v>8712</v>
      </c>
      <c r="E69" s="33">
        <f t="shared" si="9"/>
        <v>-8679</v>
      </c>
      <c r="F69" s="33">
        <f t="shared" si="10"/>
        <v>33</v>
      </c>
      <c r="G69" s="10">
        <v>33</v>
      </c>
      <c r="H69" s="10">
        <v>0</v>
      </c>
      <c r="I69" s="10">
        <v>0</v>
      </c>
      <c r="J69" s="10">
        <v>0</v>
      </c>
      <c r="K69" s="33">
        <f t="shared" si="11"/>
        <v>8712</v>
      </c>
      <c r="L69" s="10">
        <v>0</v>
      </c>
      <c r="M69" s="10">
        <v>7150</v>
      </c>
      <c r="N69" s="10">
        <v>0</v>
      </c>
      <c r="O69" s="10">
        <v>1562</v>
      </c>
      <c r="P69" s="33">
        <f t="shared" si="12"/>
        <v>0</v>
      </c>
      <c r="Q69" s="10">
        <v>0</v>
      </c>
      <c r="R69" s="10">
        <v>0</v>
      </c>
      <c r="S69" s="45"/>
    </row>
    <row r="70" spans="1:19" s="35" customFormat="1" ht="21" customHeight="1" x14ac:dyDescent="0.2">
      <c r="A70" s="62" t="s">
        <v>147</v>
      </c>
      <c r="B70" s="74">
        <f t="shared" si="7"/>
        <v>91305</v>
      </c>
      <c r="C70" s="74">
        <f>+F70+Q70+'E MPI NBP 2-IIP NBP 2'!B70</f>
        <v>102301</v>
      </c>
      <c r="D70" s="74">
        <f t="shared" si="8"/>
        <v>10996</v>
      </c>
      <c r="E70" s="74">
        <f t="shared" si="9"/>
        <v>-10963</v>
      </c>
      <c r="F70" s="74">
        <f t="shared" si="10"/>
        <v>33</v>
      </c>
      <c r="G70" s="64">
        <v>33</v>
      </c>
      <c r="H70" s="64">
        <v>0</v>
      </c>
      <c r="I70" s="64">
        <v>0</v>
      </c>
      <c r="J70" s="64">
        <v>0</v>
      </c>
      <c r="K70" s="74">
        <f t="shared" si="11"/>
        <v>10996</v>
      </c>
      <c r="L70" s="64">
        <v>0</v>
      </c>
      <c r="M70" s="64">
        <v>9412</v>
      </c>
      <c r="N70" s="64">
        <v>0</v>
      </c>
      <c r="O70" s="64">
        <v>1584</v>
      </c>
      <c r="P70" s="74">
        <f t="shared" si="12"/>
        <v>0</v>
      </c>
      <c r="Q70" s="64">
        <v>0</v>
      </c>
      <c r="R70" s="64">
        <v>0</v>
      </c>
      <c r="S70" s="45"/>
    </row>
    <row r="71" spans="1:19" s="35" customFormat="1" ht="21" customHeight="1" x14ac:dyDescent="0.2">
      <c r="A71" s="9" t="s">
        <v>149</v>
      </c>
      <c r="B71" s="33">
        <f t="shared" si="7"/>
        <v>95444</v>
      </c>
      <c r="C71" s="33">
        <f>+F71+Q71+'E MPI NBP 2-IIP NBP 2'!B71</f>
        <v>100772</v>
      </c>
      <c r="D71" s="33">
        <f t="shared" si="8"/>
        <v>5328</v>
      </c>
      <c r="E71" s="33">
        <f t="shared" si="9"/>
        <v>-5294</v>
      </c>
      <c r="F71" s="33">
        <f t="shared" si="10"/>
        <v>34</v>
      </c>
      <c r="G71" s="10">
        <v>34</v>
      </c>
      <c r="H71" s="10">
        <v>0</v>
      </c>
      <c r="I71" s="10">
        <v>0</v>
      </c>
      <c r="J71" s="10">
        <v>0</v>
      </c>
      <c r="K71" s="33">
        <f t="shared" si="11"/>
        <v>5328</v>
      </c>
      <c r="L71" s="10">
        <v>0</v>
      </c>
      <c r="M71" s="10">
        <v>3714</v>
      </c>
      <c r="N71" s="10">
        <v>0</v>
      </c>
      <c r="O71" s="10">
        <v>1614</v>
      </c>
      <c r="P71" s="33">
        <f t="shared" si="12"/>
        <v>0</v>
      </c>
      <c r="Q71" s="10">
        <v>0</v>
      </c>
      <c r="R71" s="10">
        <v>0</v>
      </c>
      <c r="S71" s="45"/>
    </row>
    <row r="72" spans="1:19" s="35" customFormat="1" ht="21" customHeight="1" x14ac:dyDescent="0.2">
      <c r="A72" s="62" t="s">
        <v>150</v>
      </c>
      <c r="B72" s="73">
        <f t="shared" si="7"/>
        <v>97475</v>
      </c>
      <c r="C72" s="73">
        <f>+F72+Q72+'E MPI NBP 2-IIP NBP 2'!B72</f>
        <v>103472</v>
      </c>
      <c r="D72" s="73">
        <f t="shared" si="8"/>
        <v>5997</v>
      </c>
      <c r="E72" s="73">
        <f t="shared" si="9"/>
        <v>-5963</v>
      </c>
      <c r="F72" s="73">
        <f t="shared" si="10"/>
        <v>34</v>
      </c>
      <c r="G72" s="63">
        <v>34</v>
      </c>
      <c r="H72" s="63">
        <v>0</v>
      </c>
      <c r="I72" s="63">
        <v>0</v>
      </c>
      <c r="J72" s="63">
        <v>0</v>
      </c>
      <c r="K72" s="73">
        <f t="shared" si="11"/>
        <v>5997</v>
      </c>
      <c r="L72" s="63">
        <v>0</v>
      </c>
      <c r="M72" s="63">
        <v>4402</v>
      </c>
      <c r="N72" s="63">
        <v>0</v>
      </c>
      <c r="O72" s="63">
        <v>1595</v>
      </c>
      <c r="P72" s="73">
        <f t="shared" si="12"/>
        <v>0</v>
      </c>
      <c r="Q72" s="63">
        <v>0</v>
      </c>
      <c r="R72" s="63">
        <v>0</v>
      </c>
      <c r="S72" s="45"/>
    </row>
    <row r="73" spans="1:19" s="35" customFormat="1" ht="21" customHeight="1" x14ac:dyDescent="0.2">
      <c r="A73" s="9" t="s">
        <v>151</v>
      </c>
      <c r="B73" s="33">
        <f t="shared" si="7"/>
        <v>99788</v>
      </c>
      <c r="C73" s="33">
        <f>+F73+Q73+'E MPI NBP 2-IIP NBP 2'!B73</f>
        <v>110582</v>
      </c>
      <c r="D73" s="33">
        <f t="shared" si="8"/>
        <v>10794</v>
      </c>
      <c r="E73" s="33">
        <f t="shared" si="9"/>
        <v>-10759</v>
      </c>
      <c r="F73" s="33">
        <f t="shared" si="10"/>
        <v>35</v>
      </c>
      <c r="G73" s="10">
        <v>34</v>
      </c>
      <c r="H73" s="10">
        <v>0</v>
      </c>
      <c r="I73" s="10">
        <v>0</v>
      </c>
      <c r="J73" s="10">
        <v>1</v>
      </c>
      <c r="K73" s="33">
        <f t="shared" si="11"/>
        <v>10794</v>
      </c>
      <c r="L73" s="10">
        <v>0</v>
      </c>
      <c r="M73" s="10">
        <v>9166</v>
      </c>
      <c r="N73" s="10">
        <v>0</v>
      </c>
      <c r="O73" s="10">
        <v>1628</v>
      </c>
      <c r="P73" s="33">
        <f t="shared" si="12"/>
        <v>0</v>
      </c>
      <c r="Q73" s="10">
        <v>0</v>
      </c>
      <c r="R73" s="10">
        <v>0</v>
      </c>
      <c r="S73" s="45"/>
    </row>
    <row r="74" spans="1:19" s="35" customFormat="1" ht="21" customHeight="1" x14ac:dyDescent="0.2">
      <c r="A74" s="62" t="s">
        <v>152</v>
      </c>
      <c r="B74" s="74">
        <f t="shared" si="7"/>
        <v>102154</v>
      </c>
      <c r="C74" s="74">
        <f>+F74+Q74+'E MPI NBP 2-IIP NBP 2'!B74</f>
        <v>114546</v>
      </c>
      <c r="D74" s="74">
        <f t="shared" si="8"/>
        <v>12392</v>
      </c>
      <c r="E74" s="74">
        <f t="shared" si="9"/>
        <v>-12358</v>
      </c>
      <c r="F74" s="74">
        <f t="shared" si="10"/>
        <v>34</v>
      </c>
      <c r="G74" s="64">
        <v>34</v>
      </c>
      <c r="H74" s="64">
        <v>0</v>
      </c>
      <c r="I74" s="64">
        <v>0</v>
      </c>
      <c r="J74" s="64">
        <v>0</v>
      </c>
      <c r="K74" s="74">
        <f t="shared" si="11"/>
        <v>12392</v>
      </c>
      <c r="L74" s="64">
        <v>0</v>
      </c>
      <c r="M74" s="64">
        <v>10780</v>
      </c>
      <c r="N74" s="64">
        <v>0</v>
      </c>
      <c r="O74" s="64">
        <v>1612</v>
      </c>
      <c r="P74" s="74">
        <f t="shared" si="12"/>
        <v>0</v>
      </c>
      <c r="Q74" s="64">
        <v>0</v>
      </c>
      <c r="R74" s="64">
        <v>0</v>
      </c>
      <c r="S74" s="45"/>
    </row>
    <row r="75" spans="1:19" s="35" customFormat="1" ht="21" customHeight="1" x14ac:dyDescent="0.2">
      <c r="A75" s="9" t="s">
        <v>153</v>
      </c>
      <c r="B75" s="33">
        <f t="shared" si="7"/>
        <v>107753</v>
      </c>
      <c r="C75" s="33">
        <f>+F75+Q75+'E MPI NBP 2-IIP NBP 2'!B75</f>
        <v>110157</v>
      </c>
      <c r="D75" s="33">
        <f t="shared" si="8"/>
        <v>2404</v>
      </c>
      <c r="E75" s="33">
        <f t="shared" si="9"/>
        <v>-2367</v>
      </c>
      <c r="F75" s="33">
        <f t="shared" si="10"/>
        <v>37</v>
      </c>
      <c r="G75" s="10">
        <v>37</v>
      </c>
      <c r="H75" s="10">
        <v>0</v>
      </c>
      <c r="I75" s="10">
        <v>0</v>
      </c>
      <c r="J75" s="10">
        <v>0</v>
      </c>
      <c r="K75" s="33">
        <f t="shared" si="11"/>
        <v>2404</v>
      </c>
      <c r="L75" s="10">
        <v>0</v>
      </c>
      <c r="M75" s="10">
        <v>165</v>
      </c>
      <c r="N75" s="10">
        <v>619</v>
      </c>
      <c r="O75" s="10">
        <v>1620</v>
      </c>
      <c r="P75" s="33">
        <f t="shared" si="12"/>
        <v>0</v>
      </c>
      <c r="Q75" s="10">
        <v>0</v>
      </c>
      <c r="R75" s="10">
        <v>0</v>
      </c>
      <c r="S75" s="45"/>
    </row>
    <row r="76" spans="1:19" s="35" customFormat="1" ht="21" customHeight="1" x14ac:dyDescent="0.2">
      <c r="A76" s="62" t="s">
        <v>154</v>
      </c>
      <c r="B76" s="73">
        <f t="shared" si="7"/>
        <v>107146</v>
      </c>
      <c r="C76" s="73">
        <f>+F76+Q76+'E MPI NBP 2-IIP NBP 2'!B76</f>
        <v>115094</v>
      </c>
      <c r="D76" s="73">
        <f t="shared" si="8"/>
        <v>7948</v>
      </c>
      <c r="E76" s="73">
        <f t="shared" si="9"/>
        <v>-7911</v>
      </c>
      <c r="F76" s="73">
        <f t="shared" si="10"/>
        <v>37</v>
      </c>
      <c r="G76" s="63">
        <v>37</v>
      </c>
      <c r="H76" s="63">
        <v>0</v>
      </c>
      <c r="I76" s="63">
        <v>0</v>
      </c>
      <c r="J76" s="63">
        <v>0</v>
      </c>
      <c r="K76" s="73">
        <f t="shared" si="11"/>
        <v>7948</v>
      </c>
      <c r="L76" s="63">
        <v>0</v>
      </c>
      <c r="M76" s="63">
        <v>6353</v>
      </c>
      <c r="N76" s="63">
        <v>0</v>
      </c>
      <c r="O76" s="63">
        <v>1595</v>
      </c>
      <c r="P76" s="73">
        <f t="shared" si="12"/>
        <v>0</v>
      </c>
      <c r="Q76" s="63">
        <v>0</v>
      </c>
      <c r="R76" s="63">
        <v>0</v>
      </c>
      <c r="S76" s="45"/>
    </row>
    <row r="77" spans="1:19" s="35" customFormat="1" ht="21" customHeight="1" x14ac:dyDescent="0.2">
      <c r="A77" s="9" t="s">
        <v>155</v>
      </c>
      <c r="B77" s="33">
        <f t="shared" si="7"/>
        <v>109680</v>
      </c>
      <c r="C77" s="33">
        <f>+F77+Q77+'E MPI NBP 2-IIP NBP 2'!B77</f>
        <v>119163</v>
      </c>
      <c r="D77" s="33">
        <f t="shared" si="8"/>
        <v>9483</v>
      </c>
      <c r="E77" s="33">
        <f t="shared" si="9"/>
        <v>-9446</v>
      </c>
      <c r="F77" s="33">
        <f t="shared" si="10"/>
        <v>37</v>
      </c>
      <c r="G77" s="10">
        <v>37</v>
      </c>
      <c r="H77" s="10">
        <v>0</v>
      </c>
      <c r="I77" s="10">
        <v>0</v>
      </c>
      <c r="J77" s="10">
        <v>0</v>
      </c>
      <c r="K77" s="33">
        <f t="shared" si="11"/>
        <v>9483</v>
      </c>
      <c r="L77" s="10">
        <v>0</v>
      </c>
      <c r="M77" s="10">
        <v>7914</v>
      </c>
      <c r="N77" s="10">
        <v>0</v>
      </c>
      <c r="O77" s="10">
        <v>1569</v>
      </c>
      <c r="P77" s="33">
        <f t="shared" si="12"/>
        <v>0</v>
      </c>
      <c r="Q77" s="10">
        <v>0</v>
      </c>
      <c r="R77" s="10">
        <v>0</v>
      </c>
      <c r="S77" s="45"/>
    </row>
    <row r="78" spans="1:19" s="35" customFormat="1" ht="21" customHeight="1" x14ac:dyDescent="0.2">
      <c r="A78" s="62" t="s">
        <v>156</v>
      </c>
      <c r="B78" s="74">
        <f t="shared" si="7"/>
        <v>113814</v>
      </c>
      <c r="C78" s="74">
        <f>+F78+Q78+'E MPI NBP 2-IIP NBP 2'!B78</f>
        <v>125658</v>
      </c>
      <c r="D78" s="74">
        <f t="shared" si="8"/>
        <v>11844</v>
      </c>
      <c r="E78" s="74">
        <f t="shared" si="9"/>
        <v>-11808</v>
      </c>
      <c r="F78" s="74">
        <f t="shared" si="10"/>
        <v>36</v>
      </c>
      <c r="G78" s="64">
        <v>36</v>
      </c>
      <c r="H78" s="64">
        <v>0</v>
      </c>
      <c r="I78" s="64">
        <v>0</v>
      </c>
      <c r="J78" s="64">
        <v>0</v>
      </c>
      <c r="K78" s="74">
        <f t="shared" si="11"/>
        <v>11844</v>
      </c>
      <c r="L78" s="64">
        <v>0</v>
      </c>
      <c r="M78" s="64">
        <v>10299</v>
      </c>
      <c r="N78" s="64">
        <v>0</v>
      </c>
      <c r="O78" s="64">
        <v>1545</v>
      </c>
      <c r="P78" s="74">
        <f t="shared" si="12"/>
        <v>0</v>
      </c>
      <c r="Q78" s="64">
        <v>0</v>
      </c>
      <c r="R78" s="64">
        <v>0</v>
      </c>
      <c r="S78" s="45"/>
    </row>
    <row r="79" spans="1:19" s="35" customFormat="1" ht="21" customHeight="1" x14ac:dyDescent="0.2">
      <c r="A79" s="9" t="s">
        <v>158</v>
      </c>
      <c r="B79" s="33">
        <f t="shared" si="7"/>
        <v>124955</v>
      </c>
      <c r="C79" s="33">
        <f>+F79+Q79+'E MPI NBP 2-IIP NBP 2'!B79</f>
        <v>134854</v>
      </c>
      <c r="D79" s="33">
        <f t="shared" si="8"/>
        <v>9899</v>
      </c>
      <c r="E79" s="33">
        <f t="shared" si="9"/>
        <v>-9862</v>
      </c>
      <c r="F79" s="33">
        <f t="shared" si="10"/>
        <v>37</v>
      </c>
      <c r="G79" s="10">
        <v>37</v>
      </c>
      <c r="H79" s="10">
        <v>0</v>
      </c>
      <c r="I79" s="10">
        <v>0</v>
      </c>
      <c r="J79" s="10">
        <v>0</v>
      </c>
      <c r="K79" s="33">
        <f t="shared" si="11"/>
        <v>9899</v>
      </c>
      <c r="L79" s="10">
        <v>0</v>
      </c>
      <c r="M79" s="10">
        <v>8325</v>
      </c>
      <c r="N79" s="10">
        <v>0</v>
      </c>
      <c r="O79" s="10">
        <v>1574</v>
      </c>
      <c r="P79" s="33">
        <f t="shared" si="12"/>
        <v>0</v>
      </c>
      <c r="Q79" s="10">
        <v>0</v>
      </c>
      <c r="R79" s="10">
        <v>0</v>
      </c>
      <c r="S79" s="45"/>
    </row>
    <row r="80" spans="1:19" s="35" customFormat="1" ht="21" customHeight="1" x14ac:dyDescent="0.2">
      <c r="A80" s="62" t="s">
        <v>159</v>
      </c>
      <c r="B80" s="73">
        <f t="shared" si="7"/>
        <v>125463</v>
      </c>
      <c r="C80" s="73">
        <f>+F80+Q80+'E MPI NBP 2-IIP NBP 2'!B80</f>
        <v>134147</v>
      </c>
      <c r="D80" s="73">
        <f t="shared" si="8"/>
        <v>8684</v>
      </c>
      <c r="E80" s="73">
        <f t="shared" si="9"/>
        <v>-8647</v>
      </c>
      <c r="F80" s="73">
        <f t="shared" si="10"/>
        <v>37</v>
      </c>
      <c r="G80" s="63">
        <v>37</v>
      </c>
      <c r="H80" s="63">
        <v>0</v>
      </c>
      <c r="I80" s="63">
        <v>0</v>
      </c>
      <c r="J80" s="63">
        <v>0</v>
      </c>
      <c r="K80" s="73">
        <f t="shared" si="11"/>
        <v>8684</v>
      </c>
      <c r="L80" s="63">
        <v>0</v>
      </c>
      <c r="M80" s="63">
        <v>7113</v>
      </c>
      <c r="N80" s="63">
        <v>5</v>
      </c>
      <c r="O80" s="63">
        <v>1566</v>
      </c>
      <c r="P80" s="73">
        <f t="shared" si="12"/>
        <v>0</v>
      </c>
      <c r="Q80" s="63">
        <v>0</v>
      </c>
      <c r="R80" s="63">
        <v>0</v>
      </c>
      <c r="S80" s="45"/>
    </row>
    <row r="81" spans="1:19" s="35" customFormat="1" ht="21" customHeight="1" x14ac:dyDescent="0.2">
      <c r="A81" s="9" t="s">
        <v>160</v>
      </c>
      <c r="B81" s="33">
        <f t="shared" si="7"/>
        <v>129926</v>
      </c>
      <c r="C81" s="33">
        <f>+F81+Q81+'E MPI NBP 2-IIP NBP 2'!B81</f>
        <v>143970</v>
      </c>
      <c r="D81" s="33">
        <f t="shared" si="8"/>
        <v>14044</v>
      </c>
      <c r="E81" s="33">
        <f t="shared" si="9"/>
        <v>-14007</v>
      </c>
      <c r="F81" s="33">
        <f t="shared" si="10"/>
        <v>37</v>
      </c>
      <c r="G81" s="10">
        <v>37</v>
      </c>
      <c r="H81" s="10">
        <v>0</v>
      </c>
      <c r="I81" s="10">
        <v>0</v>
      </c>
      <c r="J81" s="10">
        <v>0</v>
      </c>
      <c r="K81" s="33">
        <f t="shared" si="11"/>
        <v>14044</v>
      </c>
      <c r="L81" s="10">
        <v>0</v>
      </c>
      <c r="M81" s="10">
        <v>7699</v>
      </c>
      <c r="N81" s="10">
        <v>1</v>
      </c>
      <c r="O81" s="10">
        <v>6344</v>
      </c>
      <c r="P81" s="33">
        <f t="shared" si="12"/>
        <v>0</v>
      </c>
      <c r="Q81" s="10">
        <v>0</v>
      </c>
      <c r="R81" s="10">
        <v>0</v>
      </c>
      <c r="S81" s="45"/>
    </row>
    <row r="82" spans="1:19" s="35" customFormat="1" ht="21" customHeight="1" x14ac:dyDescent="0.2">
      <c r="A82" s="11" t="s">
        <v>161</v>
      </c>
      <c r="B82" s="37">
        <f t="shared" si="7"/>
        <v>131452</v>
      </c>
      <c r="C82" s="37">
        <f>+F82+Q82+'E MPI NBP 2-IIP NBP 2'!B82</f>
        <v>146615</v>
      </c>
      <c r="D82" s="37">
        <f t="shared" si="8"/>
        <v>15163</v>
      </c>
      <c r="E82" s="37">
        <f t="shared" si="9"/>
        <v>-15123</v>
      </c>
      <c r="F82" s="37">
        <f t="shared" si="10"/>
        <v>40</v>
      </c>
      <c r="G82" s="13">
        <v>37</v>
      </c>
      <c r="H82" s="13">
        <v>0</v>
      </c>
      <c r="I82" s="13">
        <v>0</v>
      </c>
      <c r="J82" s="13">
        <v>3</v>
      </c>
      <c r="K82" s="37">
        <f t="shared" si="11"/>
        <v>15163</v>
      </c>
      <c r="L82" s="13">
        <v>0</v>
      </c>
      <c r="M82" s="13">
        <v>8691</v>
      </c>
      <c r="N82" s="13">
        <v>0</v>
      </c>
      <c r="O82" s="13">
        <v>6472</v>
      </c>
      <c r="P82" s="37">
        <f t="shared" si="12"/>
        <v>0</v>
      </c>
      <c r="Q82" s="13">
        <v>0</v>
      </c>
      <c r="R82" s="13">
        <v>0</v>
      </c>
      <c r="S82" s="45"/>
    </row>
    <row r="83" spans="1:19" s="35" customFormat="1" ht="21" customHeight="1" x14ac:dyDescent="0.2">
      <c r="A83" s="9" t="s">
        <v>162</v>
      </c>
      <c r="B83" s="33">
        <f t="shared" si="7"/>
        <v>126709</v>
      </c>
      <c r="C83" s="33">
        <f>+F83+Q83+'E MPI NBP 2-IIP NBP 2'!B83</f>
        <v>142069</v>
      </c>
      <c r="D83" s="33">
        <f t="shared" si="8"/>
        <v>15360</v>
      </c>
      <c r="E83" s="33">
        <f t="shared" si="9"/>
        <v>-15318</v>
      </c>
      <c r="F83" s="33">
        <f t="shared" si="10"/>
        <v>42</v>
      </c>
      <c r="G83" s="10">
        <v>37</v>
      </c>
      <c r="H83" s="10">
        <v>0</v>
      </c>
      <c r="I83" s="10">
        <v>0</v>
      </c>
      <c r="J83" s="10">
        <v>5</v>
      </c>
      <c r="K83" s="33">
        <f t="shared" si="11"/>
        <v>15360</v>
      </c>
      <c r="L83" s="10">
        <v>0</v>
      </c>
      <c r="M83" s="10">
        <v>8836</v>
      </c>
      <c r="N83" s="10">
        <v>22</v>
      </c>
      <c r="O83" s="10">
        <v>6502</v>
      </c>
      <c r="P83" s="33">
        <f t="shared" si="12"/>
        <v>0</v>
      </c>
      <c r="Q83" s="10">
        <v>0</v>
      </c>
      <c r="R83" s="10">
        <v>0</v>
      </c>
      <c r="S83" s="45"/>
    </row>
    <row r="84" spans="1:19" s="35" customFormat="1" ht="21" customHeight="1" x14ac:dyDescent="0.2">
      <c r="A84" s="62" t="s">
        <v>163</v>
      </c>
      <c r="B84" s="73">
        <f t="shared" si="7"/>
        <v>130300</v>
      </c>
      <c r="C84" s="73">
        <f>+F84+Q84+'E MPI NBP 2-IIP NBP 2'!B84</f>
        <v>147754</v>
      </c>
      <c r="D84" s="73">
        <f t="shared" si="8"/>
        <v>17454</v>
      </c>
      <c r="E84" s="73">
        <f t="shared" si="9"/>
        <v>-17412</v>
      </c>
      <c r="F84" s="73">
        <f t="shared" si="10"/>
        <v>42</v>
      </c>
      <c r="G84" s="63">
        <v>37</v>
      </c>
      <c r="H84" s="63">
        <v>0</v>
      </c>
      <c r="I84" s="63">
        <v>0</v>
      </c>
      <c r="J84" s="63">
        <v>5</v>
      </c>
      <c r="K84" s="73">
        <f t="shared" si="11"/>
        <v>17454</v>
      </c>
      <c r="L84" s="63">
        <v>0</v>
      </c>
      <c r="M84" s="63">
        <v>10824</v>
      </c>
      <c r="N84" s="63">
        <v>2</v>
      </c>
      <c r="O84" s="63">
        <v>6628</v>
      </c>
      <c r="P84" s="73">
        <f t="shared" si="12"/>
        <v>0</v>
      </c>
      <c r="Q84" s="63">
        <v>0</v>
      </c>
      <c r="R84" s="63">
        <v>0</v>
      </c>
      <c r="S84" s="45"/>
    </row>
    <row r="85" spans="1:19" s="35" customFormat="1" ht="21" customHeight="1" x14ac:dyDescent="0.2">
      <c r="A85" s="9" t="s">
        <v>164</v>
      </c>
      <c r="B85" s="33">
        <f t="shared" si="7"/>
        <v>134374</v>
      </c>
      <c r="C85" s="33">
        <f>+F85+Q85+'E MPI NBP 2-IIP NBP 2'!B85</f>
        <v>154234</v>
      </c>
      <c r="D85" s="33">
        <f t="shared" si="8"/>
        <v>19860</v>
      </c>
      <c r="E85" s="33">
        <f t="shared" si="9"/>
        <v>-19822</v>
      </c>
      <c r="F85" s="33">
        <f t="shared" si="10"/>
        <v>38</v>
      </c>
      <c r="G85" s="10">
        <v>38</v>
      </c>
      <c r="H85" s="10">
        <v>0</v>
      </c>
      <c r="I85" s="10">
        <v>0</v>
      </c>
      <c r="J85" s="10">
        <v>0</v>
      </c>
      <c r="K85" s="33">
        <f t="shared" si="11"/>
        <v>19860</v>
      </c>
      <c r="L85" s="10">
        <v>0</v>
      </c>
      <c r="M85" s="10">
        <v>12909</v>
      </c>
      <c r="N85" s="10">
        <v>76</v>
      </c>
      <c r="O85" s="10">
        <v>6875</v>
      </c>
      <c r="P85" s="33">
        <f t="shared" si="12"/>
        <v>0</v>
      </c>
      <c r="Q85" s="10">
        <v>0</v>
      </c>
      <c r="R85" s="10">
        <v>0</v>
      </c>
      <c r="S85" s="45"/>
    </row>
    <row r="86" spans="1:19" s="35" customFormat="1" ht="21" customHeight="1" x14ac:dyDescent="0.2">
      <c r="A86" s="11" t="s">
        <v>165</v>
      </c>
      <c r="B86" s="37">
        <f t="shared" si="7"/>
        <v>137648</v>
      </c>
      <c r="C86" s="37">
        <f>+F86+Q86+'E MPI NBP 2-IIP NBP 2'!B86</f>
        <v>156497</v>
      </c>
      <c r="D86" s="37">
        <f t="shared" si="8"/>
        <v>18849</v>
      </c>
      <c r="E86" s="37">
        <f t="shared" si="9"/>
        <v>-18806</v>
      </c>
      <c r="F86" s="37">
        <f t="shared" si="10"/>
        <v>43</v>
      </c>
      <c r="G86" s="13">
        <v>37</v>
      </c>
      <c r="H86" s="13">
        <v>0</v>
      </c>
      <c r="I86" s="13">
        <v>0</v>
      </c>
      <c r="J86" s="13">
        <v>6</v>
      </c>
      <c r="K86" s="37">
        <f t="shared" si="11"/>
        <v>18849</v>
      </c>
      <c r="L86" s="13">
        <v>0</v>
      </c>
      <c r="M86" s="13">
        <v>12293</v>
      </c>
      <c r="N86" s="13">
        <v>3</v>
      </c>
      <c r="O86" s="13">
        <v>6553</v>
      </c>
      <c r="P86" s="37">
        <f t="shared" si="12"/>
        <v>0</v>
      </c>
      <c r="Q86" s="13">
        <v>0</v>
      </c>
      <c r="R86" s="13">
        <v>0</v>
      </c>
      <c r="S86" s="45"/>
    </row>
    <row r="87" spans="1:19" s="35" customFormat="1" ht="21" customHeight="1" x14ac:dyDescent="0.2">
      <c r="A87" s="9" t="s">
        <v>166</v>
      </c>
      <c r="B87" s="33">
        <f t="shared" si="7"/>
        <v>138055</v>
      </c>
      <c r="C87" s="33">
        <f>+F87+Q87+'E MPI NBP 2-IIP NBP 2'!B87</f>
        <v>156475</v>
      </c>
      <c r="D87" s="33">
        <f t="shared" si="8"/>
        <v>18420</v>
      </c>
      <c r="E87" s="33">
        <f t="shared" si="9"/>
        <v>-18383</v>
      </c>
      <c r="F87" s="33">
        <f t="shared" si="10"/>
        <v>37</v>
      </c>
      <c r="G87" s="10">
        <v>37</v>
      </c>
      <c r="H87" s="10">
        <v>0</v>
      </c>
      <c r="I87" s="10">
        <v>0</v>
      </c>
      <c r="J87" s="10">
        <v>0</v>
      </c>
      <c r="K87" s="33">
        <f t="shared" si="11"/>
        <v>18420</v>
      </c>
      <c r="L87" s="10">
        <v>0</v>
      </c>
      <c r="M87" s="10">
        <v>11909</v>
      </c>
      <c r="N87" s="10">
        <v>46</v>
      </c>
      <c r="O87" s="10">
        <v>6465</v>
      </c>
      <c r="P87" s="33">
        <f t="shared" si="12"/>
        <v>0</v>
      </c>
      <c r="Q87" s="10">
        <v>0</v>
      </c>
      <c r="R87" s="10">
        <v>0</v>
      </c>
      <c r="S87" s="45"/>
    </row>
    <row r="88" spans="1:19" s="35" customFormat="1" ht="21" customHeight="1" x14ac:dyDescent="0.2">
      <c r="A88" s="62" t="s">
        <v>167</v>
      </c>
      <c r="B88" s="73">
        <f t="shared" si="7"/>
        <v>144876</v>
      </c>
      <c r="C88" s="73">
        <f>+F88+Q88+'E MPI NBP 2-IIP NBP 2'!B88</f>
        <v>166919</v>
      </c>
      <c r="D88" s="73">
        <f t="shared" si="8"/>
        <v>22043</v>
      </c>
      <c r="E88" s="73">
        <f t="shared" si="9"/>
        <v>-21926</v>
      </c>
      <c r="F88" s="73">
        <f t="shared" si="10"/>
        <v>117</v>
      </c>
      <c r="G88" s="63">
        <v>37</v>
      </c>
      <c r="H88" s="63">
        <v>0</v>
      </c>
      <c r="I88" s="63">
        <v>0</v>
      </c>
      <c r="J88" s="63">
        <v>80</v>
      </c>
      <c r="K88" s="73">
        <f t="shared" si="11"/>
        <v>22043</v>
      </c>
      <c r="L88" s="63">
        <v>0</v>
      </c>
      <c r="M88" s="63">
        <v>15585</v>
      </c>
      <c r="N88" s="63">
        <v>80</v>
      </c>
      <c r="O88" s="63">
        <v>6378</v>
      </c>
      <c r="P88" s="73">
        <f t="shared" si="12"/>
        <v>0</v>
      </c>
      <c r="Q88" s="63">
        <v>0</v>
      </c>
      <c r="R88" s="63">
        <v>0</v>
      </c>
      <c r="S88" s="45"/>
    </row>
    <row r="89" spans="1:19" s="35" customFormat="1" ht="21" customHeight="1" x14ac:dyDescent="0.2">
      <c r="A89" s="9" t="s">
        <v>168</v>
      </c>
      <c r="B89" s="33">
        <f t="shared" si="7"/>
        <v>143525</v>
      </c>
      <c r="C89" s="33">
        <f>+F89+Q89+'E MPI NBP 2-IIP NBP 2'!B89</f>
        <v>169733</v>
      </c>
      <c r="D89" s="33">
        <f t="shared" si="8"/>
        <v>26208</v>
      </c>
      <c r="E89" s="33">
        <f t="shared" si="9"/>
        <v>-26171</v>
      </c>
      <c r="F89" s="33">
        <f t="shared" si="10"/>
        <v>37</v>
      </c>
      <c r="G89" s="10">
        <v>37</v>
      </c>
      <c r="H89" s="10">
        <v>0</v>
      </c>
      <c r="I89" s="10">
        <v>0</v>
      </c>
      <c r="J89" s="10">
        <v>0</v>
      </c>
      <c r="K89" s="33">
        <f t="shared" si="11"/>
        <v>26208</v>
      </c>
      <c r="L89" s="10">
        <v>0</v>
      </c>
      <c r="M89" s="10">
        <v>19684</v>
      </c>
      <c r="N89" s="10">
        <v>17</v>
      </c>
      <c r="O89" s="10">
        <v>6507</v>
      </c>
      <c r="P89" s="33">
        <f t="shared" si="12"/>
        <v>0</v>
      </c>
      <c r="Q89" s="10">
        <v>0</v>
      </c>
      <c r="R89" s="10">
        <v>0</v>
      </c>
      <c r="S89" s="45"/>
    </row>
    <row r="90" spans="1:19" s="35" customFormat="1" ht="21" customHeight="1" x14ac:dyDescent="0.2">
      <c r="A90" s="11" t="s">
        <v>169</v>
      </c>
      <c r="B90" s="37">
        <f t="shared" si="7"/>
        <v>152682</v>
      </c>
      <c r="C90" s="37">
        <f>+F90+Q90+'E MPI NBP 2-IIP NBP 2'!B90</f>
        <v>175447</v>
      </c>
      <c r="D90" s="37">
        <f t="shared" si="8"/>
        <v>22765</v>
      </c>
      <c r="E90" s="37">
        <f t="shared" si="9"/>
        <v>-22720</v>
      </c>
      <c r="F90" s="37">
        <f t="shared" si="10"/>
        <v>45</v>
      </c>
      <c r="G90" s="13">
        <v>37</v>
      </c>
      <c r="H90" s="13">
        <v>0</v>
      </c>
      <c r="I90" s="13">
        <v>0</v>
      </c>
      <c r="J90" s="13">
        <v>8</v>
      </c>
      <c r="K90" s="37">
        <f t="shared" si="11"/>
        <v>22765</v>
      </c>
      <c r="L90" s="13">
        <v>0</v>
      </c>
      <c r="M90" s="13">
        <v>16249</v>
      </c>
      <c r="N90" s="13">
        <v>148</v>
      </c>
      <c r="O90" s="13">
        <v>6368</v>
      </c>
      <c r="P90" s="37">
        <f t="shared" si="12"/>
        <v>0</v>
      </c>
      <c r="Q90" s="13">
        <v>0</v>
      </c>
      <c r="R90" s="13">
        <v>0</v>
      </c>
      <c r="S90" s="45"/>
    </row>
  </sheetData>
  <mergeCells count="23">
    <mergeCell ref="B5:R5"/>
    <mergeCell ref="A6:A9"/>
    <mergeCell ref="B6:B9"/>
    <mergeCell ref="C6:C9"/>
    <mergeCell ref="D6:D9"/>
    <mergeCell ref="E6:O6"/>
    <mergeCell ref="P6:R6"/>
    <mergeCell ref="E7:E9"/>
    <mergeCell ref="F7:J7"/>
    <mergeCell ref="K7:O7"/>
    <mergeCell ref="R7:R9"/>
    <mergeCell ref="F8:F9"/>
    <mergeCell ref="G8:G9"/>
    <mergeCell ref="H8:H9"/>
    <mergeCell ref="I8:I9"/>
    <mergeCell ref="J8:J9"/>
    <mergeCell ref="P7:P9"/>
    <mergeCell ref="Q7:Q9"/>
    <mergeCell ref="K8:K9"/>
    <mergeCell ref="L8:L9"/>
    <mergeCell ref="M8:M9"/>
    <mergeCell ref="N8:N9"/>
    <mergeCell ref="O8:O9"/>
  </mergeCells>
  <pageMargins left="0.19685039370078741" right="0.23622047244094491" top="0.27559055118110237" bottom="0.19685039370078741" header="0.27559055118110237" footer="0.15748031496062992"/>
  <pageSetup paperSize="9" scale="48" fitToHeight="3" orientation="landscape" r:id="rId1"/>
  <headerFooter alignWithMargins="0"/>
  <rowBreaks count="1" manualBreakCount="1">
    <brk id="54"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sheetPr>
  <dimension ref="A1:DD90"/>
  <sheetViews>
    <sheetView showGridLines="0" view="pageBreakPreview" zoomScale="80" zoomScaleNormal="100" zoomScaleSheetLayoutView="80" workbookViewId="0">
      <pane ySplit="10" topLeftCell="A69" activePane="bottomLeft" state="frozen"/>
      <selection sqref="A1:XFD1048576"/>
      <selection pane="bottomLeft" activeCell="A87" sqref="A87"/>
    </sheetView>
  </sheetViews>
  <sheetFormatPr defaultColWidth="9.140625" defaultRowHeight="12.75" x14ac:dyDescent="0.2"/>
  <cols>
    <col min="1" max="1" width="15.85546875" style="3" customWidth="1"/>
    <col min="2" max="7" width="30.5703125" style="3" customWidth="1"/>
    <col min="8" max="16384" width="9.140625" style="3"/>
  </cols>
  <sheetData>
    <row r="1" spans="1:108" s="2" customFormat="1" ht="18" x14ac:dyDescent="0.2">
      <c r="A1" s="1" t="s">
        <v>129</v>
      </c>
      <c r="L1" s="3"/>
      <c r="M1" s="3"/>
      <c r="N1" s="3"/>
      <c r="O1" s="3"/>
      <c r="P1" s="3"/>
      <c r="Q1" s="3"/>
      <c r="R1" s="3"/>
      <c r="S1" s="3"/>
      <c r="T1" s="3"/>
      <c r="U1" s="3"/>
      <c r="V1" s="3"/>
      <c r="W1" s="3"/>
      <c r="X1" s="3"/>
      <c r="Y1" s="3"/>
      <c r="Z1" s="3"/>
      <c r="AA1" s="3"/>
    </row>
    <row r="3" spans="1:108" ht="15.75" x14ac:dyDescent="0.25">
      <c r="A3" s="5" t="s">
        <v>87</v>
      </c>
    </row>
    <row r="4" spans="1:108" x14ac:dyDescent="0.2">
      <c r="A4" s="27"/>
    </row>
    <row r="5" spans="1:108" ht="27" customHeight="1" x14ac:dyDescent="0.2">
      <c r="A5" s="101"/>
      <c r="B5" s="306" t="s">
        <v>86</v>
      </c>
      <c r="C5" s="307"/>
      <c r="D5" s="307"/>
      <c r="E5" s="307"/>
      <c r="F5" s="307"/>
      <c r="G5" s="307"/>
    </row>
    <row r="6" spans="1:108" ht="22.5" customHeight="1" x14ac:dyDescent="0.2">
      <c r="A6" s="102"/>
      <c r="B6" s="308" t="s">
        <v>88</v>
      </c>
      <c r="C6" s="309"/>
      <c r="D6" s="309"/>
      <c r="E6" s="309"/>
      <c r="F6" s="309"/>
      <c r="G6" s="309"/>
    </row>
    <row r="7" spans="1:108" s="7" customFormat="1" ht="25.5" customHeight="1" x14ac:dyDescent="0.25">
      <c r="A7" s="103"/>
      <c r="B7" s="310" t="s">
        <v>12</v>
      </c>
      <c r="C7" s="312" t="s">
        <v>13</v>
      </c>
      <c r="D7" s="313"/>
      <c r="E7" s="313"/>
      <c r="F7" s="313"/>
      <c r="G7" s="313"/>
      <c r="H7" s="3"/>
      <c r="I7" s="3"/>
      <c r="J7" s="3"/>
      <c r="K7" s="3"/>
      <c r="L7" s="3"/>
      <c r="M7" s="3"/>
      <c r="N7" s="3"/>
      <c r="O7" s="3"/>
      <c r="P7" s="3"/>
      <c r="Q7" s="3"/>
      <c r="R7" s="3"/>
      <c r="S7" s="3"/>
      <c r="T7" s="3"/>
      <c r="U7" s="3"/>
      <c r="V7" s="3"/>
      <c r="W7" s="3"/>
      <c r="X7" s="3"/>
      <c r="Y7" s="3"/>
      <c r="Z7" s="3"/>
      <c r="AA7" s="3"/>
    </row>
    <row r="8" spans="1:108" s="7" customFormat="1" ht="40.5" customHeight="1" x14ac:dyDescent="0.2">
      <c r="A8" s="104" t="s">
        <v>11</v>
      </c>
      <c r="B8" s="310"/>
      <c r="C8" s="314" t="s">
        <v>65</v>
      </c>
      <c r="D8" s="316" t="s">
        <v>4</v>
      </c>
      <c r="E8" s="316" t="s">
        <v>5</v>
      </c>
      <c r="F8" s="316" t="s">
        <v>6</v>
      </c>
      <c r="G8" s="316" t="s">
        <v>157</v>
      </c>
      <c r="H8" s="3"/>
      <c r="I8" s="3"/>
      <c r="J8" s="3"/>
      <c r="K8" s="3"/>
      <c r="L8" s="3"/>
      <c r="M8" s="3"/>
      <c r="N8" s="3"/>
      <c r="O8" s="3"/>
      <c r="P8" s="3"/>
      <c r="Q8" s="3"/>
      <c r="R8" s="3"/>
      <c r="S8" s="3"/>
      <c r="T8" s="3"/>
      <c r="U8" s="3"/>
      <c r="V8" s="3"/>
      <c r="W8" s="3"/>
      <c r="X8" s="3"/>
      <c r="Y8" s="3"/>
      <c r="Z8" s="3"/>
      <c r="AA8" s="3"/>
    </row>
    <row r="9" spans="1:108" s="7" customFormat="1" ht="19.5" customHeight="1" x14ac:dyDescent="0.25">
      <c r="A9" s="105"/>
      <c r="B9" s="311"/>
      <c r="C9" s="315"/>
      <c r="D9" s="317"/>
      <c r="E9" s="317"/>
      <c r="F9" s="317"/>
      <c r="G9" s="317"/>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6" customFormat="1" ht="21" customHeight="1" x14ac:dyDescent="0.25">
      <c r="A10" s="61"/>
      <c r="B10" s="61">
        <v>14</v>
      </c>
      <c r="C10" s="61">
        <f>B10+1</f>
        <v>15</v>
      </c>
      <c r="D10" s="61">
        <f>C10+1</f>
        <v>16</v>
      </c>
      <c r="E10" s="61">
        <f>D10+1</f>
        <v>17</v>
      </c>
      <c r="F10" s="61">
        <f>E10+1</f>
        <v>18</v>
      </c>
      <c r="G10" s="61">
        <f>F10+1</f>
        <v>19</v>
      </c>
    </row>
    <row r="11" spans="1:108" s="18" customFormat="1" ht="21" customHeight="1" x14ac:dyDescent="0.2">
      <c r="A11" s="9" t="s">
        <v>19</v>
      </c>
      <c r="B11" s="10">
        <f>+C11</f>
        <v>30004</v>
      </c>
      <c r="C11" s="10">
        <f>+D11+E11+F11+G11</f>
        <v>30004</v>
      </c>
      <c r="D11" s="10">
        <v>1147</v>
      </c>
      <c r="E11" s="10">
        <v>47</v>
      </c>
      <c r="F11" s="10">
        <v>628</v>
      </c>
      <c r="G11" s="10">
        <v>28182</v>
      </c>
    </row>
    <row r="12" spans="1:108" s="18" customFormat="1" ht="21" customHeight="1" x14ac:dyDescent="0.2">
      <c r="A12" s="62" t="s">
        <v>20</v>
      </c>
      <c r="B12" s="63">
        <f t="shared" ref="B12:B54" si="0">+C12</f>
        <v>29945</v>
      </c>
      <c r="C12" s="63">
        <f t="shared" ref="C12:C75" si="1">+D12+E12+F12+G12</f>
        <v>29945</v>
      </c>
      <c r="D12" s="63">
        <v>1074</v>
      </c>
      <c r="E12" s="63">
        <v>49</v>
      </c>
      <c r="F12" s="63">
        <v>608</v>
      </c>
      <c r="G12" s="63">
        <v>28214</v>
      </c>
    </row>
    <row r="13" spans="1:108" s="18" customFormat="1" ht="21" customHeight="1" x14ac:dyDescent="0.2">
      <c r="A13" s="9" t="s">
        <v>21</v>
      </c>
      <c r="B13" s="10">
        <f t="shared" si="0"/>
        <v>29739</v>
      </c>
      <c r="C13" s="10">
        <f t="shared" si="1"/>
        <v>29739</v>
      </c>
      <c r="D13" s="10">
        <v>1107</v>
      </c>
      <c r="E13" s="10">
        <v>51</v>
      </c>
      <c r="F13" s="10">
        <v>596</v>
      </c>
      <c r="G13" s="10">
        <v>27985</v>
      </c>
    </row>
    <row r="14" spans="1:108" s="18" customFormat="1" ht="21" customHeight="1" x14ac:dyDescent="0.2">
      <c r="A14" s="62" t="s">
        <v>22</v>
      </c>
      <c r="B14" s="64">
        <f t="shared" si="0"/>
        <v>26966</v>
      </c>
      <c r="C14" s="64">
        <f t="shared" si="1"/>
        <v>26966</v>
      </c>
      <c r="D14" s="64">
        <v>1062</v>
      </c>
      <c r="E14" s="64">
        <v>51</v>
      </c>
      <c r="F14" s="64">
        <v>514</v>
      </c>
      <c r="G14" s="64">
        <v>25339</v>
      </c>
    </row>
    <row r="15" spans="1:108" s="18" customFormat="1" ht="21" customHeight="1" x14ac:dyDescent="0.2">
      <c r="A15" s="9" t="s">
        <v>23</v>
      </c>
      <c r="B15" s="10">
        <f t="shared" si="0"/>
        <v>29498</v>
      </c>
      <c r="C15" s="10">
        <f t="shared" si="1"/>
        <v>29498</v>
      </c>
      <c r="D15" s="10">
        <v>1091</v>
      </c>
      <c r="E15" s="10">
        <v>55</v>
      </c>
      <c r="F15" s="10">
        <v>514</v>
      </c>
      <c r="G15" s="10">
        <v>27838</v>
      </c>
    </row>
    <row r="16" spans="1:108" s="18" customFormat="1" ht="21" customHeight="1" x14ac:dyDescent="0.2">
      <c r="A16" s="62" t="s">
        <v>24</v>
      </c>
      <c r="B16" s="63">
        <f t="shared" si="0"/>
        <v>34154</v>
      </c>
      <c r="C16" s="63">
        <f t="shared" si="1"/>
        <v>34154</v>
      </c>
      <c r="D16" s="63">
        <v>1197</v>
      </c>
      <c r="E16" s="63">
        <v>60</v>
      </c>
      <c r="F16" s="63">
        <v>468</v>
      </c>
      <c r="G16" s="63">
        <v>32429</v>
      </c>
    </row>
    <row r="17" spans="1:7" s="20" customFormat="1" ht="21" customHeight="1" x14ac:dyDescent="0.2">
      <c r="A17" s="9" t="s">
        <v>25</v>
      </c>
      <c r="B17" s="10">
        <f t="shared" si="0"/>
        <v>34146</v>
      </c>
      <c r="C17" s="10">
        <f t="shared" si="1"/>
        <v>34146</v>
      </c>
      <c r="D17" s="10">
        <v>1302</v>
      </c>
      <c r="E17" s="10">
        <v>63</v>
      </c>
      <c r="F17" s="10">
        <v>382</v>
      </c>
      <c r="G17" s="10">
        <v>32399</v>
      </c>
    </row>
    <row r="18" spans="1:7" s="18" customFormat="1" ht="21" customHeight="1" x14ac:dyDescent="0.2">
      <c r="A18" s="62" t="s">
        <v>26</v>
      </c>
      <c r="B18" s="64">
        <f t="shared" si="0"/>
        <v>35970</v>
      </c>
      <c r="C18" s="64">
        <f t="shared" si="1"/>
        <v>35970</v>
      </c>
      <c r="D18" s="64">
        <v>1434</v>
      </c>
      <c r="E18" s="64">
        <v>66</v>
      </c>
      <c r="F18" s="64">
        <v>253</v>
      </c>
      <c r="G18" s="64">
        <v>34217</v>
      </c>
    </row>
    <row r="19" spans="1:7" s="18" customFormat="1" ht="21" customHeight="1" x14ac:dyDescent="0.2">
      <c r="A19" s="9" t="s">
        <v>27</v>
      </c>
      <c r="B19" s="10">
        <f t="shared" si="0"/>
        <v>36547</v>
      </c>
      <c r="C19" s="10">
        <f t="shared" si="1"/>
        <v>36547</v>
      </c>
      <c r="D19" s="10">
        <v>1595</v>
      </c>
      <c r="E19" s="10">
        <v>67</v>
      </c>
      <c r="F19" s="10">
        <v>132</v>
      </c>
      <c r="G19" s="10">
        <v>34753</v>
      </c>
    </row>
    <row r="20" spans="1:7" s="18" customFormat="1" ht="21" customHeight="1" x14ac:dyDescent="0.2">
      <c r="A20" s="62" t="s">
        <v>28</v>
      </c>
      <c r="B20" s="63">
        <f t="shared" si="0"/>
        <v>36919</v>
      </c>
      <c r="C20" s="63">
        <f t="shared" si="1"/>
        <v>36919</v>
      </c>
      <c r="D20" s="63">
        <v>1563</v>
      </c>
      <c r="E20" s="63">
        <v>67</v>
      </c>
      <c r="F20" s="63">
        <v>130</v>
      </c>
      <c r="G20" s="63">
        <v>35159</v>
      </c>
    </row>
    <row r="21" spans="1:7" s="18" customFormat="1" ht="21" customHeight="1" x14ac:dyDescent="0.2">
      <c r="A21" s="9" t="s">
        <v>29</v>
      </c>
      <c r="B21" s="10">
        <f t="shared" si="0"/>
        <v>38415</v>
      </c>
      <c r="C21" s="10">
        <f t="shared" si="1"/>
        <v>38415</v>
      </c>
      <c r="D21" s="10">
        <v>1570</v>
      </c>
      <c r="E21" s="10">
        <v>68</v>
      </c>
      <c r="F21" s="10">
        <v>142</v>
      </c>
      <c r="G21" s="10">
        <v>36635</v>
      </c>
    </row>
    <row r="22" spans="1:7" s="18" customFormat="1" ht="21" customHeight="1" x14ac:dyDescent="0.2">
      <c r="A22" s="62" t="s">
        <v>30</v>
      </c>
      <c r="B22" s="64">
        <f t="shared" si="0"/>
        <v>36833</v>
      </c>
      <c r="C22" s="64">
        <f t="shared" si="1"/>
        <v>36833</v>
      </c>
      <c r="D22" s="64">
        <v>1598</v>
      </c>
      <c r="E22" s="64">
        <v>68</v>
      </c>
      <c r="F22" s="64">
        <v>133</v>
      </c>
      <c r="G22" s="64">
        <v>35034</v>
      </c>
    </row>
    <row r="23" spans="1:7" s="20" customFormat="1" ht="21" customHeight="1" x14ac:dyDescent="0.2">
      <c r="A23" s="9" t="s">
        <v>31</v>
      </c>
      <c r="B23" s="10">
        <f t="shared" si="0"/>
        <v>38136</v>
      </c>
      <c r="C23" s="10">
        <f t="shared" si="1"/>
        <v>38136</v>
      </c>
      <c r="D23" s="10">
        <v>1648</v>
      </c>
      <c r="E23" s="10">
        <v>68</v>
      </c>
      <c r="F23" s="10">
        <v>118</v>
      </c>
      <c r="G23" s="10">
        <v>36302</v>
      </c>
    </row>
    <row r="24" spans="1:7" s="18" customFormat="1" ht="21" customHeight="1" x14ac:dyDescent="0.2">
      <c r="A24" s="62" t="s">
        <v>32</v>
      </c>
      <c r="B24" s="63">
        <f t="shared" si="0"/>
        <v>40461</v>
      </c>
      <c r="C24" s="63">
        <f t="shared" si="1"/>
        <v>40461</v>
      </c>
      <c r="D24" s="63">
        <v>1594</v>
      </c>
      <c r="E24" s="63">
        <v>69</v>
      </c>
      <c r="F24" s="63">
        <v>106</v>
      </c>
      <c r="G24" s="63">
        <v>38692</v>
      </c>
    </row>
    <row r="25" spans="1:7" s="18" customFormat="1" ht="21" customHeight="1" x14ac:dyDescent="0.2">
      <c r="A25" s="9" t="s">
        <v>33</v>
      </c>
      <c r="B25" s="10">
        <f t="shared" si="0"/>
        <v>41134</v>
      </c>
      <c r="C25" s="10">
        <f t="shared" si="1"/>
        <v>41134</v>
      </c>
      <c r="D25" s="10">
        <v>1722</v>
      </c>
      <c r="E25" s="10">
        <v>69</v>
      </c>
      <c r="F25" s="10">
        <v>103</v>
      </c>
      <c r="G25" s="10">
        <v>39240</v>
      </c>
    </row>
    <row r="26" spans="1:7" s="18" customFormat="1" ht="21" customHeight="1" x14ac:dyDescent="0.2">
      <c r="A26" s="62" t="s">
        <v>34</v>
      </c>
      <c r="B26" s="64">
        <f t="shared" si="0"/>
        <v>44691</v>
      </c>
      <c r="C26" s="64">
        <f t="shared" si="1"/>
        <v>44691</v>
      </c>
      <c r="D26" s="64">
        <v>1881</v>
      </c>
      <c r="E26" s="64">
        <v>68</v>
      </c>
      <c r="F26" s="64">
        <v>99</v>
      </c>
      <c r="G26" s="64">
        <v>42643</v>
      </c>
    </row>
    <row r="27" spans="1:7" s="18" customFormat="1" ht="21" customHeight="1" x14ac:dyDescent="0.2">
      <c r="A27" s="9" t="s">
        <v>35</v>
      </c>
      <c r="B27" s="10">
        <f t="shared" si="0"/>
        <v>48689</v>
      </c>
      <c r="C27" s="10">
        <f t="shared" si="1"/>
        <v>48689</v>
      </c>
      <c r="D27" s="10">
        <v>1962</v>
      </c>
      <c r="E27" s="10">
        <v>71</v>
      </c>
      <c r="F27" s="10">
        <v>93</v>
      </c>
      <c r="G27" s="10">
        <v>46563</v>
      </c>
    </row>
    <row r="28" spans="1:7" s="18" customFormat="1" ht="21" customHeight="1" x14ac:dyDescent="0.2">
      <c r="A28" s="62" t="s">
        <v>36</v>
      </c>
      <c r="B28" s="63">
        <f t="shared" si="0"/>
        <v>52156</v>
      </c>
      <c r="C28" s="63">
        <f t="shared" si="1"/>
        <v>52156</v>
      </c>
      <c r="D28" s="63">
        <v>1950</v>
      </c>
      <c r="E28" s="63">
        <v>72</v>
      </c>
      <c r="F28" s="63">
        <v>104</v>
      </c>
      <c r="G28" s="63">
        <v>50030</v>
      </c>
    </row>
    <row r="29" spans="1:7" s="18" customFormat="1" ht="21" customHeight="1" x14ac:dyDescent="0.2">
      <c r="A29" s="9" t="s">
        <v>37</v>
      </c>
      <c r="B29" s="10">
        <f t="shared" si="0"/>
        <v>51631</v>
      </c>
      <c r="C29" s="10">
        <f t="shared" si="1"/>
        <v>51631</v>
      </c>
      <c r="D29" s="10">
        <v>2064</v>
      </c>
      <c r="E29" s="10">
        <v>76</v>
      </c>
      <c r="F29" s="10">
        <v>109</v>
      </c>
      <c r="G29" s="10">
        <v>49382</v>
      </c>
    </row>
    <row r="30" spans="1:7" s="18" customFormat="1" ht="21" customHeight="1" x14ac:dyDescent="0.2">
      <c r="A30" s="62" t="s">
        <v>38</v>
      </c>
      <c r="B30" s="64">
        <f t="shared" si="0"/>
        <v>44140</v>
      </c>
      <c r="C30" s="64">
        <f t="shared" si="1"/>
        <v>44140</v>
      </c>
      <c r="D30" s="64">
        <v>2032</v>
      </c>
      <c r="E30" s="64">
        <v>77</v>
      </c>
      <c r="F30" s="64">
        <v>190</v>
      </c>
      <c r="G30" s="64">
        <v>41841</v>
      </c>
    </row>
    <row r="31" spans="1:7" s="18" customFormat="1" ht="21" customHeight="1" x14ac:dyDescent="0.2">
      <c r="A31" s="9" t="s">
        <v>39</v>
      </c>
      <c r="B31" s="10">
        <f t="shared" si="0"/>
        <v>46142</v>
      </c>
      <c r="C31" s="10">
        <f t="shared" si="1"/>
        <v>46142</v>
      </c>
      <c r="D31" s="10">
        <v>2289</v>
      </c>
      <c r="E31" s="10">
        <v>80</v>
      </c>
      <c r="F31" s="10">
        <v>223</v>
      </c>
      <c r="G31" s="10">
        <v>43550</v>
      </c>
    </row>
    <row r="32" spans="1:7" s="18" customFormat="1" ht="21" customHeight="1" x14ac:dyDescent="0.2">
      <c r="A32" s="62" t="s">
        <v>40</v>
      </c>
      <c r="B32" s="63">
        <f t="shared" si="0"/>
        <v>47653</v>
      </c>
      <c r="C32" s="63">
        <f t="shared" si="1"/>
        <v>47653</v>
      </c>
      <c r="D32" s="63">
        <v>2210</v>
      </c>
      <c r="E32" s="63">
        <v>38</v>
      </c>
      <c r="F32" s="63">
        <v>218</v>
      </c>
      <c r="G32" s="63">
        <v>45187</v>
      </c>
    </row>
    <row r="33" spans="1:7" s="18" customFormat="1" ht="21" customHeight="1" x14ac:dyDescent="0.2">
      <c r="A33" s="9" t="s">
        <v>41</v>
      </c>
      <c r="B33" s="10">
        <f t="shared" si="0"/>
        <v>53410</v>
      </c>
      <c r="C33" s="10">
        <f t="shared" si="1"/>
        <v>53410</v>
      </c>
      <c r="D33" s="10">
        <v>2264</v>
      </c>
      <c r="E33" s="10">
        <v>1452</v>
      </c>
      <c r="F33" s="10">
        <v>298</v>
      </c>
      <c r="G33" s="10">
        <v>49396</v>
      </c>
    </row>
    <row r="34" spans="1:7" s="18" customFormat="1" ht="21" customHeight="1" x14ac:dyDescent="0.2">
      <c r="A34" s="62" t="s">
        <v>42</v>
      </c>
      <c r="B34" s="64">
        <f t="shared" si="0"/>
        <v>55220</v>
      </c>
      <c r="C34" s="64">
        <f t="shared" si="1"/>
        <v>55220</v>
      </c>
      <c r="D34" s="64">
        <v>2534</v>
      </c>
      <c r="E34" s="64">
        <v>1459</v>
      </c>
      <c r="F34" s="64">
        <v>299</v>
      </c>
      <c r="G34" s="64">
        <v>50928</v>
      </c>
    </row>
    <row r="35" spans="1:7" s="18" customFormat="1" ht="21" customHeight="1" x14ac:dyDescent="0.2">
      <c r="A35" s="9" t="s">
        <v>43</v>
      </c>
      <c r="B35" s="10">
        <f t="shared" si="0"/>
        <v>63380</v>
      </c>
      <c r="C35" s="10">
        <f t="shared" si="1"/>
        <v>63380</v>
      </c>
      <c r="D35" s="10">
        <v>2730</v>
      </c>
      <c r="E35" s="10">
        <v>1510</v>
      </c>
      <c r="F35" s="10">
        <v>309</v>
      </c>
      <c r="G35" s="10">
        <v>58831</v>
      </c>
    </row>
    <row r="36" spans="1:7" s="18" customFormat="1" ht="21" customHeight="1" x14ac:dyDescent="0.2">
      <c r="A36" s="62" t="s">
        <v>44</v>
      </c>
      <c r="B36" s="63">
        <f t="shared" si="0"/>
        <v>69975</v>
      </c>
      <c r="C36" s="63">
        <f t="shared" si="1"/>
        <v>69975</v>
      </c>
      <c r="D36" s="63">
        <v>3361</v>
      </c>
      <c r="E36" s="63">
        <v>1620</v>
      </c>
      <c r="F36" s="63">
        <v>332</v>
      </c>
      <c r="G36" s="63">
        <v>64662</v>
      </c>
    </row>
    <row r="37" spans="1:7" s="18" customFormat="1" ht="21" customHeight="1" x14ac:dyDescent="0.2">
      <c r="A37" s="9" t="s">
        <v>45</v>
      </c>
      <c r="B37" s="10">
        <f t="shared" si="0"/>
        <v>72367</v>
      </c>
      <c r="C37" s="10">
        <f t="shared" si="1"/>
        <v>72367</v>
      </c>
      <c r="D37" s="10">
        <v>3183</v>
      </c>
      <c r="E37" s="10">
        <v>1486</v>
      </c>
      <c r="F37" s="10">
        <v>313</v>
      </c>
      <c r="G37" s="10">
        <v>67385</v>
      </c>
    </row>
    <row r="38" spans="1:7" s="18" customFormat="1" ht="21" customHeight="1" x14ac:dyDescent="0.2">
      <c r="A38" s="62" t="s">
        <v>46</v>
      </c>
      <c r="B38" s="64">
        <f t="shared" si="0"/>
        <v>69991</v>
      </c>
      <c r="C38" s="64">
        <f t="shared" si="1"/>
        <v>69991</v>
      </c>
      <c r="D38" s="64">
        <v>3493</v>
      </c>
      <c r="E38" s="64">
        <v>1511</v>
      </c>
      <c r="F38" s="64">
        <v>375</v>
      </c>
      <c r="G38" s="64">
        <v>64612</v>
      </c>
    </row>
    <row r="39" spans="1:7" s="18" customFormat="1" ht="21" customHeight="1" x14ac:dyDescent="0.2">
      <c r="A39" s="9" t="s">
        <v>47</v>
      </c>
      <c r="B39" s="10">
        <f t="shared" si="0"/>
        <v>75030</v>
      </c>
      <c r="C39" s="10">
        <f t="shared" si="1"/>
        <v>75030</v>
      </c>
      <c r="D39" s="10">
        <v>3332</v>
      </c>
      <c r="E39" s="10">
        <v>1312</v>
      </c>
      <c r="F39" s="10">
        <v>526</v>
      </c>
      <c r="G39" s="10">
        <v>69860</v>
      </c>
    </row>
    <row r="40" spans="1:7" s="18" customFormat="1" ht="21" customHeight="1" x14ac:dyDescent="0.2">
      <c r="A40" s="62" t="s">
        <v>48</v>
      </c>
      <c r="B40" s="63">
        <f t="shared" si="0"/>
        <v>75338</v>
      </c>
      <c r="C40" s="63">
        <f t="shared" si="1"/>
        <v>75338</v>
      </c>
      <c r="D40" s="63">
        <v>3444</v>
      </c>
      <c r="E40" s="63">
        <v>1296</v>
      </c>
      <c r="F40" s="63">
        <v>544</v>
      </c>
      <c r="G40" s="63">
        <v>70054</v>
      </c>
    </row>
    <row r="41" spans="1:7" s="18" customFormat="1" ht="21" customHeight="1" x14ac:dyDescent="0.2">
      <c r="A41" s="9" t="s">
        <v>49</v>
      </c>
      <c r="B41" s="10">
        <f t="shared" si="0"/>
        <v>74094</v>
      </c>
      <c r="C41" s="10">
        <f t="shared" si="1"/>
        <v>74094</v>
      </c>
      <c r="D41" s="10">
        <v>3980</v>
      </c>
      <c r="E41" s="10">
        <v>1347</v>
      </c>
      <c r="F41" s="10">
        <v>584</v>
      </c>
      <c r="G41" s="10">
        <v>68183</v>
      </c>
    </row>
    <row r="42" spans="1:7" s="18" customFormat="1" ht="21" customHeight="1" x14ac:dyDescent="0.2">
      <c r="A42" s="62" t="s">
        <v>50</v>
      </c>
      <c r="B42" s="64">
        <f t="shared" si="0"/>
        <v>75722</v>
      </c>
      <c r="C42" s="64">
        <f t="shared" si="1"/>
        <v>75722</v>
      </c>
      <c r="D42" s="64">
        <v>4031</v>
      </c>
      <c r="E42" s="64">
        <v>1390</v>
      </c>
      <c r="F42" s="64">
        <v>898</v>
      </c>
      <c r="G42" s="64">
        <v>69403</v>
      </c>
    </row>
    <row r="43" spans="1:7" s="18" customFormat="1" ht="21" customHeight="1" x14ac:dyDescent="0.2">
      <c r="A43" s="9" t="s">
        <v>51</v>
      </c>
      <c r="B43" s="10">
        <f t="shared" si="0"/>
        <v>74744</v>
      </c>
      <c r="C43" s="10">
        <f t="shared" si="1"/>
        <v>74744</v>
      </c>
      <c r="D43" s="10">
        <v>4119</v>
      </c>
      <c r="E43" s="10">
        <v>1294</v>
      </c>
      <c r="F43" s="10">
        <v>904</v>
      </c>
      <c r="G43" s="10">
        <v>68427</v>
      </c>
    </row>
    <row r="44" spans="1:7" s="18" customFormat="1" ht="21" customHeight="1" x14ac:dyDescent="0.2">
      <c r="A44" s="62" t="s">
        <v>52</v>
      </c>
      <c r="B44" s="63">
        <f t="shared" si="0"/>
        <v>80622</v>
      </c>
      <c r="C44" s="63">
        <f t="shared" si="1"/>
        <v>80622</v>
      </c>
      <c r="D44" s="63">
        <v>4130</v>
      </c>
      <c r="E44" s="63">
        <v>1363</v>
      </c>
      <c r="F44" s="63">
        <v>1022</v>
      </c>
      <c r="G44" s="63">
        <v>74107</v>
      </c>
    </row>
    <row r="45" spans="1:7" s="18" customFormat="1" ht="21" customHeight="1" x14ac:dyDescent="0.2">
      <c r="A45" s="9" t="s">
        <v>53</v>
      </c>
      <c r="B45" s="10">
        <f t="shared" si="0"/>
        <v>81709</v>
      </c>
      <c r="C45" s="10">
        <f t="shared" si="1"/>
        <v>81709</v>
      </c>
      <c r="D45" s="10">
        <v>4553</v>
      </c>
      <c r="E45" s="10">
        <v>1341</v>
      </c>
      <c r="F45" s="10">
        <v>1024</v>
      </c>
      <c r="G45" s="10">
        <v>74791</v>
      </c>
    </row>
    <row r="46" spans="1:7" s="18" customFormat="1" ht="21" customHeight="1" x14ac:dyDescent="0.2">
      <c r="A46" s="62" t="s">
        <v>54</v>
      </c>
      <c r="B46" s="64">
        <f t="shared" si="0"/>
        <v>82577</v>
      </c>
      <c r="C46" s="64">
        <f t="shared" si="1"/>
        <v>82577</v>
      </c>
      <c r="D46" s="64">
        <v>4174</v>
      </c>
      <c r="E46" s="64">
        <v>1313</v>
      </c>
      <c r="F46" s="64">
        <v>1023</v>
      </c>
      <c r="G46" s="64">
        <v>76067</v>
      </c>
    </row>
    <row r="47" spans="1:7" s="18" customFormat="1" ht="21" customHeight="1" x14ac:dyDescent="0.2">
      <c r="A47" s="9" t="s">
        <v>55</v>
      </c>
      <c r="B47" s="10">
        <f t="shared" si="0"/>
        <v>84936</v>
      </c>
      <c r="C47" s="10">
        <f t="shared" si="1"/>
        <v>84936</v>
      </c>
      <c r="D47" s="10">
        <v>4126</v>
      </c>
      <c r="E47" s="10">
        <v>1229</v>
      </c>
      <c r="F47" s="10">
        <v>1025</v>
      </c>
      <c r="G47" s="10">
        <v>78556</v>
      </c>
    </row>
    <row r="48" spans="1:7" s="18" customFormat="1" ht="21" customHeight="1" x14ac:dyDescent="0.2">
      <c r="A48" s="62" t="s">
        <v>56</v>
      </c>
      <c r="B48" s="63">
        <f t="shared" si="0"/>
        <v>81930</v>
      </c>
      <c r="C48" s="63">
        <f t="shared" si="1"/>
        <v>81930</v>
      </c>
      <c r="D48" s="63">
        <v>3051</v>
      </c>
      <c r="E48" s="63">
        <v>1212</v>
      </c>
      <c r="F48" s="63">
        <v>989</v>
      </c>
      <c r="G48" s="63">
        <v>76678</v>
      </c>
    </row>
    <row r="49" spans="1:11" s="18" customFormat="1" ht="21" customHeight="1" x14ac:dyDescent="0.2">
      <c r="A49" s="9" t="s">
        <v>57</v>
      </c>
      <c r="B49" s="10">
        <f t="shared" si="0"/>
        <v>79145</v>
      </c>
      <c r="C49" s="10">
        <f t="shared" si="1"/>
        <v>79145</v>
      </c>
      <c r="D49" s="10">
        <v>3273</v>
      </c>
      <c r="E49" s="10">
        <v>1189</v>
      </c>
      <c r="F49" s="10">
        <v>962</v>
      </c>
      <c r="G49" s="10">
        <v>73721</v>
      </c>
    </row>
    <row r="50" spans="1:11" s="18" customFormat="1" ht="21" customHeight="1" x14ac:dyDescent="0.2">
      <c r="A50" s="62" t="s">
        <v>58</v>
      </c>
      <c r="B50" s="64">
        <f t="shared" si="0"/>
        <v>77145</v>
      </c>
      <c r="C50" s="64">
        <f t="shared" si="1"/>
        <v>77145</v>
      </c>
      <c r="D50" s="64">
        <v>2887</v>
      </c>
      <c r="E50" s="64">
        <v>1188</v>
      </c>
      <c r="F50" s="64">
        <v>916</v>
      </c>
      <c r="G50" s="64">
        <v>72154</v>
      </c>
    </row>
    <row r="51" spans="1:11" s="35" customFormat="1" ht="21" customHeight="1" x14ac:dyDescent="0.2">
      <c r="A51" s="9" t="s">
        <v>125</v>
      </c>
      <c r="B51" s="33">
        <f t="shared" si="0"/>
        <v>74816</v>
      </c>
      <c r="C51" s="33">
        <f t="shared" si="1"/>
        <v>74816</v>
      </c>
      <c r="D51" s="10">
        <v>3115</v>
      </c>
      <c r="E51" s="10">
        <v>1107</v>
      </c>
      <c r="F51" s="10">
        <v>888</v>
      </c>
      <c r="G51" s="10">
        <v>69706</v>
      </c>
      <c r="H51" s="33"/>
      <c r="I51" s="34"/>
      <c r="J51" s="34"/>
      <c r="K51" s="34"/>
    </row>
    <row r="52" spans="1:11" s="35" customFormat="1" ht="21" customHeight="1" x14ac:dyDescent="0.2">
      <c r="A52" s="62" t="s">
        <v>126</v>
      </c>
      <c r="B52" s="73">
        <f t="shared" si="0"/>
        <v>74666</v>
      </c>
      <c r="C52" s="73">
        <f t="shared" si="1"/>
        <v>74666</v>
      </c>
      <c r="D52" s="63">
        <v>3182</v>
      </c>
      <c r="E52" s="63">
        <v>1119</v>
      </c>
      <c r="F52" s="63">
        <v>905</v>
      </c>
      <c r="G52" s="63">
        <v>69460</v>
      </c>
      <c r="H52" s="73"/>
      <c r="I52" s="34"/>
      <c r="J52" s="34"/>
      <c r="K52" s="34"/>
    </row>
    <row r="53" spans="1:11" s="35" customFormat="1" ht="21" customHeight="1" x14ac:dyDescent="0.2">
      <c r="A53" s="9" t="s">
        <v>127</v>
      </c>
      <c r="B53" s="33">
        <f t="shared" si="0"/>
        <v>80328</v>
      </c>
      <c r="C53" s="33">
        <f t="shared" si="1"/>
        <v>80328</v>
      </c>
      <c r="D53" s="10">
        <v>3162</v>
      </c>
      <c r="E53" s="10">
        <v>1156</v>
      </c>
      <c r="F53" s="10">
        <v>896</v>
      </c>
      <c r="G53" s="10">
        <v>75114</v>
      </c>
      <c r="H53" s="33"/>
      <c r="I53" s="34"/>
      <c r="J53" s="34"/>
      <c r="K53" s="34"/>
    </row>
    <row r="54" spans="1:11" s="35" customFormat="1" ht="21" customHeight="1" x14ac:dyDescent="0.2">
      <c r="A54" s="62" t="s">
        <v>128</v>
      </c>
      <c r="B54" s="74">
        <f t="shared" si="0"/>
        <v>82645</v>
      </c>
      <c r="C54" s="74">
        <f t="shared" si="1"/>
        <v>82645</v>
      </c>
      <c r="D54" s="64">
        <v>3266</v>
      </c>
      <c r="E54" s="64">
        <v>1176</v>
      </c>
      <c r="F54" s="64">
        <v>795</v>
      </c>
      <c r="G54" s="64">
        <v>77408</v>
      </c>
      <c r="H54" s="74"/>
      <c r="I54" s="34"/>
      <c r="J54" s="34"/>
      <c r="K54" s="34"/>
    </row>
    <row r="55" spans="1:11" s="35" customFormat="1" ht="21" customHeight="1" x14ac:dyDescent="0.2">
      <c r="A55" s="9" t="s">
        <v>132</v>
      </c>
      <c r="B55" s="33">
        <f t="shared" ref="B55:B90" si="2">+C55</f>
        <v>90560</v>
      </c>
      <c r="C55" s="33">
        <f t="shared" si="1"/>
        <v>90560</v>
      </c>
      <c r="D55" s="10">
        <v>3638</v>
      </c>
      <c r="E55" s="10">
        <v>1208</v>
      </c>
      <c r="F55" s="10">
        <v>674</v>
      </c>
      <c r="G55" s="10">
        <v>85040</v>
      </c>
      <c r="H55" s="33"/>
      <c r="I55" s="34"/>
      <c r="J55" s="34"/>
      <c r="K55" s="34"/>
    </row>
    <row r="56" spans="1:11" s="35" customFormat="1" ht="21" customHeight="1" x14ac:dyDescent="0.2">
      <c r="A56" s="62" t="s">
        <v>133</v>
      </c>
      <c r="B56" s="73">
        <f t="shared" si="2"/>
        <v>93396</v>
      </c>
      <c r="C56" s="73">
        <f t="shared" si="1"/>
        <v>93396</v>
      </c>
      <c r="D56" s="63">
        <v>3490</v>
      </c>
      <c r="E56" s="63">
        <v>1193</v>
      </c>
      <c r="F56" s="63">
        <v>647</v>
      </c>
      <c r="G56" s="63">
        <v>88066</v>
      </c>
      <c r="H56" s="73"/>
      <c r="I56" s="34"/>
      <c r="J56" s="34"/>
      <c r="K56" s="34"/>
    </row>
    <row r="57" spans="1:11" s="35" customFormat="1" ht="21" customHeight="1" x14ac:dyDescent="0.2">
      <c r="A57" s="9" t="s">
        <v>134</v>
      </c>
      <c r="B57" s="33">
        <f t="shared" si="2"/>
        <v>90381</v>
      </c>
      <c r="C57" s="33">
        <f t="shared" si="1"/>
        <v>90381</v>
      </c>
      <c r="D57" s="10">
        <v>3309</v>
      </c>
      <c r="E57" s="10">
        <v>1187</v>
      </c>
      <c r="F57" s="10">
        <v>602</v>
      </c>
      <c r="G57" s="10">
        <v>85283</v>
      </c>
      <c r="H57" s="33"/>
      <c r="I57" s="34"/>
      <c r="J57" s="34"/>
      <c r="K57" s="34"/>
    </row>
    <row r="58" spans="1:11" s="35" customFormat="1" ht="21" customHeight="1" x14ac:dyDescent="0.2">
      <c r="A58" s="62" t="s">
        <v>135</v>
      </c>
      <c r="B58" s="74">
        <f t="shared" si="2"/>
        <v>86894</v>
      </c>
      <c r="C58" s="74">
        <f t="shared" si="1"/>
        <v>86894</v>
      </c>
      <c r="D58" s="64">
        <v>3218</v>
      </c>
      <c r="E58" s="64">
        <v>1202</v>
      </c>
      <c r="F58" s="64">
        <v>606</v>
      </c>
      <c r="G58" s="64">
        <v>81868</v>
      </c>
      <c r="H58" s="74"/>
      <c r="I58" s="34"/>
      <c r="J58" s="34"/>
      <c r="K58" s="34"/>
    </row>
    <row r="59" spans="1:11" s="35" customFormat="1" ht="21" customHeight="1" x14ac:dyDescent="0.2">
      <c r="A59" s="9" t="s">
        <v>136</v>
      </c>
      <c r="B59" s="33">
        <f t="shared" si="2"/>
        <v>88533</v>
      </c>
      <c r="C59" s="33">
        <f t="shared" si="1"/>
        <v>88533</v>
      </c>
      <c r="D59" s="10">
        <v>3595</v>
      </c>
      <c r="E59" s="10">
        <v>389</v>
      </c>
      <c r="F59" s="10">
        <v>574</v>
      </c>
      <c r="G59" s="10">
        <v>83975</v>
      </c>
      <c r="H59" s="33"/>
      <c r="I59" s="34"/>
      <c r="J59" s="34"/>
      <c r="K59" s="34"/>
    </row>
    <row r="60" spans="1:11" s="35" customFormat="1" ht="21" customHeight="1" x14ac:dyDescent="0.2">
      <c r="A60" s="62" t="s">
        <v>137</v>
      </c>
      <c r="B60" s="73">
        <f t="shared" si="2"/>
        <v>99174</v>
      </c>
      <c r="C60" s="73">
        <f t="shared" si="1"/>
        <v>99174</v>
      </c>
      <c r="D60" s="63">
        <v>3920</v>
      </c>
      <c r="E60" s="63">
        <v>394</v>
      </c>
      <c r="F60" s="63">
        <v>575</v>
      </c>
      <c r="G60" s="63">
        <v>94285</v>
      </c>
      <c r="H60" s="73"/>
      <c r="I60" s="34"/>
      <c r="J60" s="34"/>
      <c r="K60" s="34"/>
    </row>
    <row r="61" spans="1:11" s="35" customFormat="1" ht="21" customHeight="1" x14ac:dyDescent="0.2">
      <c r="A61" s="9" t="s">
        <v>138</v>
      </c>
      <c r="B61" s="33">
        <f t="shared" si="2"/>
        <v>100079</v>
      </c>
      <c r="C61" s="33">
        <f t="shared" si="1"/>
        <v>100079</v>
      </c>
      <c r="D61" s="10">
        <v>3930</v>
      </c>
      <c r="E61" s="10">
        <v>390</v>
      </c>
      <c r="F61" s="10">
        <v>567</v>
      </c>
      <c r="G61" s="10">
        <v>95192</v>
      </c>
      <c r="H61" s="33"/>
      <c r="I61" s="34"/>
      <c r="J61" s="34"/>
      <c r="K61" s="34"/>
    </row>
    <row r="62" spans="1:11" s="35" customFormat="1" ht="21" customHeight="1" x14ac:dyDescent="0.2">
      <c r="A62" s="62" t="s">
        <v>139</v>
      </c>
      <c r="B62" s="74">
        <f t="shared" si="2"/>
        <v>108064</v>
      </c>
      <c r="C62" s="74">
        <f t="shared" si="1"/>
        <v>108064</v>
      </c>
      <c r="D62" s="64">
        <v>3625</v>
      </c>
      <c r="E62" s="64">
        <v>401</v>
      </c>
      <c r="F62" s="64">
        <v>583</v>
      </c>
      <c r="G62" s="64">
        <v>103455</v>
      </c>
      <c r="H62" s="74"/>
      <c r="I62" s="34"/>
      <c r="J62" s="34"/>
      <c r="K62" s="34"/>
    </row>
    <row r="63" spans="1:11" s="35" customFormat="1" ht="21" customHeight="1" x14ac:dyDescent="0.2">
      <c r="A63" s="9" t="s">
        <v>140</v>
      </c>
      <c r="B63" s="33">
        <f t="shared" si="2"/>
        <v>104706</v>
      </c>
      <c r="C63" s="33">
        <f t="shared" si="1"/>
        <v>104706</v>
      </c>
      <c r="D63" s="10">
        <v>3843</v>
      </c>
      <c r="E63" s="10">
        <v>380</v>
      </c>
      <c r="F63" s="10">
        <v>566</v>
      </c>
      <c r="G63" s="10">
        <v>99917</v>
      </c>
      <c r="H63" s="33"/>
      <c r="I63" s="34"/>
      <c r="J63" s="34"/>
      <c r="K63" s="34"/>
    </row>
    <row r="64" spans="1:11" s="35" customFormat="1" ht="21" customHeight="1" x14ac:dyDescent="0.2">
      <c r="A64" s="62" t="s">
        <v>141</v>
      </c>
      <c r="B64" s="73">
        <f t="shared" si="2"/>
        <v>97969</v>
      </c>
      <c r="C64" s="73">
        <f t="shared" si="1"/>
        <v>97969</v>
      </c>
      <c r="D64" s="63">
        <v>3609</v>
      </c>
      <c r="E64" s="63">
        <v>365</v>
      </c>
      <c r="F64" s="63">
        <v>544</v>
      </c>
      <c r="G64" s="63">
        <v>93451</v>
      </c>
      <c r="H64" s="73"/>
      <c r="I64" s="34"/>
      <c r="J64" s="34"/>
      <c r="K64" s="34"/>
    </row>
    <row r="65" spans="1:11" s="35" customFormat="1" ht="21" customHeight="1" x14ac:dyDescent="0.2">
      <c r="A65" s="9" t="s">
        <v>142</v>
      </c>
      <c r="B65" s="33">
        <f t="shared" si="2"/>
        <v>94368</v>
      </c>
      <c r="C65" s="33">
        <f t="shared" si="1"/>
        <v>94368</v>
      </c>
      <c r="D65" s="10">
        <v>3611</v>
      </c>
      <c r="E65" s="10">
        <v>358</v>
      </c>
      <c r="F65" s="10">
        <v>493</v>
      </c>
      <c r="G65" s="10">
        <v>89906</v>
      </c>
      <c r="H65" s="33"/>
      <c r="I65" s="34"/>
      <c r="J65" s="34"/>
      <c r="K65" s="34"/>
    </row>
    <row r="66" spans="1:11" s="35" customFormat="1" ht="21" customHeight="1" x14ac:dyDescent="0.2">
      <c r="A66" s="62" t="s">
        <v>143</v>
      </c>
      <c r="B66" s="74">
        <f t="shared" si="2"/>
        <v>94550</v>
      </c>
      <c r="C66" s="74">
        <f t="shared" si="1"/>
        <v>94550</v>
      </c>
      <c r="D66" s="64">
        <v>3582</v>
      </c>
      <c r="E66" s="64">
        <v>357</v>
      </c>
      <c r="F66" s="64">
        <v>443</v>
      </c>
      <c r="G66" s="64">
        <v>90168</v>
      </c>
      <c r="H66" s="74"/>
      <c r="I66" s="34"/>
      <c r="J66" s="34"/>
      <c r="K66" s="34"/>
    </row>
    <row r="67" spans="1:11" s="35" customFormat="1" ht="21" customHeight="1" x14ac:dyDescent="0.2">
      <c r="A67" s="9" t="s">
        <v>144</v>
      </c>
      <c r="B67" s="33">
        <f t="shared" si="2"/>
        <v>96914</v>
      </c>
      <c r="C67" s="33">
        <f t="shared" si="1"/>
        <v>96914</v>
      </c>
      <c r="D67" s="10">
        <v>3555</v>
      </c>
      <c r="E67" s="10">
        <v>353</v>
      </c>
      <c r="F67" s="10">
        <v>433</v>
      </c>
      <c r="G67" s="10">
        <v>92573</v>
      </c>
      <c r="H67" s="33"/>
      <c r="I67" s="34"/>
      <c r="J67" s="34"/>
      <c r="K67" s="34"/>
    </row>
    <row r="68" spans="1:11" s="35" customFormat="1" ht="21" customHeight="1" x14ac:dyDescent="0.2">
      <c r="A68" s="62" t="s">
        <v>145</v>
      </c>
      <c r="B68" s="73">
        <f t="shared" si="2"/>
        <v>93538</v>
      </c>
      <c r="C68" s="73">
        <f t="shared" si="1"/>
        <v>93538</v>
      </c>
      <c r="D68" s="63">
        <v>3554</v>
      </c>
      <c r="E68" s="63">
        <v>362</v>
      </c>
      <c r="F68" s="63">
        <v>565</v>
      </c>
      <c r="G68" s="63">
        <v>89057</v>
      </c>
      <c r="H68" s="73"/>
      <c r="I68" s="34"/>
      <c r="J68" s="34"/>
      <c r="K68" s="34"/>
    </row>
    <row r="69" spans="1:11" s="35" customFormat="1" ht="21" customHeight="1" x14ac:dyDescent="0.2">
      <c r="A69" s="9" t="s">
        <v>146</v>
      </c>
      <c r="B69" s="33">
        <f t="shared" si="2"/>
        <v>97131</v>
      </c>
      <c r="C69" s="33">
        <f t="shared" si="1"/>
        <v>97131</v>
      </c>
      <c r="D69" s="10">
        <v>3820</v>
      </c>
      <c r="E69" s="10">
        <v>356</v>
      </c>
      <c r="F69" s="10">
        <v>558</v>
      </c>
      <c r="G69" s="10">
        <v>92397</v>
      </c>
      <c r="H69" s="33"/>
      <c r="I69" s="34"/>
      <c r="J69" s="34"/>
      <c r="K69" s="34"/>
    </row>
    <row r="70" spans="1:11" s="35" customFormat="1" ht="21" customHeight="1" x14ac:dyDescent="0.2">
      <c r="A70" s="62" t="s">
        <v>147</v>
      </c>
      <c r="B70" s="74">
        <f t="shared" si="2"/>
        <v>102268</v>
      </c>
      <c r="C70" s="74">
        <f t="shared" si="1"/>
        <v>102268</v>
      </c>
      <c r="D70" s="64">
        <v>4634</v>
      </c>
      <c r="E70" s="64">
        <v>361</v>
      </c>
      <c r="F70" s="64">
        <v>750</v>
      </c>
      <c r="G70" s="64">
        <v>96523</v>
      </c>
      <c r="H70" s="74"/>
      <c r="I70" s="34"/>
      <c r="J70" s="34"/>
      <c r="K70" s="34"/>
    </row>
    <row r="71" spans="1:11" s="35" customFormat="1" ht="21" customHeight="1" x14ac:dyDescent="0.2">
      <c r="A71" s="9" t="s">
        <v>149</v>
      </c>
      <c r="B71" s="33">
        <f t="shared" si="2"/>
        <v>100738</v>
      </c>
      <c r="C71" s="33">
        <f t="shared" si="1"/>
        <v>100738</v>
      </c>
      <c r="D71" s="10">
        <v>4763</v>
      </c>
      <c r="E71" s="10">
        <v>366</v>
      </c>
      <c r="F71" s="10">
        <v>754</v>
      </c>
      <c r="G71" s="10">
        <v>94855</v>
      </c>
      <c r="H71" s="33"/>
      <c r="I71" s="34"/>
      <c r="J71" s="34"/>
      <c r="K71" s="34"/>
    </row>
    <row r="72" spans="1:11" s="35" customFormat="1" ht="21" customHeight="1" x14ac:dyDescent="0.2">
      <c r="A72" s="62" t="s">
        <v>150</v>
      </c>
      <c r="B72" s="73">
        <f t="shared" si="2"/>
        <v>103438</v>
      </c>
      <c r="C72" s="73">
        <f t="shared" si="1"/>
        <v>103438</v>
      </c>
      <c r="D72" s="63">
        <v>9103</v>
      </c>
      <c r="E72" s="63">
        <v>360</v>
      </c>
      <c r="F72" s="63">
        <v>780</v>
      </c>
      <c r="G72" s="63">
        <v>93195</v>
      </c>
      <c r="H72" s="73"/>
      <c r="I72" s="34"/>
      <c r="J72" s="34"/>
      <c r="K72" s="34"/>
    </row>
    <row r="73" spans="1:11" s="35" customFormat="1" ht="21" customHeight="1" x14ac:dyDescent="0.2">
      <c r="A73" s="9" t="s">
        <v>151</v>
      </c>
      <c r="B73" s="33">
        <f t="shared" si="2"/>
        <v>110547</v>
      </c>
      <c r="C73" s="33">
        <f t="shared" si="1"/>
        <v>110547</v>
      </c>
      <c r="D73" s="10">
        <v>10002</v>
      </c>
      <c r="E73" s="10">
        <v>366</v>
      </c>
      <c r="F73" s="10">
        <v>896</v>
      </c>
      <c r="G73" s="10">
        <v>99283</v>
      </c>
      <c r="H73" s="33"/>
      <c r="I73" s="34"/>
      <c r="J73" s="34"/>
      <c r="K73" s="34"/>
    </row>
    <row r="74" spans="1:11" s="35" customFormat="1" ht="21" customHeight="1" x14ac:dyDescent="0.2">
      <c r="A74" s="62" t="s">
        <v>152</v>
      </c>
      <c r="B74" s="74">
        <f t="shared" si="2"/>
        <v>114512</v>
      </c>
      <c r="C74" s="74">
        <f t="shared" si="1"/>
        <v>114512</v>
      </c>
      <c r="D74" s="64">
        <v>9985</v>
      </c>
      <c r="E74" s="64">
        <v>362</v>
      </c>
      <c r="F74" s="64">
        <v>866</v>
      </c>
      <c r="G74" s="64">
        <v>103299</v>
      </c>
      <c r="H74" s="74"/>
      <c r="I74" s="34"/>
      <c r="J74" s="34"/>
      <c r="K74" s="34"/>
    </row>
    <row r="75" spans="1:11" s="35" customFormat="1" ht="21" customHeight="1" x14ac:dyDescent="0.2">
      <c r="A75" s="9" t="s">
        <v>153</v>
      </c>
      <c r="B75" s="33">
        <f t="shared" si="2"/>
        <v>110120</v>
      </c>
      <c r="C75" s="33">
        <f t="shared" si="1"/>
        <v>110120</v>
      </c>
      <c r="D75" s="10">
        <v>10745</v>
      </c>
      <c r="E75" s="10">
        <v>364</v>
      </c>
      <c r="F75" s="10">
        <v>893</v>
      </c>
      <c r="G75" s="10">
        <v>98118</v>
      </c>
      <c r="H75" s="33"/>
      <c r="I75" s="34"/>
      <c r="J75" s="34"/>
      <c r="K75" s="34"/>
    </row>
    <row r="76" spans="1:11" s="35" customFormat="1" ht="21" customHeight="1" x14ac:dyDescent="0.2">
      <c r="A76" s="62" t="s">
        <v>154</v>
      </c>
      <c r="B76" s="73">
        <f t="shared" si="2"/>
        <v>115057</v>
      </c>
      <c r="C76" s="73">
        <f t="shared" ref="C76:C90" si="3">+D76+E76+F76+G76</f>
        <v>115057</v>
      </c>
      <c r="D76" s="63">
        <v>11602</v>
      </c>
      <c r="E76" s="63">
        <v>358</v>
      </c>
      <c r="F76" s="63">
        <v>1077</v>
      </c>
      <c r="G76" s="63">
        <v>102020</v>
      </c>
      <c r="H76" s="73"/>
      <c r="I76" s="34"/>
      <c r="J76" s="34"/>
      <c r="K76" s="34"/>
    </row>
    <row r="77" spans="1:11" s="35" customFormat="1" ht="21" customHeight="1" x14ac:dyDescent="0.2">
      <c r="A77" s="9" t="s">
        <v>155</v>
      </c>
      <c r="B77" s="33">
        <f t="shared" si="2"/>
        <v>119126</v>
      </c>
      <c r="C77" s="33">
        <f t="shared" si="3"/>
        <v>119126</v>
      </c>
      <c r="D77" s="10">
        <v>11824</v>
      </c>
      <c r="E77" s="10">
        <v>352</v>
      </c>
      <c r="F77" s="10">
        <v>1153</v>
      </c>
      <c r="G77" s="10">
        <v>105797</v>
      </c>
      <c r="H77" s="33"/>
      <c r="I77" s="34"/>
      <c r="J77" s="34"/>
      <c r="K77" s="34"/>
    </row>
    <row r="78" spans="1:11" s="35" customFormat="1" ht="21" customHeight="1" x14ac:dyDescent="0.2">
      <c r="A78" s="62" t="s">
        <v>156</v>
      </c>
      <c r="B78" s="74">
        <f t="shared" si="2"/>
        <v>125622</v>
      </c>
      <c r="C78" s="74">
        <f t="shared" si="3"/>
        <v>125622</v>
      </c>
      <c r="D78" s="64">
        <v>11323</v>
      </c>
      <c r="E78" s="64">
        <v>347</v>
      </c>
      <c r="F78" s="64">
        <v>1135</v>
      </c>
      <c r="G78" s="64">
        <v>112817</v>
      </c>
      <c r="H78" s="74"/>
      <c r="I78" s="34"/>
      <c r="J78" s="34"/>
      <c r="K78" s="34"/>
    </row>
    <row r="79" spans="1:11" s="35" customFormat="1" ht="21" customHeight="1" x14ac:dyDescent="0.2">
      <c r="A79" s="9" t="s">
        <v>158</v>
      </c>
      <c r="B79" s="33">
        <f t="shared" si="2"/>
        <v>134817</v>
      </c>
      <c r="C79" s="33">
        <f t="shared" si="3"/>
        <v>134817</v>
      </c>
      <c r="D79" s="10">
        <v>10549</v>
      </c>
      <c r="E79" s="10">
        <v>354</v>
      </c>
      <c r="F79" s="10">
        <v>1183</v>
      </c>
      <c r="G79" s="10">
        <v>122731</v>
      </c>
      <c r="H79" s="33"/>
      <c r="I79" s="34"/>
      <c r="J79" s="34"/>
      <c r="K79" s="34"/>
    </row>
    <row r="80" spans="1:11" s="35" customFormat="1" ht="21" customHeight="1" x14ac:dyDescent="0.2">
      <c r="A80" s="62" t="s">
        <v>159</v>
      </c>
      <c r="B80" s="73">
        <f t="shared" si="2"/>
        <v>134110</v>
      </c>
      <c r="C80" s="73">
        <f t="shared" si="3"/>
        <v>134110</v>
      </c>
      <c r="D80" s="63">
        <v>11020</v>
      </c>
      <c r="E80" s="63">
        <v>362</v>
      </c>
      <c r="F80" s="63">
        <v>1224</v>
      </c>
      <c r="G80" s="63">
        <v>121504</v>
      </c>
      <c r="H80" s="73"/>
      <c r="I80" s="34"/>
      <c r="J80" s="34"/>
      <c r="K80" s="34"/>
    </row>
    <row r="81" spans="1:11" s="35" customFormat="1" ht="21" customHeight="1" x14ac:dyDescent="0.2">
      <c r="A81" s="9" t="s">
        <v>160</v>
      </c>
      <c r="B81" s="33">
        <f t="shared" si="2"/>
        <v>143933</v>
      </c>
      <c r="C81" s="33">
        <f t="shared" si="3"/>
        <v>143933</v>
      </c>
      <c r="D81" s="10">
        <v>11116</v>
      </c>
      <c r="E81" s="10">
        <v>5127</v>
      </c>
      <c r="F81" s="10">
        <v>1237</v>
      </c>
      <c r="G81" s="10">
        <v>126453</v>
      </c>
      <c r="H81" s="33"/>
      <c r="I81" s="34"/>
      <c r="J81" s="34"/>
      <c r="K81" s="34"/>
    </row>
    <row r="82" spans="1:11" s="35" customFormat="1" ht="21" customHeight="1" x14ac:dyDescent="0.2">
      <c r="A82" s="11" t="s">
        <v>161</v>
      </c>
      <c r="B82" s="37">
        <f t="shared" si="2"/>
        <v>146575</v>
      </c>
      <c r="C82" s="37">
        <f t="shared" si="3"/>
        <v>146575</v>
      </c>
      <c r="D82" s="13">
        <v>11924</v>
      </c>
      <c r="E82" s="13">
        <v>5230</v>
      </c>
      <c r="F82" s="13">
        <v>1285</v>
      </c>
      <c r="G82" s="13">
        <v>128136</v>
      </c>
      <c r="H82" s="37"/>
      <c r="I82" s="34"/>
      <c r="J82" s="34"/>
      <c r="K82" s="34"/>
    </row>
    <row r="83" spans="1:11" s="35" customFormat="1" ht="21" customHeight="1" x14ac:dyDescent="0.2">
      <c r="A83" s="9" t="s">
        <v>162</v>
      </c>
      <c r="B83" s="33">
        <f t="shared" si="2"/>
        <v>142027</v>
      </c>
      <c r="C83" s="33">
        <f t="shared" si="3"/>
        <v>142027</v>
      </c>
      <c r="D83" s="10">
        <v>12709</v>
      </c>
      <c r="E83" s="10">
        <v>5255</v>
      </c>
      <c r="F83" s="10">
        <v>1291</v>
      </c>
      <c r="G83" s="10">
        <v>122772</v>
      </c>
      <c r="H83" s="33"/>
      <c r="I83" s="34"/>
      <c r="J83" s="34"/>
      <c r="K83" s="34"/>
    </row>
    <row r="84" spans="1:11" s="35" customFormat="1" ht="21" customHeight="1" x14ac:dyDescent="0.2">
      <c r="A84" s="62" t="s">
        <v>163</v>
      </c>
      <c r="B84" s="73">
        <f t="shared" si="2"/>
        <v>147712</v>
      </c>
      <c r="C84" s="73">
        <f t="shared" si="3"/>
        <v>147712</v>
      </c>
      <c r="D84" s="63">
        <v>12769</v>
      </c>
      <c r="E84" s="63">
        <v>5367</v>
      </c>
      <c r="F84" s="63">
        <v>1299</v>
      </c>
      <c r="G84" s="63">
        <v>128277</v>
      </c>
      <c r="H84" s="73"/>
      <c r="I84" s="34"/>
      <c r="J84" s="34"/>
      <c r="K84" s="34"/>
    </row>
    <row r="85" spans="1:11" s="35" customFormat="1" ht="21" customHeight="1" x14ac:dyDescent="0.2">
      <c r="A85" s="9" t="s">
        <v>164</v>
      </c>
      <c r="B85" s="33">
        <f t="shared" si="2"/>
        <v>154196</v>
      </c>
      <c r="C85" s="33">
        <f t="shared" si="3"/>
        <v>154196</v>
      </c>
      <c r="D85" s="10">
        <v>12509</v>
      </c>
      <c r="E85" s="10">
        <v>5567</v>
      </c>
      <c r="F85" s="10">
        <v>1381</v>
      </c>
      <c r="G85" s="10">
        <v>134739</v>
      </c>
      <c r="H85" s="33"/>
      <c r="I85" s="34"/>
      <c r="J85" s="34"/>
      <c r="K85" s="34"/>
    </row>
    <row r="86" spans="1:11" s="35" customFormat="1" ht="21" customHeight="1" x14ac:dyDescent="0.2">
      <c r="A86" s="11" t="s">
        <v>165</v>
      </c>
      <c r="B86" s="37">
        <f t="shared" si="2"/>
        <v>156454</v>
      </c>
      <c r="C86" s="37">
        <f t="shared" si="3"/>
        <v>156454</v>
      </c>
      <c r="D86" s="13">
        <v>12506</v>
      </c>
      <c r="E86" s="13">
        <v>5308</v>
      </c>
      <c r="F86" s="13">
        <v>1351</v>
      </c>
      <c r="G86" s="13">
        <v>137289</v>
      </c>
      <c r="H86" s="37"/>
      <c r="I86" s="34"/>
      <c r="J86" s="34"/>
      <c r="K86" s="34"/>
    </row>
    <row r="87" spans="1:11" s="35" customFormat="1" ht="21" customHeight="1" x14ac:dyDescent="0.2">
      <c r="A87" s="9" t="s">
        <v>166</v>
      </c>
      <c r="B87" s="33">
        <f t="shared" si="2"/>
        <v>156438</v>
      </c>
      <c r="C87" s="33">
        <f t="shared" si="3"/>
        <v>156438</v>
      </c>
      <c r="D87" s="10">
        <v>13359</v>
      </c>
      <c r="E87" s="10">
        <v>5237</v>
      </c>
      <c r="F87" s="10">
        <v>1333</v>
      </c>
      <c r="G87" s="10">
        <v>136509</v>
      </c>
      <c r="H87" s="33"/>
      <c r="I87" s="34"/>
      <c r="J87" s="34"/>
      <c r="K87" s="34"/>
    </row>
    <row r="88" spans="1:11" s="35" customFormat="1" ht="21" customHeight="1" x14ac:dyDescent="0.2">
      <c r="A88" s="62" t="s">
        <v>167</v>
      </c>
      <c r="B88" s="73">
        <f t="shared" si="2"/>
        <v>166802</v>
      </c>
      <c r="C88" s="73">
        <f t="shared" si="3"/>
        <v>166802</v>
      </c>
      <c r="D88" s="63">
        <v>15648</v>
      </c>
      <c r="E88" s="63">
        <v>5168</v>
      </c>
      <c r="F88" s="63">
        <v>1390</v>
      </c>
      <c r="G88" s="63">
        <v>144596</v>
      </c>
      <c r="H88" s="73"/>
      <c r="I88" s="34"/>
      <c r="J88" s="34"/>
      <c r="K88" s="34"/>
    </row>
    <row r="89" spans="1:11" s="35" customFormat="1" ht="21" customHeight="1" x14ac:dyDescent="0.2">
      <c r="A89" s="9" t="s">
        <v>168</v>
      </c>
      <c r="B89" s="33">
        <f t="shared" si="2"/>
        <v>169696</v>
      </c>
      <c r="C89" s="33">
        <f t="shared" si="3"/>
        <v>169696</v>
      </c>
      <c r="D89" s="10">
        <v>18929</v>
      </c>
      <c r="E89" s="10">
        <v>5274</v>
      </c>
      <c r="F89" s="10">
        <v>1418</v>
      </c>
      <c r="G89" s="10">
        <v>144075</v>
      </c>
      <c r="H89" s="33"/>
      <c r="I89" s="34"/>
      <c r="J89" s="34"/>
      <c r="K89" s="34"/>
    </row>
    <row r="90" spans="1:11" s="35" customFormat="1" ht="21" customHeight="1" x14ac:dyDescent="0.2">
      <c r="A90" s="11" t="s">
        <v>169</v>
      </c>
      <c r="B90" s="37">
        <f t="shared" si="2"/>
        <v>175402</v>
      </c>
      <c r="C90" s="37">
        <f t="shared" si="3"/>
        <v>175402</v>
      </c>
      <c r="D90" s="13">
        <v>21525</v>
      </c>
      <c r="E90" s="13">
        <v>5162</v>
      </c>
      <c r="F90" s="13">
        <v>1339</v>
      </c>
      <c r="G90" s="13">
        <v>147376</v>
      </c>
      <c r="H90" s="37"/>
      <c r="I90" s="34"/>
      <c r="J90" s="34"/>
      <c r="K90" s="34"/>
    </row>
  </sheetData>
  <mergeCells count="9">
    <mergeCell ref="B5:G5"/>
    <mergeCell ref="B6:G6"/>
    <mergeCell ref="B7:B9"/>
    <mergeCell ref="C7:G7"/>
    <mergeCell ref="C8:C9"/>
    <mergeCell ref="D8:D9"/>
    <mergeCell ref="E8:E9"/>
    <mergeCell ref="F8:F9"/>
    <mergeCell ref="G8:G9"/>
  </mergeCells>
  <pageMargins left="0.19685039370078741" right="0.23622047244094491" top="0.27559055118110237" bottom="0.19685039370078741" header="0.27559055118110237" footer="0.15748031496062992"/>
  <pageSetup paperSize="9" scale="63" fitToHeight="4" orientation="landscape" r:id="rId1"/>
  <headerFooter alignWithMargins="0"/>
  <rowBreaks count="2" manualBreakCount="2">
    <brk id="42" max="6" man="1"/>
    <brk id="7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P88"/>
  <sheetViews>
    <sheetView showGridLines="0" view="pageBreakPreview" zoomScale="80" zoomScaleNormal="100" zoomScaleSheetLayoutView="80" workbookViewId="0">
      <pane ySplit="8" topLeftCell="A78" activePane="bottomLeft" state="frozen"/>
      <selection activeCell="A9" sqref="A9"/>
      <selection pane="bottomLeft" activeCell="A85" sqref="A85:A88"/>
    </sheetView>
  </sheetViews>
  <sheetFormatPr defaultColWidth="9.140625" defaultRowHeight="12.75" x14ac:dyDescent="0.2"/>
  <cols>
    <col min="1" max="1" width="14.5703125" style="3" customWidth="1"/>
    <col min="2" max="2" width="15.85546875" style="3" customWidth="1"/>
    <col min="3" max="3" width="13" style="3" customWidth="1"/>
    <col min="4" max="4" width="12.7109375" style="3" customWidth="1"/>
    <col min="5" max="14" width="16.7109375" style="3" customWidth="1"/>
    <col min="15" max="15" width="16" style="3" customWidth="1"/>
    <col min="16" max="16" width="16.7109375" style="3" customWidth="1"/>
    <col min="17" max="16384" width="9.140625" style="3"/>
  </cols>
  <sheetData>
    <row r="1" spans="1:16" ht="18" x14ac:dyDescent="0.2">
      <c r="A1" s="1" t="s">
        <v>129</v>
      </c>
    </row>
    <row r="3" spans="1:16" ht="15.75" x14ac:dyDescent="0.25">
      <c r="A3" s="5" t="s">
        <v>59</v>
      </c>
      <c r="C3" s="5"/>
      <c r="D3" s="5"/>
    </row>
    <row r="4" spans="1:16" x14ac:dyDescent="0.2">
      <c r="J4" s="6"/>
    </row>
    <row r="5" spans="1:16" ht="18.75" customHeight="1" x14ac:dyDescent="0.2">
      <c r="A5" s="129" t="s">
        <v>11</v>
      </c>
      <c r="B5" s="130" t="s">
        <v>60</v>
      </c>
      <c r="C5" s="130"/>
      <c r="D5" s="130"/>
      <c r="E5" s="130"/>
      <c r="F5" s="130"/>
      <c r="G5" s="130"/>
      <c r="H5" s="130"/>
      <c r="I5" s="130"/>
      <c r="J5" s="130"/>
      <c r="K5" s="130"/>
      <c r="L5" s="130"/>
      <c r="M5" s="130"/>
      <c r="N5" s="130"/>
      <c r="O5" s="130"/>
      <c r="P5" s="131"/>
    </row>
    <row r="6" spans="1:16" ht="28.5" customHeight="1" x14ac:dyDescent="0.2">
      <c r="A6" s="117"/>
      <c r="B6" s="132" t="s">
        <v>12</v>
      </c>
      <c r="C6" s="121" t="s">
        <v>13</v>
      </c>
      <c r="D6" s="123" t="s">
        <v>14</v>
      </c>
      <c r="E6" s="134" t="s">
        <v>61</v>
      </c>
      <c r="F6" s="135"/>
      <c r="G6" s="136"/>
      <c r="H6" s="134" t="s">
        <v>62</v>
      </c>
      <c r="I6" s="135"/>
      <c r="J6" s="136"/>
      <c r="K6" s="134" t="s">
        <v>63</v>
      </c>
      <c r="L6" s="135"/>
      <c r="M6" s="136"/>
      <c r="N6" s="134" t="s">
        <v>64</v>
      </c>
      <c r="O6" s="135"/>
      <c r="P6" s="136"/>
    </row>
    <row r="7" spans="1:16" s="7" customFormat="1" ht="34.5" customHeight="1" x14ac:dyDescent="0.2">
      <c r="A7" s="118"/>
      <c r="B7" s="133"/>
      <c r="C7" s="122"/>
      <c r="D7" s="124"/>
      <c r="E7" s="65" t="s">
        <v>12</v>
      </c>
      <c r="F7" s="26" t="s">
        <v>13</v>
      </c>
      <c r="G7" s="26" t="s">
        <v>14</v>
      </c>
      <c r="H7" s="65" t="s">
        <v>12</v>
      </c>
      <c r="I7" s="26" t="s">
        <v>13</v>
      </c>
      <c r="J7" s="26" t="s">
        <v>14</v>
      </c>
      <c r="K7" s="65" t="s">
        <v>12</v>
      </c>
      <c r="L7" s="26" t="s">
        <v>13</v>
      </c>
      <c r="M7" s="26" t="s">
        <v>14</v>
      </c>
      <c r="N7" s="66" t="s">
        <v>12</v>
      </c>
      <c r="O7" s="26" t="s">
        <v>13</v>
      </c>
      <c r="P7" s="26" t="s">
        <v>14</v>
      </c>
    </row>
    <row r="8" spans="1:16" s="8" customFormat="1" ht="21" customHeight="1" x14ac:dyDescent="0.2">
      <c r="A8" s="61">
        <v>1</v>
      </c>
      <c r="B8" s="61">
        <f>A8+1</f>
        <v>2</v>
      </c>
      <c r="C8" s="61">
        <f>B8+1</f>
        <v>3</v>
      </c>
      <c r="D8" s="61">
        <f t="shared" ref="D8:P8" si="0">C8+1</f>
        <v>4</v>
      </c>
      <c r="E8" s="61">
        <f t="shared" si="0"/>
        <v>5</v>
      </c>
      <c r="F8" s="61">
        <f t="shared" si="0"/>
        <v>6</v>
      </c>
      <c r="G8" s="61">
        <f t="shared" si="0"/>
        <v>7</v>
      </c>
      <c r="H8" s="61">
        <f t="shared" si="0"/>
        <v>8</v>
      </c>
      <c r="I8" s="61">
        <f t="shared" si="0"/>
        <v>9</v>
      </c>
      <c r="J8" s="61">
        <f t="shared" si="0"/>
        <v>10</v>
      </c>
      <c r="K8" s="61">
        <f t="shared" si="0"/>
        <v>11</v>
      </c>
      <c r="L8" s="61">
        <f t="shared" si="0"/>
        <v>12</v>
      </c>
      <c r="M8" s="61">
        <f t="shared" si="0"/>
        <v>13</v>
      </c>
      <c r="N8" s="61">
        <f t="shared" si="0"/>
        <v>14</v>
      </c>
      <c r="O8" s="61">
        <f t="shared" si="0"/>
        <v>15</v>
      </c>
      <c r="P8" s="61">
        <f t="shared" si="0"/>
        <v>16</v>
      </c>
    </row>
    <row r="9" spans="1:16" ht="21" customHeight="1" x14ac:dyDescent="0.2">
      <c r="A9" s="9" t="s">
        <v>19</v>
      </c>
      <c r="B9" s="10">
        <f>+C9-D9</f>
        <v>-76587</v>
      </c>
      <c r="C9" s="10">
        <f>+F9+I9+L9+O9</f>
        <v>56392</v>
      </c>
      <c r="D9" s="10">
        <f>+G9+J9+M9+P9</f>
        <v>132979</v>
      </c>
      <c r="E9" s="10">
        <f>+F9-G9</f>
        <v>29032</v>
      </c>
      <c r="F9" s="10">
        <v>30080</v>
      </c>
      <c r="G9" s="10">
        <v>1048</v>
      </c>
      <c r="H9" s="10">
        <f>+I9-J9</f>
        <v>-4920</v>
      </c>
      <c r="I9" s="10">
        <v>11711</v>
      </c>
      <c r="J9" s="10">
        <v>16631</v>
      </c>
      <c r="K9" s="10">
        <f>+L9-M9</f>
        <v>-36340</v>
      </c>
      <c r="L9" s="10">
        <v>1791</v>
      </c>
      <c r="M9" s="10">
        <v>38131</v>
      </c>
      <c r="N9" s="10">
        <f>+O9-P9</f>
        <v>-64359</v>
      </c>
      <c r="O9" s="10">
        <v>12810</v>
      </c>
      <c r="P9" s="10">
        <v>77169</v>
      </c>
    </row>
    <row r="10" spans="1:16" ht="21" customHeight="1" x14ac:dyDescent="0.2">
      <c r="A10" s="62" t="s">
        <v>20</v>
      </c>
      <c r="B10" s="63">
        <f t="shared" ref="B10:B52" si="1">+C10-D10</f>
        <v>-82255</v>
      </c>
      <c r="C10" s="63">
        <f t="shared" ref="C10:D48" si="2">+F10+I10+L10+O10</f>
        <v>60741</v>
      </c>
      <c r="D10" s="63">
        <f t="shared" si="2"/>
        <v>142996</v>
      </c>
      <c r="E10" s="63">
        <f t="shared" ref="E10:E52" si="3">+F10-G10</f>
        <v>29087</v>
      </c>
      <c r="F10" s="63">
        <v>30040</v>
      </c>
      <c r="G10" s="63">
        <v>953</v>
      </c>
      <c r="H10" s="63">
        <f t="shared" ref="H10:H52" si="4">+I10-J10</f>
        <v>-4063</v>
      </c>
      <c r="I10" s="63">
        <v>14195</v>
      </c>
      <c r="J10" s="63">
        <v>18258</v>
      </c>
      <c r="K10" s="63">
        <f t="shared" ref="K10:K52" si="5">+L10-M10</f>
        <v>-38745</v>
      </c>
      <c r="L10" s="63">
        <v>1792</v>
      </c>
      <c r="M10" s="63">
        <v>40537</v>
      </c>
      <c r="N10" s="63">
        <f t="shared" ref="N10:N52" si="6">+O10-P10</f>
        <v>-68534</v>
      </c>
      <c r="O10" s="63">
        <v>14714</v>
      </c>
      <c r="P10" s="63">
        <v>83248</v>
      </c>
    </row>
    <row r="11" spans="1:16" ht="21" customHeight="1" x14ac:dyDescent="0.2">
      <c r="A11" s="9" t="s">
        <v>21</v>
      </c>
      <c r="B11" s="10">
        <f t="shared" si="1"/>
        <v>-87222</v>
      </c>
      <c r="C11" s="10">
        <f t="shared" si="2"/>
        <v>61728</v>
      </c>
      <c r="D11" s="10">
        <f t="shared" si="2"/>
        <v>148950</v>
      </c>
      <c r="E11" s="10">
        <f t="shared" si="3"/>
        <v>28467</v>
      </c>
      <c r="F11" s="10">
        <v>29835</v>
      </c>
      <c r="G11" s="10">
        <v>1368</v>
      </c>
      <c r="H11" s="10">
        <f t="shared" si="4"/>
        <v>-4206</v>
      </c>
      <c r="I11" s="10">
        <v>15047</v>
      </c>
      <c r="J11" s="10">
        <v>19253</v>
      </c>
      <c r="K11" s="10">
        <f t="shared" si="5"/>
        <v>-39035</v>
      </c>
      <c r="L11" s="10">
        <v>1885</v>
      </c>
      <c r="M11" s="10">
        <v>40920</v>
      </c>
      <c r="N11" s="10">
        <f t="shared" si="6"/>
        <v>-72448</v>
      </c>
      <c r="O11" s="10">
        <v>14961</v>
      </c>
      <c r="P11" s="10">
        <v>87409</v>
      </c>
    </row>
    <row r="12" spans="1:16" ht="21" customHeight="1" x14ac:dyDescent="0.2">
      <c r="A12" s="62" t="s">
        <v>22</v>
      </c>
      <c r="B12" s="64">
        <f t="shared" si="1"/>
        <v>-93451</v>
      </c>
      <c r="C12" s="64">
        <f t="shared" si="2"/>
        <v>63141</v>
      </c>
      <c r="D12" s="64">
        <f t="shared" si="2"/>
        <v>156592</v>
      </c>
      <c r="E12" s="64">
        <f t="shared" si="3"/>
        <v>26956</v>
      </c>
      <c r="F12" s="64">
        <v>27060</v>
      </c>
      <c r="G12" s="64">
        <v>104</v>
      </c>
      <c r="H12" s="64">
        <f t="shared" si="4"/>
        <v>-4197</v>
      </c>
      <c r="I12" s="64">
        <v>18238</v>
      </c>
      <c r="J12" s="64">
        <v>22435</v>
      </c>
      <c r="K12" s="64">
        <f t="shared" si="5"/>
        <v>-40581</v>
      </c>
      <c r="L12" s="64">
        <v>1759</v>
      </c>
      <c r="M12" s="64">
        <v>42340</v>
      </c>
      <c r="N12" s="64">
        <f t="shared" si="6"/>
        <v>-75629</v>
      </c>
      <c r="O12" s="64">
        <v>16084</v>
      </c>
      <c r="P12" s="64">
        <v>91713</v>
      </c>
    </row>
    <row r="13" spans="1:16" ht="21" customHeight="1" x14ac:dyDescent="0.2">
      <c r="A13" s="9" t="s">
        <v>23</v>
      </c>
      <c r="B13" s="10">
        <f t="shared" si="1"/>
        <v>-95171</v>
      </c>
      <c r="C13" s="10">
        <f t="shared" si="2"/>
        <v>67661</v>
      </c>
      <c r="D13" s="10">
        <f t="shared" si="2"/>
        <v>162832</v>
      </c>
      <c r="E13" s="10">
        <f t="shared" si="3"/>
        <v>28503</v>
      </c>
      <c r="F13" s="10">
        <v>29603</v>
      </c>
      <c r="G13" s="10">
        <v>1100</v>
      </c>
      <c r="H13" s="10">
        <f t="shared" si="4"/>
        <v>-3697</v>
      </c>
      <c r="I13" s="10">
        <v>19492</v>
      </c>
      <c r="J13" s="10">
        <v>23189</v>
      </c>
      <c r="K13" s="10">
        <f t="shared" si="5"/>
        <v>-41573</v>
      </c>
      <c r="L13" s="10">
        <v>1859</v>
      </c>
      <c r="M13" s="10">
        <v>43432</v>
      </c>
      <c r="N13" s="10">
        <f t="shared" si="6"/>
        <v>-78404</v>
      </c>
      <c r="O13" s="10">
        <v>16707</v>
      </c>
      <c r="P13" s="10">
        <v>95111</v>
      </c>
    </row>
    <row r="14" spans="1:16" ht="21" customHeight="1" x14ac:dyDescent="0.2">
      <c r="A14" s="62" t="s">
        <v>24</v>
      </c>
      <c r="B14" s="63">
        <f t="shared" si="1"/>
        <v>-96366</v>
      </c>
      <c r="C14" s="63">
        <f t="shared" si="2"/>
        <v>75256</v>
      </c>
      <c r="D14" s="63">
        <f t="shared" si="2"/>
        <v>171622</v>
      </c>
      <c r="E14" s="63">
        <f t="shared" si="3"/>
        <v>33625</v>
      </c>
      <c r="F14" s="63">
        <v>34278</v>
      </c>
      <c r="G14" s="63">
        <v>653</v>
      </c>
      <c r="H14" s="63">
        <f t="shared" si="4"/>
        <v>-3043</v>
      </c>
      <c r="I14" s="63">
        <v>20634</v>
      </c>
      <c r="J14" s="63">
        <v>23677</v>
      </c>
      <c r="K14" s="63">
        <f t="shared" si="5"/>
        <v>-46843</v>
      </c>
      <c r="L14" s="63">
        <v>2053</v>
      </c>
      <c r="M14" s="63">
        <v>48896</v>
      </c>
      <c r="N14" s="63">
        <f t="shared" si="6"/>
        <v>-80105</v>
      </c>
      <c r="O14" s="63">
        <v>18291</v>
      </c>
      <c r="P14" s="63">
        <v>98396</v>
      </c>
    </row>
    <row r="15" spans="1:16" s="8" customFormat="1" ht="21" customHeight="1" x14ac:dyDescent="0.2">
      <c r="A15" s="9" t="s">
        <v>25</v>
      </c>
      <c r="B15" s="10">
        <f t="shared" si="1"/>
        <v>-102252</v>
      </c>
      <c r="C15" s="10">
        <f t="shared" si="2"/>
        <v>78581</v>
      </c>
      <c r="D15" s="10">
        <f t="shared" si="2"/>
        <v>180833</v>
      </c>
      <c r="E15" s="10">
        <f t="shared" si="3"/>
        <v>32988</v>
      </c>
      <c r="F15" s="10">
        <v>34283</v>
      </c>
      <c r="G15" s="10">
        <v>1295</v>
      </c>
      <c r="H15" s="10">
        <f t="shared" si="4"/>
        <v>-2976</v>
      </c>
      <c r="I15" s="10">
        <v>22268</v>
      </c>
      <c r="J15" s="10">
        <v>25244</v>
      </c>
      <c r="K15" s="10">
        <f t="shared" si="5"/>
        <v>-46983</v>
      </c>
      <c r="L15" s="10">
        <v>2132</v>
      </c>
      <c r="M15" s="10">
        <v>49115</v>
      </c>
      <c r="N15" s="10">
        <f t="shared" si="6"/>
        <v>-85281</v>
      </c>
      <c r="O15" s="10">
        <v>19898</v>
      </c>
      <c r="P15" s="10">
        <v>105179</v>
      </c>
    </row>
    <row r="16" spans="1:16" ht="21" customHeight="1" x14ac:dyDescent="0.2">
      <c r="A16" s="62" t="s">
        <v>26</v>
      </c>
      <c r="B16" s="64">
        <f t="shared" si="1"/>
        <v>-107187</v>
      </c>
      <c r="C16" s="64">
        <f t="shared" si="2"/>
        <v>83313</v>
      </c>
      <c r="D16" s="64">
        <f t="shared" si="2"/>
        <v>190500</v>
      </c>
      <c r="E16" s="64">
        <f t="shared" si="3"/>
        <v>34410</v>
      </c>
      <c r="F16" s="64">
        <v>36108</v>
      </c>
      <c r="G16" s="64">
        <v>1698</v>
      </c>
      <c r="H16" s="64">
        <f t="shared" si="4"/>
        <v>-5247</v>
      </c>
      <c r="I16" s="64">
        <v>21661</v>
      </c>
      <c r="J16" s="64">
        <v>26908</v>
      </c>
      <c r="K16" s="64">
        <f t="shared" si="5"/>
        <v>-47454</v>
      </c>
      <c r="L16" s="64">
        <v>2186</v>
      </c>
      <c r="M16" s="64">
        <v>49640</v>
      </c>
      <c r="N16" s="64">
        <f t="shared" si="6"/>
        <v>-88896</v>
      </c>
      <c r="O16" s="64">
        <v>23358</v>
      </c>
      <c r="P16" s="64">
        <v>112254</v>
      </c>
    </row>
    <row r="17" spans="1:16" ht="21" customHeight="1" x14ac:dyDescent="0.2">
      <c r="A17" s="9" t="s">
        <v>27</v>
      </c>
      <c r="B17" s="10">
        <f t="shared" si="1"/>
        <v>-110400</v>
      </c>
      <c r="C17" s="10">
        <f t="shared" si="2"/>
        <v>85125</v>
      </c>
      <c r="D17" s="10">
        <f t="shared" si="2"/>
        <v>195525</v>
      </c>
      <c r="E17" s="10">
        <f t="shared" si="3"/>
        <v>35727</v>
      </c>
      <c r="F17" s="10">
        <v>36678</v>
      </c>
      <c r="G17" s="10">
        <v>951</v>
      </c>
      <c r="H17" s="10">
        <f t="shared" si="4"/>
        <v>-6192</v>
      </c>
      <c r="I17" s="10">
        <v>22019</v>
      </c>
      <c r="J17" s="10">
        <v>28211</v>
      </c>
      <c r="K17" s="10">
        <f t="shared" si="5"/>
        <v>-49960</v>
      </c>
      <c r="L17" s="10">
        <v>2102</v>
      </c>
      <c r="M17" s="10">
        <v>52062</v>
      </c>
      <c r="N17" s="10">
        <f t="shared" si="6"/>
        <v>-89975</v>
      </c>
      <c r="O17" s="10">
        <v>24326</v>
      </c>
      <c r="P17" s="10">
        <v>114301</v>
      </c>
    </row>
    <row r="18" spans="1:16" ht="21" customHeight="1" x14ac:dyDescent="0.2">
      <c r="A18" s="62" t="s">
        <v>28</v>
      </c>
      <c r="B18" s="63">
        <f t="shared" si="1"/>
        <v>-110715</v>
      </c>
      <c r="C18" s="63">
        <f t="shared" si="2"/>
        <v>85365</v>
      </c>
      <c r="D18" s="63">
        <f t="shared" si="2"/>
        <v>196080</v>
      </c>
      <c r="E18" s="63">
        <f t="shared" si="3"/>
        <v>35788</v>
      </c>
      <c r="F18" s="63">
        <v>37051</v>
      </c>
      <c r="G18" s="63">
        <v>1263</v>
      </c>
      <c r="H18" s="63">
        <f t="shared" si="4"/>
        <v>-8200</v>
      </c>
      <c r="I18" s="63">
        <v>20773</v>
      </c>
      <c r="J18" s="63">
        <v>28973</v>
      </c>
      <c r="K18" s="63">
        <f t="shared" si="5"/>
        <v>-48590</v>
      </c>
      <c r="L18" s="63">
        <v>2017</v>
      </c>
      <c r="M18" s="63">
        <v>50607</v>
      </c>
      <c r="N18" s="63">
        <f t="shared" si="6"/>
        <v>-89713</v>
      </c>
      <c r="O18" s="63">
        <v>25524</v>
      </c>
      <c r="P18" s="63">
        <v>115237</v>
      </c>
    </row>
    <row r="19" spans="1:16" ht="21" customHeight="1" x14ac:dyDescent="0.2">
      <c r="A19" s="9" t="s">
        <v>29</v>
      </c>
      <c r="B19" s="10">
        <f t="shared" si="1"/>
        <v>-114908</v>
      </c>
      <c r="C19" s="10">
        <f t="shared" si="2"/>
        <v>89053</v>
      </c>
      <c r="D19" s="10">
        <f t="shared" si="2"/>
        <v>203961</v>
      </c>
      <c r="E19" s="10">
        <f t="shared" si="3"/>
        <v>36635</v>
      </c>
      <c r="F19" s="10">
        <v>38553</v>
      </c>
      <c r="G19" s="10">
        <v>1918</v>
      </c>
      <c r="H19" s="10">
        <f t="shared" si="4"/>
        <v>-7650</v>
      </c>
      <c r="I19" s="10">
        <v>21290</v>
      </c>
      <c r="J19" s="10">
        <v>28940</v>
      </c>
      <c r="K19" s="10">
        <f t="shared" si="5"/>
        <v>-48843</v>
      </c>
      <c r="L19" s="10">
        <v>2076</v>
      </c>
      <c r="M19" s="10">
        <v>50919</v>
      </c>
      <c r="N19" s="10">
        <f t="shared" si="6"/>
        <v>-95050</v>
      </c>
      <c r="O19" s="10">
        <v>27134</v>
      </c>
      <c r="P19" s="10">
        <v>122184</v>
      </c>
    </row>
    <row r="20" spans="1:16" ht="21" customHeight="1" x14ac:dyDescent="0.2">
      <c r="A20" s="62" t="s">
        <v>30</v>
      </c>
      <c r="B20" s="64">
        <f t="shared" si="1"/>
        <v>-125493</v>
      </c>
      <c r="C20" s="64">
        <f t="shared" si="2"/>
        <v>96290</v>
      </c>
      <c r="D20" s="64">
        <f t="shared" si="2"/>
        <v>221783</v>
      </c>
      <c r="E20" s="64">
        <f t="shared" si="3"/>
        <v>36031</v>
      </c>
      <c r="F20" s="64">
        <v>36964</v>
      </c>
      <c r="G20" s="64">
        <v>933</v>
      </c>
      <c r="H20" s="64">
        <f t="shared" si="4"/>
        <v>-10422</v>
      </c>
      <c r="I20" s="64">
        <v>22617</v>
      </c>
      <c r="J20" s="64">
        <v>33039</v>
      </c>
      <c r="K20" s="64">
        <f t="shared" si="5"/>
        <v>-49763</v>
      </c>
      <c r="L20" s="64">
        <v>1824</v>
      </c>
      <c r="M20" s="64">
        <v>51587</v>
      </c>
      <c r="N20" s="64">
        <f t="shared" si="6"/>
        <v>-101339</v>
      </c>
      <c r="O20" s="64">
        <v>34885</v>
      </c>
      <c r="P20" s="64">
        <v>136224</v>
      </c>
    </row>
    <row r="21" spans="1:16" s="8" customFormat="1" ht="21" customHeight="1" x14ac:dyDescent="0.2">
      <c r="A21" s="9" t="s">
        <v>31</v>
      </c>
      <c r="B21" s="10">
        <f t="shared" si="1"/>
        <v>-130827</v>
      </c>
      <c r="C21" s="10">
        <f t="shared" si="2"/>
        <v>100018</v>
      </c>
      <c r="D21" s="10">
        <f t="shared" si="2"/>
        <v>230845</v>
      </c>
      <c r="E21" s="10">
        <f t="shared" si="3"/>
        <v>37303</v>
      </c>
      <c r="F21" s="10">
        <v>38302</v>
      </c>
      <c r="G21" s="10">
        <v>999</v>
      </c>
      <c r="H21" s="10">
        <f t="shared" si="4"/>
        <v>-11623</v>
      </c>
      <c r="I21" s="10">
        <v>22420</v>
      </c>
      <c r="J21" s="10">
        <v>34043</v>
      </c>
      <c r="K21" s="10">
        <f t="shared" si="5"/>
        <v>-51704</v>
      </c>
      <c r="L21" s="10">
        <v>1821</v>
      </c>
      <c r="M21" s="10">
        <v>53525</v>
      </c>
      <c r="N21" s="10">
        <f t="shared" si="6"/>
        <v>-104803</v>
      </c>
      <c r="O21" s="10">
        <v>37475</v>
      </c>
      <c r="P21" s="10">
        <v>142278</v>
      </c>
    </row>
    <row r="22" spans="1:16" ht="21" customHeight="1" x14ac:dyDescent="0.2">
      <c r="A22" s="62" t="s">
        <v>32</v>
      </c>
      <c r="B22" s="63">
        <f t="shared" si="1"/>
        <v>-142296</v>
      </c>
      <c r="C22" s="63">
        <f t="shared" si="2"/>
        <v>103579</v>
      </c>
      <c r="D22" s="63">
        <f t="shared" si="2"/>
        <v>245875</v>
      </c>
      <c r="E22" s="63">
        <f t="shared" si="3"/>
        <v>38075</v>
      </c>
      <c r="F22" s="63">
        <v>40625</v>
      </c>
      <c r="G22" s="63">
        <v>2550</v>
      </c>
      <c r="H22" s="63">
        <f t="shared" si="4"/>
        <v>-18124</v>
      </c>
      <c r="I22" s="63">
        <v>20327</v>
      </c>
      <c r="J22" s="63">
        <v>38451</v>
      </c>
      <c r="K22" s="63">
        <f t="shared" si="5"/>
        <v>-51385</v>
      </c>
      <c r="L22" s="63">
        <v>1872</v>
      </c>
      <c r="M22" s="63">
        <v>53257</v>
      </c>
      <c r="N22" s="63">
        <f t="shared" si="6"/>
        <v>-110862</v>
      </c>
      <c r="O22" s="63">
        <v>40755</v>
      </c>
      <c r="P22" s="63">
        <v>151617</v>
      </c>
    </row>
    <row r="23" spans="1:16" ht="21" customHeight="1" x14ac:dyDescent="0.2">
      <c r="A23" s="9" t="s">
        <v>33</v>
      </c>
      <c r="B23" s="10">
        <f t="shared" si="1"/>
        <v>-145859</v>
      </c>
      <c r="C23" s="10">
        <f t="shared" si="2"/>
        <v>107267</v>
      </c>
      <c r="D23" s="10">
        <f t="shared" si="2"/>
        <v>253126</v>
      </c>
      <c r="E23" s="10">
        <f t="shared" si="3"/>
        <v>38643</v>
      </c>
      <c r="F23" s="10">
        <v>41297</v>
      </c>
      <c r="G23" s="10">
        <v>2654</v>
      </c>
      <c r="H23" s="10">
        <f t="shared" si="4"/>
        <v>-20957</v>
      </c>
      <c r="I23" s="10">
        <v>20799</v>
      </c>
      <c r="J23" s="10">
        <v>41756</v>
      </c>
      <c r="K23" s="10">
        <f t="shared" si="5"/>
        <v>-49798</v>
      </c>
      <c r="L23" s="10">
        <v>1836</v>
      </c>
      <c r="M23" s="10">
        <v>51634</v>
      </c>
      <c r="N23" s="10">
        <f t="shared" si="6"/>
        <v>-113747</v>
      </c>
      <c r="O23" s="10">
        <v>43335</v>
      </c>
      <c r="P23" s="10">
        <v>157082</v>
      </c>
    </row>
    <row r="24" spans="1:16" ht="21" customHeight="1" x14ac:dyDescent="0.2">
      <c r="A24" s="62" t="s">
        <v>34</v>
      </c>
      <c r="B24" s="64">
        <f t="shared" si="1"/>
        <v>-163187</v>
      </c>
      <c r="C24" s="64">
        <f t="shared" si="2"/>
        <v>114566</v>
      </c>
      <c r="D24" s="64">
        <f t="shared" si="2"/>
        <v>277753</v>
      </c>
      <c r="E24" s="64">
        <f t="shared" si="3"/>
        <v>39187</v>
      </c>
      <c r="F24" s="64">
        <v>44815</v>
      </c>
      <c r="G24" s="64">
        <v>5628</v>
      </c>
      <c r="H24" s="64">
        <f t="shared" si="4"/>
        <v>-27075</v>
      </c>
      <c r="I24" s="64">
        <v>20791</v>
      </c>
      <c r="J24" s="64">
        <v>47866</v>
      </c>
      <c r="K24" s="64">
        <f t="shared" si="5"/>
        <v>-51407</v>
      </c>
      <c r="L24" s="64">
        <v>1936</v>
      </c>
      <c r="M24" s="64">
        <v>53343</v>
      </c>
      <c r="N24" s="64">
        <f t="shared" si="6"/>
        <v>-123892</v>
      </c>
      <c r="O24" s="64">
        <v>47024</v>
      </c>
      <c r="P24" s="64">
        <v>170916</v>
      </c>
    </row>
    <row r="25" spans="1:16" ht="21" customHeight="1" x14ac:dyDescent="0.2">
      <c r="A25" s="9" t="s">
        <v>35</v>
      </c>
      <c r="B25" s="10">
        <f t="shared" si="1"/>
        <v>-172784</v>
      </c>
      <c r="C25" s="10">
        <f t="shared" si="2"/>
        <v>120296</v>
      </c>
      <c r="D25" s="10">
        <f t="shared" si="2"/>
        <v>293080</v>
      </c>
      <c r="E25" s="10">
        <f t="shared" si="3"/>
        <v>37840</v>
      </c>
      <c r="F25" s="10">
        <v>48841</v>
      </c>
      <c r="G25" s="10">
        <v>11001</v>
      </c>
      <c r="H25" s="10">
        <f t="shared" si="4"/>
        <v>-28066</v>
      </c>
      <c r="I25" s="10">
        <v>21644</v>
      </c>
      <c r="J25" s="10">
        <v>49710</v>
      </c>
      <c r="K25" s="10">
        <f t="shared" si="5"/>
        <v>-49428</v>
      </c>
      <c r="L25" s="10">
        <v>1933</v>
      </c>
      <c r="M25" s="10">
        <v>51361</v>
      </c>
      <c r="N25" s="10">
        <f t="shared" si="6"/>
        <v>-133130</v>
      </c>
      <c r="O25" s="10">
        <v>47878</v>
      </c>
      <c r="P25" s="10">
        <v>181008</v>
      </c>
    </row>
    <row r="26" spans="1:16" ht="21" customHeight="1" x14ac:dyDescent="0.2">
      <c r="A26" s="62" t="s">
        <v>36</v>
      </c>
      <c r="B26" s="63">
        <f t="shared" si="1"/>
        <v>-184408</v>
      </c>
      <c r="C26" s="63">
        <f t="shared" si="2"/>
        <v>125522</v>
      </c>
      <c r="D26" s="63">
        <f t="shared" si="2"/>
        <v>309930</v>
      </c>
      <c r="E26" s="63">
        <f t="shared" si="3"/>
        <v>41379</v>
      </c>
      <c r="F26" s="63">
        <v>52211</v>
      </c>
      <c r="G26" s="63">
        <v>10832</v>
      </c>
      <c r="H26" s="63">
        <f t="shared" si="4"/>
        <v>-35165</v>
      </c>
      <c r="I26" s="63">
        <v>20219</v>
      </c>
      <c r="J26" s="63">
        <v>55384</v>
      </c>
      <c r="K26" s="63">
        <f t="shared" si="5"/>
        <v>-51365</v>
      </c>
      <c r="L26" s="63">
        <v>1913</v>
      </c>
      <c r="M26" s="63">
        <v>53278</v>
      </c>
      <c r="N26" s="63">
        <f t="shared" si="6"/>
        <v>-139257</v>
      </c>
      <c r="O26" s="63">
        <v>51179</v>
      </c>
      <c r="P26" s="63">
        <v>190436</v>
      </c>
    </row>
    <row r="27" spans="1:16" ht="21" customHeight="1" x14ac:dyDescent="0.2">
      <c r="A27" s="9" t="s">
        <v>37</v>
      </c>
      <c r="B27" s="10">
        <f t="shared" si="1"/>
        <v>-185204</v>
      </c>
      <c r="C27" s="10">
        <f t="shared" si="2"/>
        <v>125728</v>
      </c>
      <c r="D27" s="10">
        <f t="shared" si="2"/>
        <v>310932</v>
      </c>
      <c r="E27" s="10">
        <f t="shared" si="3"/>
        <v>43535</v>
      </c>
      <c r="F27" s="10">
        <v>51688</v>
      </c>
      <c r="G27" s="10">
        <v>8153</v>
      </c>
      <c r="H27" s="10">
        <f t="shared" si="4"/>
        <v>-41672</v>
      </c>
      <c r="I27" s="10">
        <v>18964</v>
      </c>
      <c r="J27" s="10">
        <v>60636</v>
      </c>
      <c r="K27" s="10">
        <f t="shared" si="5"/>
        <v>-50170</v>
      </c>
      <c r="L27" s="10">
        <v>1965</v>
      </c>
      <c r="M27" s="10">
        <v>52135</v>
      </c>
      <c r="N27" s="10">
        <f t="shared" si="6"/>
        <v>-136897</v>
      </c>
      <c r="O27" s="10">
        <v>53111</v>
      </c>
      <c r="P27" s="10">
        <v>190008</v>
      </c>
    </row>
    <row r="28" spans="1:16" ht="21" customHeight="1" x14ac:dyDescent="0.2">
      <c r="A28" s="62" t="s">
        <v>38</v>
      </c>
      <c r="B28" s="64">
        <f t="shared" si="1"/>
        <v>-171308</v>
      </c>
      <c r="C28" s="64">
        <f t="shared" si="2"/>
        <v>104937</v>
      </c>
      <c r="D28" s="64">
        <f t="shared" si="2"/>
        <v>276245</v>
      </c>
      <c r="E28" s="64">
        <f t="shared" si="3"/>
        <v>42481</v>
      </c>
      <c r="F28" s="64">
        <v>44191</v>
      </c>
      <c r="G28" s="64">
        <v>1710</v>
      </c>
      <c r="H28" s="64">
        <f t="shared" si="4"/>
        <v>-45089</v>
      </c>
      <c r="I28" s="64">
        <v>14848</v>
      </c>
      <c r="J28" s="64">
        <v>59937</v>
      </c>
      <c r="K28" s="64">
        <f t="shared" si="5"/>
        <v>-45666</v>
      </c>
      <c r="L28" s="64">
        <v>1868</v>
      </c>
      <c r="M28" s="64">
        <v>47534</v>
      </c>
      <c r="N28" s="64">
        <f t="shared" si="6"/>
        <v>-123034</v>
      </c>
      <c r="O28" s="64">
        <v>44030</v>
      </c>
      <c r="P28" s="64">
        <v>167064</v>
      </c>
    </row>
    <row r="29" spans="1:16" ht="21" customHeight="1" x14ac:dyDescent="0.2">
      <c r="A29" s="9" t="s">
        <v>39</v>
      </c>
      <c r="B29" s="10">
        <f t="shared" si="1"/>
        <v>-161323</v>
      </c>
      <c r="C29" s="10">
        <f t="shared" si="2"/>
        <v>102222</v>
      </c>
      <c r="D29" s="10">
        <f t="shared" si="2"/>
        <v>263545</v>
      </c>
      <c r="E29" s="10">
        <f t="shared" si="3"/>
        <v>44481</v>
      </c>
      <c r="F29" s="10">
        <v>46192</v>
      </c>
      <c r="G29" s="10">
        <v>1711</v>
      </c>
      <c r="H29" s="10">
        <f t="shared" si="4"/>
        <v>-44007</v>
      </c>
      <c r="I29" s="10">
        <v>10947</v>
      </c>
      <c r="J29" s="10">
        <v>54954</v>
      </c>
      <c r="K29" s="10">
        <f t="shared" si="5"/>
        <v>-45307</v>
      </c>
      <c r="L29" s="10">
        <v>1944</v>
      </c>
      <c r="M29" s="10">
        <v>47251</v>
      </c>
      <c r="N29" s="10">
        <f t="shared" si="6"/>
        <v>-116490</v>
      </c>
      <c r="O29" s="10">
        <v>43139</v>
      </c>
      <c r="P29" s="10">
        <v>159629</v>
      </c>
    </row>
    <row r="30" spans="1:16" ht="21" customHeight="1" x14ac:dyDescent="0.2">
      <c r="A30" s="62" t="s">
        <v>40</v>
      </c>
      <c r="B30" s="63">
        <f t="shared" si="1"/>
        <v>-171266</v>
      </c>
      <c r="C30" s="63">
        <f t="shared" si="2"/>
        <v>107525</v>
      </c>
      <c r="D30" s="63">
        <f t="shared" si="2"/>
        <v>278791</v>
      </c>
      <c r="E30" s="63">
        <f t="shared" si="3"/>
        <v>45425</v>
      </c>
      <c r="F30" s="63">
        <v>47731</v>
      </c>
      <c r="G30" s="63">
        <v>2306</v>
      </c>
      <c r="H30" s="63">
        <f t="shared" si="4"/>
        <v>-45939</v>
      </c>
      <c r="I30" s="63">
        <v>10549</v>
      </c>
      <c r="J30" s="63">
        <v>56488</v>
      </c>
      <c r="K30" s="63">
        <f t="shared" si="5"/>
        <v>-47316</v>
      </c>
      <c r="L30" s="63">
        <v>1890</v>
      </c>
      <c r="M30" s="63">
        <v>49206</v>
      </c>
      <c r="N30" s="63">
        <f t="shared" si="6"/>
        <v>-123436</v>
      </c>
      <c r="O30" s="63">
        <v>47355</v>
      </c>
      <c r="P30" s="63">
        <v>170791</v>
      </c>
    </row>
    <row r="31" spans="1:16" ht="21" customHeight="1" x14ac:dyDescent="0.2">
      <c r="A31" s="9" t="s">
        <v>41</v>
      </c>
      <c r="B31" s="10">
        <f t="shared" si="1"/>
        <v>-184716</v>
      </c>
      <c r="C31" s="10">
        <f t="shared" si="2"/>
        <v>116058</v>
      </c>
      <c r="D31" s="10">
        <f t="shared" si="2"/>
        <v>300774</v>
      </c>
      <c r="E31" s="10">
        <f t="shared" si="3"/>
        <v>49907</v>
      </c>
      <c r="F31" s="10">
        <v>53479</v>
      </c>
      <c r="G31" s="10">
        <v>3572</v>
      </c>
      <c r="H31" s="10">
        <f t="shared" si="4"/>
        <v>-49938</v>
      </c>
      <c r="I31" s="10">
        <v>9831</v>
      </c>
      <c r="J31" s="10">
        <v>59769</v>
      </c>
      <c r="K31" s="10">
        <f t="shared" si="5"/>
        <v>-54492</v>
      </c>
      <c r="L31" s="10">
        <v>1912</v>
      </c>
      <c r="M31" s="10">
        <v>56404</v>
      </c>
      <c r="N31" s="10">
        <f t="shared" si="6"/>
        <v>-130193</v>
      </c>
      <c r="O31" s="10">
        <v>50836</v>
      </c>
      <c r="P31" s="10">
        <v>181029</v>
      </c>
    </row>
    <row r="32" spans="1:16" ht="21" customHeight="1" x14ac:dyDescent="0.2">
      <c r="A32" s="62" t="s">
        <v>42</v>
      </c>
      <c r="B32" s="64">
        <f t="shared" si="1"/>
        <v>-191517</v>
      </c>
      <c r="C32" s="64">
        <f t="shared" si="2"/>
        <v>117306</v>
      </c>
      <c r="D32" s="64">
        <f t="shared" si="2"/>
        <v>308823</v>
      </c>
      <c r="E32" s="64">
        <f t="shared" si="3"/>
        <v>51544</v>
      </c>
      <c r="F32" s="64">
        <v>55273</v>
      </c>
      <c r="G32" s="64">
        <v>3729</v>
      </c>
      <c r="H32" s="64">
        <f t="shared" si="4"/>
        <v>-52828</v>
      </c>
      <c r="I32" s="64">
        <v>8353</v>
      </c>
      <c r="J32" s="64">
        <v>61181</v>
      </c>
      <c r="K32" s="64">
        <f t="shared" si="5"/>
        <v>-58312</v>
      </c>
      <c r="L32" s="64">
        <v>1943</v>
      </c>
      <c r="M32" s="64">
        <v>60255</v>
      </c>
      <c r="N32" s="64">
        <f t="shared" si="6"/>
        <v>-131921</v>
      </c>
      <c r="O32" s="64">
        <v>51737</v>
      </c>
      <c r="P32" s="64">
        <v>183658</v>
      </c>
    </row>
    <row r="33" spans="1:16" ht="21" customHeight="1" x14ac:dyDescent="0.2">
      <c r="A33" s="9" t="s">
        <v>43</v>
      </c>
      <c r="B33" s="10">
        <f t="shared" si="1"/>
        <v>-204863</v>
      </c>
      <c r="C33" s="10">
        <f t="shared" si="2"/>
        <v>137678</v>
      </c>
      <c r="D33" s="10">
        <f t="shared" si="2"/>
        <v>342541</v>
      </c>
      <c r="E33" s="10">
        <f t="shared" si="3"/>
        <v>58681</v>
      </c>
      <c r="F33" s="10">
        <v>63438</v>
      </c>
      <c r="G33" s="10">
        <v>4757</v>
      </c>
      <c r="H33" s="10">
        <f t="shared" si="4"/>
        <v>-65805</v>
      </c>
      <c r="I33" s="10">
        <v>10496</v>
      </c>
      <c r="J33" s="10">
        <v>76301</v>
      </c>
      <c r="K33" s="10">
        <f t="shared" si="5"/>
        <v>-68261</v>
      </c>
      <c r="L33" s="10">
        <v>5029</v>
      </c>
      <c r="M33" s="10">
        <v>73290</v>
      </c>
      <c r="N33" s="10">
        <f t="shared" si="6"/>
        <v>-129478</v>
      </c>
      <c r="O33" s="10">
        <v>58715</v>
      </c>
      <c r="P33" s="10">
        <v>188193</v>
      </c>
    </row>
    <row r="34" spans="1:16" ht="21" customHeight="1" x14ac:dyDescent="0.2">
      <c r="A34" s="62" t="s">
        <v>44</v>
      </c>
      <c r="B34" s="63">
        <f t="shared" si="1"/>
        <v>-195067</v>
      </c>
      <c r="C34" s="63">
        <f t="shared" si="2"/>
        <v>148519</v>
      </c>
      <c r="D34" s="63">
        <f t="shared" si="2"/>
        <v>343586</v>
      </c>
      <c r="E34" s="63">
        <f t="shared" si="3"/>
        <v>65085</v>
      </c>
      <c r="F34" s="63">
        <v>70007</v>
      </c>
      <c r="G34" s="63">
        <v>4922</v>
      </c>
      <c r="H34" s="63">
        <f t="shared" si="4"/>
        <v>-64429</v>
      </c>
      <c r="I34" s="63">
        <v>11747</v>
      </c>
      <c r="J34" s="63">
        <v>76176</v>
      </c>
      <c r="K34" s="63">
        <f t="shared" si="5"/>
        <v>-66809</v>
      </c>
      <c r="L34" s="63">
        <v>4934</v>
      </c>
      <c r="M34" s="63">
        <v>71743</v>
      </c>
      <c r="N34" s="63">
        <f t="shared" si="6"/>
        <v>-128914</v>
      </c>
      <c r="O34" s="63">
        <v>61831</v>
      </c>
      <c r="P34" s="63">
        <v>190745</v>
      </c>
    </row>
    <row r="35" spans="1:16" ht="21" customHeight="1" x14ac:dyDescent="0.2">
      <c r="A35" s="9" t="s">
        <v>45</v>
      </c>
      <c r="B35" s="10">
        <f t="shared" si="1"/>
        <v>-217169</v>
      </c>
      <c r="C35" s="10">
        <f t="shared" si="2"/>
        <v>152268</v>
      </c>
      <c r="D35" s="10">
        <f t="shared" si="2"/>
        <v>369437</v>
      </c>
      <c r="E35" s="10">
        <f t="shared" si="3"/>
        <v>66047</v>
      </c>
      <c r="F35" s="10">
        <v>72398</v>
      </c>
      <c r="G35" s="10">
        <v>6351</v>
      </c>
      <c r="H35" s="10">
        <f t="shared" si="4"/>
        <v>-68865</v>
      </c>
      <c r="I35" s="10">
        <v>10424</v>
      </c>
      <c r="J35" s="10">
        <v>79289</v>
      </c>
      <c r="K35" s="10">
        <f t="shared" si="5"/>
        <v>-76556</v>
      </c>
      <c r="L35" s="10">
        <v>5329</v>
      </c>
      <c r="M35" s="10">
        <v>81885</v>
      </c>
      <c r="N35" s="10">
        <f t="shared" si="6"/>
        <v>-137795</v>
      </c>
      <c r="O35" s="10">
        <v>64117</v>
      </c>
      <c r="P35" s="10">
        <v>201912</v>
      </c>
    </row>
    <row r="36" spans="1:16" ht="21" customHeight="1" x14ac:dyDescent="0.2">
      <c r="A36" s="62" t="s">
        <v>46</v>
      </c>
      <c r="B36" s="64">
        <f t="shared" si="1"/>
        <v>-232069</v>
      </c>
      <c r="C36" s="64">
        <f t="shared" si="2"/>
        <v>159123</v>
      </c>
      <c r="D36" s="64">
        <f t="shared" si="2"/>
        <v>391192</v>
      </c>
      <c r="E36" s="64">
        <f t="shared" si="3"/>
        <v>64863</v>
      </c>
      <c r="F36" s="64">
        <v>70023</v>
      </c>
      <c r="G36" s="64">
        <v>5160</v>
      </c>
      <c r="H36" s="64">
        <f t="shared" si="4"/>
        <v>-73569</v>
      </c>
      <c r="I36" s="64">
        <v>11757</v>
      </c>
      <c r="J36" s="64">
        <v>85326</v>
      </c>
      <c r="K36" s="64">
        <f t="shared" si="5"/>
        <v>-75924</v>
      </c>
      <c r="L36" s="64">
        <v>7332</v>
      </c>
      <c r="M36" s="64">
        <v>83256</v>
      </c>
      <c r="N36" s="64">
        <f t="shared" si="6"/>
        <v>-147439</v>
      </c>
      <c r="O36" s="64">
        <v>70011</v>
      </c>
      <c r="P36" s="64">
        <v>217450</v>
      </c>
    </row>
    <row r="37" spans="1:16" ht="21" customHeight="1" x14ac:dyDescent="0.2">
      <c r="A37" s="9" t="s">
        <v>47</v>
      </c>
      <c r="B37" s="10">
        <f t="shared" si="1"/>
        <v>-235964</v>
      </c>
      <c r="C37" s="10">
        <f t="shared" si="2"/>
        <v>167054</v>
      </c>
      <c r="D37" s="10">
        <f t="shared" si="2"/>
        <v>403018</v>
      </c>
      <c r="E37" s="10">
        <f t="shared" si="3"/>
        <v>67494</v>
      </c>
      <c r="F37" s="10">
        <v>75061</v>
      </c>
      <c r="G37" s="10">
        <v>7567</v>
      </c>
      <c r="H37" s="10">
        <f t="shared" si="4"/>
        <v>-71696</v>
      </c>
      <c r="I37" s="10">
        <v>11830</v>
      </c>
      <c r="J37" s="10">
        <v>83526</v>
      </c>
      <c r="K37" s="10">
        <f t="shared" si="5"/>
        <v>-80350</v>
      </c>
      <c r="L37" s="10">
        <v>6364</v>
      </c>
      <c r="M37" s="10">
        <v>86714</v>
      </c>
      <c r="N37" s="10">
        <f t="shared" si="6"/>
        <v>-151412</v>
      </c>
      <c r="O37" s="10">
        <v>73799</v>
      </c>
      <c r="P37" s="10">
        <v>225211</v>
      </c>
    </row>
    <row r="38" spans="1:16" ht="21" customHeight="1" x14ac:dyDescent="0.2">
      <c r="A38" s="62" t="s">
        <v>48</v>
      </c>
      <c r="B38" s="63">
        <f t="shared" si="1"/>
        <v>-243486</v>
      </c>
      <c r="C38" s="63">
        <f t="shared" si="2"/>
        <v>167557</v>
      </c>
      <c r="D38" s="63">
        <f t="shared" si="2"/>
        <v>411043</v>
      </c>
      <c r="E38" s="63">
        <f t="shared" si="3"/>
        <v>69662</v>
      </c>
      <c r="F38" s="63">
        <v>75369</v>
      </c>
      <c r="G38" s="63">
        <v>5707</v>
      </c>
      <c r="H38" s="63">
        <f t="shared" si="4"/>
        <v>-79061</v>
      </c>
      <c r="I38" s="63">
        <v>10714</v>
      </c>
      <c r="J38" s="63">
        <v>89775</v>
      </c>
      <c r="K38" s="63">
        <f t="shared" si="5"/>
        <v>-82980</v>
      </c>
      <c r="L38" s="63">
        <v>5243</v>
      </c>
      <c r="M38" s="63">
        <v>88223</v>
      </c>
      <c r="N38" s="63">
        <f t="shared" si="6"/>
        <v>-151107</v>
      </c>
      <c r="O38" s="63">
        <v>76231</v>
      </c>
      <c r="P38" s="63">
        <v>227338</v>
      </c>
    </row>
    <row r="39" spans="1:16" ht="21" customHeight="1" x14ac:dyDescent="0.2">
      <c r="A39" s="9" t="s">
        <v>49</v>
      </c>
      <c r="B39" s="10">
        <f t="shared" si="1"/>
        <v>-217764</v>
      </c>
      <c r="C39" s="10">
        <f t="shared" si="2"/>
        <v>166240</v>
      </c>
      <c r="D39" s="10">
        <f t="shared" si="2"/>
        <v>384004</v>
      </c>
      <c r="E39" s="10">
        <f t="shared" si="3"/>
        <v>69293</v>
      </c>
      <c r="F39" s="10">
        <v>74125</v>
      </c>
      <c r="G39" s="10">
        <v>4832</v>
      </c>
      <c r="H39" s="10">
        <f t="shared" si="4"/>
        <v>-66324</v>
      </c>
      <c r="I39" s="10">
        <v>13766</v>
      </c>
      <c r="J39" s="10">
        <v>80090</v>
      </c>
      <c r="K39" s="10">
        <f t="shared" si="5"/>
        <v>-83516</v>
      </c>
      <c r="L39" s="10">
        <v>5440</v>
      </c>
      <c r="M39" s="10">
        <v>88956</v>
      </c>
      <c r="N39" s="10">
        <f t="shared" si="6"/>
        <v>-137217</v>
      </c>
      <c r="O39" s="10">
        <v>72909</v>
      </c>
      <c r="P39" s="10">
        <v>210126</v>
      </c>
    </row>
    <row r="40" spans="1:16" ht="21" customHeight="1" x14ac:dyDescent="0.2">
      <c r="A40" s="62" t="s">
        <v>50</v>
      </c>
      <c r="B40" s="64">
        <f t="shared" si="1"/>
        <v>-215866</v>
      </c>
      <c r="C40" s="64">
        <f t="shared" si="2"/>
        <v>169530</v>
      </c>
      <c r="D40" s="64">
        <f t="shared" si="2"/>
        <v>385396</v>
      </c>
      <c r="E40" s="64">
        <f t="shared" si="3"/>
        <v>71855</v>
      </c>
      <c r="F40" s="64">
        <v>75754</v>
      </c>
      <c r="G40" s="64">
        <v>3899</v>
      </c>
      <c r="H40" s="64">
        <f t="shared" si="4"/>
        <v>-64908</v>
      </c>
      <c r="I40" s="64">
        <v>14120</v>
      </c>
      <c r="J40" s="64">
        <v>79028</v>
      </c>
      <c r="K40" s="64">
        <f t="shared" si="5"/>
        <v>-82035</v>
      </c>
      <c r="L40" s="64">
        <v>7865</v>
      </c>
      <c r="M40" s="64">
        <v>89900</v>
      </c>
      <c r="N40" s="64">
        <f t="shared" si="6"/>
        <v>-140778</v>
      </c>
      <c r="O40" s="64">
        <v>71791</v>
      </c>
      <c r="P40" s="64">
        <v>212569</v>
      </c>
    </row>
    <row r="41" spans="1:16" ht="21" customHeight="1" x14ac:dyDescent="0.2">
      <c r="A41" s="9" t="s">
        <v>51</v>
      </c>
      <c r="B41" s="10">
        <f t="shared" si="1"/>
        <v>-242726</v>
      </c>
      <c r="C41" s="10">
        <f t="shared" si="2"/>
        <v>169275</v>
      </c>
      <c r="D41" s="10">
        <f t="shared" si="2"/>
        <v>412001</v>
      </c>
      <c r="E41" s="10">
        <f t="shared" si="3"/>
        <v>69731</v>
      </c>
      <c r="F41" s="10">
        <v>74775</v>
      </c>
      <c r="G41" s="10">
        <v>5044</v>
      </c>
      <c r="H41" s="10">
        <f t="shared" si="4"/>
        <v>-69669</v>
      </c>
      <c r="I41" s="10">
        <v>11164</v>
      </c>
      <c r="J41" s="10">
        <v>80833</v>
      </c>
      <c r="K41" s="10">
        <f t="shared" si="5"/>
        <v>-94315</v>
      </c>
      <c r="L41" s="10">
        <v>6757</v>
      </c>
      <c r="M41" s="10">
        <v>101072</v>
      </c>
      <c r="N41" s="10">
        <f t="shared" si="6"/>
        <v>-148473</v>
      </c>
      <c r="O41" s="10">
        <v>76579</v>
      </c>
      <c r="P41" s="10">
        <v>225052</v>
      </c>
    </row>
    <row r="42" spans="1:16" ht="21" customHeight="1" x14ac:dyDescent="0.2">
      <c r="A42" s="62" t="s">
        <v>52</v>
      </c>
      <c r="B42" s="63">
        <f t="shared" si="1"/>
        <v>-236006</v>
      </c>
      <c r="C42" s="63">
        <f t="shared" si="2"/>
        <v>174191</v>
      </c>
      <c r="D42" s="63">
        <f t="shared" si="2"/>
        <v>410197</v>
      </c>
      <c r="E42" s="63">
        <f t="shared" si="3"/>
        <v>74652</v>
      </c>
      <c r="F42" s="63">
        <v>80655</v>
      </c>
      <c r="G42" s="63">
        <v>6003</v>
      </c>
      <c r="H42" s="63">
        <f t="shared" si="4"/>
        <v>-66568</v>
      </c>
      <c r="I42" s="63">
        <v>12565</v>
      </c>
      <c r="J42" s="63">
        <v>79133</v>
      </c>
      <c r="K42" s="63">
        <f t="shared" si="5"/>
        <v>-96902</v>
      </c>
      <c r="L42" s="63">
        <v>5541</v>
      </c>
      <c r="M42" s="63">
        <v>102443</v>
      </c>
      <c r="N42" s="63">
        <f t="shared" si="6"/>
        <v>-147188</v>
      </c>
      <c r="O42" s="63">
        <v>75430</v>
      </c>
      <c r="P42" s="63">
        <v>222618</v>
      </c>
    </row>
    <row r="43" spans="1:16" ht="21" customHeight="1" x14ac:dyDescent="0.2">
      <c r="A43" s="9" t="s">
        <v>53</v>
      </c>
      <c r="B43" s="10">
        <f t="shared" si="1"/>
        <v>-248178</v>
      </c>
      <c r="C43" s="10">
        <f t="shared" si="2"/>
        <v>180113</v>
      </c>
      <c r="D43" s="10">
        <f t="shared" si="2"/>
        <v>428291</v>
      </c>
      <c r="E43" s="10">
        <f t="shared" si="3"/>
        <v>76059</v>
      </c>
      <c r="F43" s="10">
        <v>81751</v>
      </c>
      <c r="G43" s="10">
        <v>5692</v>
      </c>
      <c r="H43" s="10">
        <f t="shared" si="4"/>
        <v>-67406</v>
      </c>
      <c r="I43" s="10">
        <v>14283</v>
      </c>
      <c r="J43" s="10">
        <v>81689</v>
      </c>
      <c r="K43" s="10">
        <f t="shared" si="5"/>
        <v>-104887</v>
      </c>
      <c r="L43" s="10">
        <v>5316</v>
      </c>
      <c r="M43" s="10">
        <v>110203</v>
      </c>
      <c r="N43" s="10">
        <f t="shared" si="6"/>
        <v>-151944</v>
      </c>
      <c r="O43" s="10">
        <v>78763</v>
      </c>
      <c r="P43" s="10">
        <v>230707</v>
      </c>
    </row>
    <row r="44" spans="1:16" ht="21" customHeight="1" x14ac:dyDescent="0.2">
      <c r="A44" s="62" t="s">
        <v>54</v>
      </c>
      <c r="B44" s="64">
        <f t="shared" si="1"/>
        <v>-254548</v>
      </c>
      <c r="C44" s="64">
        <f t="shared" si="2"/>
        <v>185993</v>
      </c>
      <c r="D44" s="64">
        <f t="shared" si="2"/>
        <v>440541</v>
      </c>
      <c r="E44" s="64">
        <f t="shared" si="3"/>
        <v>78396</v>
      </c>
      <c r="F44" s="64">
        <v>82609</v>
      </c>
      <c r="G44" s="64">
        <v>4213</v>
      </c>
      <c r="H44" s="64">
        <f t="shared" si="4"/>
        <v>-69617</v>
      </c>
      <c r="I44" s="64">
        <v>14930</v>
      </c>
      <c r="J44" s="64">
        <v>84547</v>
      </c>
      <c r="K44" s="64">
        <f t="shared" si="5"/>
        <v>-106422</v>
      </c>
      <c r="L44" s="64">
        <v>8816</v>
      </c>
      <c r="M44" s="64">
        <v>115238</v>
      </c>
      <c r="N44" s="64">
        <f t="shared" si="6"/>
        <v>-156905</v>
      </c>
      <c r="O44" s="64">
        <v>79638</v>
      </c>
      <c r="P44" s="64">
        <v>236543</v>
      </c>
    </row>
    <row r="45" spans="1:16" ht="21" customHeight="1" x14ac:dyDescent="0.2">
      <c r="A45" s="9" t="s">
        <v>55</v>
      </c>
      <c r="B45" s="10">
        <f t="shared" si="1"/>
        <v>-248870</v>
      </c>
      <c r="C45" s="10">
        <f t="shared" si="2"/>
        <v>189061</v>
      </c>
      <c r="D45" s="10">
        <f t="shared" si="2"/>
        <v>437931</v>
      </c>
      <c r="E45" s="10">
        <f t="shared" si="3"/>
        <v>79309</v>
      </c>
      <c r="F45" s="10">
        <v>84968</v>
      </c>
      <c r="G45" s="10">
        <v>5659</v>
      </c>
      <c r="H45" s="10">
        <f t="shared" si="4"/>
        <v>-68775</v>
      </c>
      <c r="I45" s="10">
        <v>12980</v>
      </c>
      <c r="J45" s="10">
        <v>81755</v>
      </c>
      <c r="K45" s="10">
        <f t="shared" si="5"/>
        <v>-106885</v>
      </c>
      <c r="L45" s="10">
        <v>8996</v>
      </c>
      <c r="M45" s="10">
        <v>115881</v>
      </c>
      <c r="N45" s="10">
        <f t="shared" si="6"/>
        <v>-152519</v>
      </c>
      <c r="O45" s="10">
        <v>82117</v>
      </c>
      <c r="P45" s="10">
        <v>234636</v>
      </c>
    </row>
    <row r="46" spans="1:16" ht="21" customHeight="1" x14ac:dyDescent="0.2">
      <c r="A46" s="62" t="s">
        <v>56</v>
      </c>
      <c r="B46" s="63">
        <f t="shared" si="1"/>
        <v>-245757</v>
      </c>
      <c r="C46" s="63">
        <f t="shared" si="2"/>
        <v>178399</v>
      </c>
      <c r="D46" s="63">
        <f t="shared" si="2"/>
        <v>424156</v>
      </c>
      <c r="E46" s="63">
        <f t="shared" si="3"/>
        <v>76976</v>
      </c>
      <c r="F46" s="63">
        <v>81961</v>
      </c>
      <c r="G46" s="63">
        <v>4985</v>
      </c>
      <c r="H46" s="63">
        <f t="shared" si="4"/>
        <v>-71232</v>
      </c>
      <c r="I46" s="63">
        <v>12546</v>
      </c>
      <c r="J46" s="63">
        <v>83778</v>
      </c>
      <c r="K46" s="63">
        <f t="shared" si="5"/>
        <v>-103946</v>
      </c>
      <c r="L46" s="63">
        <v>5464</v>
      </c>
      <c r="M46" s="63">
        <v>109410</v>
      </c>
      <c r="N46" s="63">
        <f t="shared" si="6"/>
        <v>-147555</v>
      </c>
      <c r="O46" s="63">
        <v>78428</v>
      </c>
      <c r="P46" s="63">
        <v>225983</v>
      </c>
    </row>
    <row r="47" spans="1:16" ht="21" customHeight="1" x14ac:dyDescent="0.2">
      <c r="A47" s="9" t="s">
        <v>57</v>
      </c>
      <c r="B47" s="10">
        <f t="shared" si="1"/>
        <v>-261103</v>
      </c>
      <c r="C47" s="10">
        <f t="shared" si="2"/>
        <v>179497</v>
      </c>
      <c r="D47" s="10">
        <f t="shared" si="2"/>
        <v>440600</v>
      </c>
      <c r="E47" s="10">
        <f t="shared" si="3"/>
        <v>73913</v>
      </c>
      <c r="F47" s="10">
        <v>79176</v>
      </c>
      <c r="G47" s="10">
        <v>5263</v>
      </c>
      <c r="H47" s="10">
        <f t="shared" si="4"/>
        <v>-75443</v>
      </c>
      <c r="I47" s="10">
        <v>14614</v>
      </c>
      <c r="J47" s="10">
        <v>90057</v>
      </c>
      <c r="K47" s="10">
        <f t="shared" si="5"/>
        <v>-105939</v>
      </c>
      <c r="L47" s="10">
        <v>5265</v>
      </c>
      <c r="M47" s="10">
        <v>111204</v>
      </c>
      <c r="N47" s="10">
        <f t="shared" si="6"/>
        <v>-153634</v>
      </c>
      <c r="O47" s="10">
        <v>80442</v>
      </c>
      <c r="P47" s="10">
        <v>234076</v>
      </c>
    </row>
    <row r="48" spans="1:16" ht="21" customHeight="1" x14ac:dyDescent="0.2">
      <c r="A48" s="62" t="s">
        <v>58</v>
      </c>
      <c r="B48" s="64">
        <f t="shared" si="1"/>
        <v>-270404</v>
      </c>
      <c r="C48" s="64">
        <f t="shared" si="2"/>
        <v>178521</v>
      </c>
      <c r="D48" s="64">
        <f t="shared" si="2"/>
        <v>448925</v>
      </c>
      <c r="E48" s="64">
        <f t="shared" si="3"/>
        <v>71655</v>
      </c>
      <c r="F48" s="64">
        <v>77176</v>
      </c>
      <c r="G48" s="64">
        <v>5521</v>
      </c>
      <c r="H48" s="64">
        <f t="shared" si="4"/>
        <v>-77117</v>
      </c>
      <c r="I48" s="64">
        <v>13905</v>
      </c>
      <c r="J48" s="64">
        <v>91022</v>
      </c>
      <c r="K48" s="64">
        <f t="shared" si="5"/>
        <v>-104459</v>
      </c>
      <c r="L48" s="64">
        <v>8156</v>
      </c>
      <c r="M48" s="64">
        <v>112615</v>
      </c>
      <c r="N48" s="64">
        <f t="shared" si="6"/>
        <v>-160483</v>
      </c>
      <c r="O48" s="64">
        <v>79284</v>
      </c>
      <c r="P48" s="64">
        <v>239767</v>
      </c>
    </row>
    <row r="49" spans="1:16" ht="21" customHeight="1" x14ac:dyDescent="0.2">
      <c r="A49" s="9" t="s">
        <v>125</v>
      </c>
      <c r="B49" s="10">
        <f t="shared" si="1"/>
        <v>-273692</v>
      </c>
      <c r="C49" s="10">
        <f t="shared" ref="C49:D52" si="7">+F49+I49+L49+O49</f>
        <v>177116</v>
      </c>
      <c r="D49" s="10">
        <f t="shared" si="7"/>
        <v>450808</v>
      </c>
      <c r="E49" s="10">
        <f t="shared" si="3"/>
        <v>70206</v>
      </c>
      <c r="F49" s="10">
        <v>74848</v>
      </c>
      <c r="G49" s="10">
        <v>4642</v>
      </c>
      <c r="H49" s="10">
        <f t="shared" si="4"/>
        <v>-80742</v>
      </c>
      <c r="I49" s="10">
        <v>12894</v>
      </c>
      <c r="J49" s="10">
        <v>93636</v>
      </c>
      <c r="K49" s="10">
        <f t="shared" si="5"/>
        <v>-105137</v>
      </c>
      <c r="L49" s="10">
        <v>7412</v>
      </c>
      <c r="M49" s="10">
        <v>112549</v>
      </c>
      <c r="N49" s="10">
        <f t="shared" si="6"/>
        <v>-158019</v>
      </c>
      <c r="O49" s="10">
        <v>81962</v>
      </c>
      <c r="P49" s="10">
        <v>239981</v>
      </c>
    </row>
    <row r="50" spans="1:16" ht="21" customHeight="1" x14ac:dyDescent="0.2">
      <c r="A50" s="62" t="s">
        <v>126</v>
      </c>
      <c r="B50" s="63">
        <f t="shared" si="1"/>
        <v>-277017</v>
      </c>
      <c r="C50" s="63">
        <f t="shared" si="7"/>
        <v>182082</v>
      </c>
      <c r="D50" s="63">
        <f t="shared" si="7"/>
        <v>459099</v>
      </c>
      <c r="E50" s="63">
        <f t="shared" si="3"/>
        <v>69883</v>
      </c>
      <c r="F50" s="63">
        <v>74698</v>
      </c>
      <c r="G50" s="63">
        <v>4815</v>
      </c>
      <c r="H50" s="63">
        <f t="shared" si="4"/>
        <v>-74011</v>
      </c>
      <c r="I50" s="63">
        <v>16742</v>
      </c>
      <c r="J50" s="63">
        <v>90753</v>
      </c>
      <c r="K50" s="63">
        <f t="shared" si="5"/>
        <v>-113461</v>
      </c>
      <c r="L50" s="63">
        <v>3893</v>
      </c>
      <c r="M50" s="63">
        <v>117354</v>
      </c>
      <c r="N50" s="63">
        <f t="shared" si="6"/>
        <v>-159428</v>
      </c>
      <c r="O50" s="63">
        <v>86749</v>
      </c>
      <c r="P50" s="63">
        <v>246177</v>
      </c>
    </row>
    <row r="51" spans="1:16" ht="21" customHeight="1" x14ac:dyDescent="0.2">
      <c r="A51" s="9" t="s">
        <v>127</v>
      </c>
      <c r="B51" s="10">
        <f t="shared" si="1"/>
        <v>-282625</v>
      </c>
      <c r="C51" s="10">
        <f t="shared" si="7"/>
        <v>191677</v>
      </c>
      <c r="D51" s="10">
        <f t="shared" si="7"/>
        <v>474302</v>
      </c>
      <c r="E51" s="10">
        <f t="shared" si="3"/>
        <v>74283</v>
      </c>
      <c r="F51" s="10">
        <v>80361</v>
      </c>
      <c r="G51" s="10">
        <v>6078</v>
      </c>
      <c r="H51" s="10">
        <f t="shared" si="4"/>
        <v>-77710</v>
      </c>
      <c r="I51" s="10">
        <v>17925</v>
      </c>
      <c r="J51" s="10">
        <v>95635</v>
      </c>
      <c r="K51" s="10">
        <f t="shared" si="5"/>
        <v>-114875</v>
      </c>
      <c r="L51" s="10">
        <v>4485</v>
      </c>
      <c r="M51" s="10">
        <v>119360</v>
      </c>
      <c r="N51" s="10">
        <f t="shared" si="6"/>
        <v>-164323</v>
      </c>
      <c r="O51" s="10">
        <v>88906</v>
      </c>
      <c r="P51" s="10">
        <v>253229</v>
      </c>
    </row>
    <row r="52" spans="1:16" ht="21" customHeight="1" x14ac:dyDescent="0.2">
      <c r="A52" s="62" t="s">
        <v>128</v>
      </c>
      <c r="B52" s="64">
        <f t="shared" si="1"/>
        <v>-274324</v>
      </c>
      <c r="C52" s="64">
        <f t="shared" si="7"/>
        <v>194904</v>
      </c>
      <c r="D52" s="64">
        <f t="shared" si="7"/>
        <v>469228</v>
      </c>
      <c r="E52" s="64">
        <f t="shared" si="3"/>
        <v>77912</v>
      </c>
      <c r="F52" s="64">
        <v>82678</v>
      </c>
      <c r="G52" s="64">
        <v>4766</v>
      </c>
      <c r="H52" s="64">
        <f t="shared" si="4"/>
        <v>-76463</v>
      </c>
      <c r="I52" s="64">
        <v>17426</v>
      </c>
      <c r="J52" s="64">
        <v>93889</v>
      </c>
      <c r="K52" s="64">
        <f t="shared" si="5"/>
        <v>-112576</v>
      </c>
      <c r="L52" s="64">
        <v>7528</v>
      </c>
      <c r="M52" s="64">
        <v>120104</v>
      </c>
      <c r="N52" s="64">
        <f t="shared" si="6"/>
        <v>-163197</v>
      </c>
      <c r="O52" s="64">
        <v>87272</v>
      </c>
      <c r="P52" s="64">
        <v>250469</v>
      </c>
    </row>
    <row r="53" spans="1:16" ht="21" customHeight="1" x14ac:dyDescent="0.2">
      <c r="A53" s="9" t="s">
        <v>132</v>
      </c>
      <c r="B53" s="10">
        <f t="shared" ref="B53:B88" si="8">+C53-D53</f>
        <v>-282542</v>
      </c>
      <c r="C53" s="10">
        <f t="shared" ref="C53:C88" si="9">+F53+I53+L53+O53</f>
        <v>211208</v>
      </c>
      <c r="D53" s="10">
        <f t="shared" ref="D53:D88" si="10">+G53+J53+M53+P53</f>
        <v>493750</v>
      </c>
      <c r="E53" s="10">
        <f t="shared" ref="E53:E88" si="11">+F53-G53</f>
        <v>84640</v>
      </c>
      <c r="F53" s="10">
        <v>90595</v>
      </c>
      <c r="G53" s="10">
        <v>5955</v>
      </c>
      <c r="H53" s="10">
        <f t="shared" ref="H53:H88" si="12">+I53-J53</f>
        <v>-77636</v>
      </c>
      <c r="I53" s="10">
        <v>19665</v>
      </c>
      <c r="J53" s="10">
        <v>97301</v>
      </c>
      <c r="K53" s="10">
        <f t="shared" ref="K53:K88" si="13">+L53-M53</f>
        <v>-122820</v>
      </c>
      <c r="L53" s="10">
        <v>4981</v>
      </c>
      <c r="M53" s="10">
        <v>127801</v>
      </c>
      <c r="N53" s="10">
        <f t="shared" ref="N53:N88" si="14">+O53-P53</f>
        <v>-166726</v>
      </c>
      <c r="O53" s="10">
        <v>95967</v>
      </c>
      <c r="P53" s="10">
        <v>262693</v>
      </c>
    </row>
    <row r="54" spans="1:16" ht="21" customHeight="1" x14ac:dyDescent="0.2">
      <c r="A54" s="62" t="s">
        <v>133</v>
      </c>
      <c r="B54" s="63">
        <f t="shared" si="8"/>
        <v>-276080</v>
      </c>
      <c r="C54" s="63">
        <f t="shared" si="9"/>
        <v>210606</v>
      </c>
      <c r="D54" s="63">
        <f t="shared" si="10"/>
        <v>486686</v>
      </c>
      <c r="E54" s="63">
        <f t="shared" si="11"/>
        <v>85490</v>
      </c>
      <c r="F54" s="63">
        <v>93430</v>
      </c>
      <c r="G54" s="63">
        <v>7940</v>
      </c>
      <c r="H54" s="63">
        <f t="shared" si="12"/>
        <v>-81072</v>
      </c>
      <c r="I54" s="63">
        <v>16216</v>
      </c>
      <c r="J54" s="63">
        <v>97288</v>
      </c>
      <c r="K54" s="63">
        <f t="shared" si="13"/>
        <v>-117280</v>
      </c>
      <c r="L54" s="63">
        <v>3665</v>
      </c>
      <c r="M54" s="63">
        <v>120945</v>
      </c>
      <c r="N54" s="63">
        <f t="shared" si="14"/>
        <v>-163218</v>
      </c>
      <c r="O54" s="63">
        <v>97295</v>
      </c>
      <c r="P54" s="63">
        <v>260513</v>
      </c>
    </row>
    <row r="55" spans="1:16" ht="21" customHeight="1" x14ac:dyDescent="0.2">
      <c r="A55" s="9" t="s">
        <v>134</v>
      </c>
      <c r="B55" s="10">
        <f t="shared" si="8"/>
        <v>-268221</v>
      </c>
      <c r="C55" s="10">
        <f t="shared" si="9"/>
        <v>211405</v>
      </c>
      <c r="D55" s="10">
        <f t="shared" si="10"/>
        <v>479626</v>
      </c>
      <c r="E55" s="10">
        <f t="shared" si="11"/>
        <v>83636</v>
      </c>
      <c r="F55" s="10">
        <v>90415</v>
      </c>
      <c r="G55" s="10">
        <v>6779</v>
      </c>
      <c r="H55" s="10">
        <f t="shared" si="12"/>
        <v>-73070</v>
      </c>
      <c r="I55" s="10">
        <v>16842</v>
      </c>
      <c r="J55" s="10">
        <v>89912</v>
      </c>
      <c r="K55" s="10">
        <f t="shared" si="13"/>
        <v>-118200</v>
      </c>
      <c r="L55" s="10">
        <v>4452</v>
      </c>
      <c r="M55" s="10">
        <v>122652</v>
      </c>
      <c r="N55" s="10">
        <f t="shared" si="14"/>
        <v>-160587</v>
      </c>
      <c r="O55" s="10">
        <v>99696</v>
      </c>
      <c r="P55" s="10">
        <v>260283</v>
      </c>
    </row>
    <row r="56" spans="1:16" ht="21" customHeight="1" x14ac:dyDescent="0.2">
      <c r="A56" s="62" t="s">
        <v>135</v>
      </c>
      <c r="B56" s="64">
        <f t="shared" si="8"/>
        <v>-255788</v>
      </c>
      <c r="C56" s="64">
        <f t="shared" si="9"/>
        <v>217622</v>
      </c>
      <c r="D56" s="64">
        <f t="shared" si="10"/>
        <v>473410</v>
      </c>
      <c r="E56" s="64">
        <f t="shared" si="11"/>
        <v>81921</v>
      </c>
      <c r="F56" s="64">
        <v>86928</v>
      </c>
      <c r="G56" s="64">
        <v>5007</v>
      </c>
      <c r="H56" s="64">
        <f t="shared" si="12"/>
        <v>-67387</v>
      </c>
      <c r="I56" s="64">
        <v>15829</v>
      </c>
      <c r="J56" s="64">
        <v>83216</v>
      </c>
      <c r="K56" s="64">
        <f t="shared" si="13"/>
        <v>-114569</v>
      </c>
      <c r="L56" s="64">
        <v>10295</v>
      </c>
      <c r="M56" s="64">
        <v>124864</v>
      </c>
      <c r="N56" s="64">
        <f t="shared" si="14"/>
        <v>-155753</v>
      </c>
      <c r="O56" s="64">
        <v>104570</v>
      </c>
      <c r="P56" s="64">
        <v>260323</v>
      </c>
    </row>
    <row r="57" spans="1:16" ht="21" customHeight="1" x14ac:dyDescent="0.2">
      <c r="A57" s="9" t="s">
        <v>136</v>
      </c>
      <c r="B57" s="10">
        <f t="shared" si="8"/>
        <v>-261547</v>
      </c>
      <c r="C57" s="10">
        <f t="shared" si="9"/>
        <v>219180</v>
      </c>
      <c r="D57" s="10">
        <f t="shared" si="10"/>
        <v>480727</v>
      </c>
      <c r="E57" s="10">
        <f t="shared" si="11"/>
        <v>79717</v>
      </c>
      <c r="F57" s="10">
        <v>88566</v>
      </c>
      <c r="G57" s="10">
        <v>8849</v>
      </c>
      <c r="H57" s="10">
        <f t="shared" si="12"/>
        <v>-71789</v>
      </c>
      <c r="I57" s="10">
        <v>14472</v>
      </c>
      <c r="J57" s="10">
        <v>86261</v>
      </c>
      <c r="K57" s="10">
        <f t="shared" si="13"/>
        <v>-108627</v>
      </c>
      <c r="L57" s="10">
        <v>8833</v>
      </c>
      <c r="M57" s="10">
        <v>117460</v>
      </c>
      <c r="N57" s="10">
        <f t="shared" si="14"/>
        <v>-160848</v>
      </c>
      <c r="O57" s="10">
        <v>107309</v>
      </c>
      <c r="P57" s="10">
        <v>268157</v>
      </c>
    </row>
    <row r="58" spans="1:16" ht="21" customHeight="1" x14ac:dyDescent="0.2">
      <c r="A58" s="62" t="s">
        <v>137</v>
      </c>
      <c r="B58" s="63">
        <f t="shared" si="8"/>
        <v>-249812</v>
      </c>
      <c r="C58" s="63">
        <f t="shared" si="9"/>
        <v>230965</v>
      </c>
      <c r="D58" s="63">
        <f t="shared" si="10"/>
        <v>480777</v>
      </c>
      <c r="E58" s="63">
        <f t="shared" si="11"/>
        <v>84262</v>
      </c>
      <c r="F58" s="63">
        <v>99207</v>
      </c>
      <c r="G58" s="63">
        <v>14945</v>
      </c>
      <c r="H58" s="63">
        <f t="shared" si="12"/>
        <v>-64603</v>
      </c>
      <c r="I58" s="63">
        <v>15639</v>
      </c>
      <c r="J58" s="63">
        <v>80242</v>
      </c>
      <c r="K58" s="63">
        <f t="shared" si="13"/>
        <v>-110935</v>
      </c>
      <c r="L58" s="63">
        <v>9795</v>
      </c>
      <c r="M58" s="63">
        <v>120730</v>
      </c>
      <c r="N58" s="63">
        <f t="shared" si="14"/>
        <v>-158536</v>
      </c>
      <c r="O58" s="63">
        <v>106324</v>
      </c>
      <c r="P58" s="63">
        <v>264860</v>
      </c>
    </row>
    <row r="59" spans="1:16" ht="21" customHeight="1" x14ac:dyDescent="0.2">
      <c r="A59" s="9" t="s">
        <v>138</v>
      </c>
      <c r="B59" s="10">
        <f t="shared" si="8"/>
        <v>-260678</v>
      </c>
      <c r="C59" s="10">
        <f t="shared" si="9"/>
        <v>232536</v>
      </c>
      <c r="D59" s="10">
        <f t="shared" si="10"/>
        <v>493214</v>
      </c>
      <c r="E59" s="10">
        <f t="shared" si="11"/>
        <v>83933</v>
      </c>
      <c r="F59" s="10">
        <v>100112</v>
      </c>
      <c r="G59" s="10">
        <v>16179</v>
      </c>
      <c r="H59" s="10">
        <f t="shared" si="12"/>
        <v>-66646</v>
      </c>
      <c r="I59" s="10">
        <v>14615</v>
      </c>
      <c r="J59" s="10">
        <v>81261</v>
      </c>
      <c r="K59" s="10">
        <f t="shared" si="13"/>
        <v>-114000</v>
      </c>
      <c r="L59" s="10">
        <v>9587</v>
      </c>
      <c r="M59" s="10">
        <v>123587</v>
      </c>
      <c r="N59" s="10">
        <f t="shared" si="14"/>
        <v>-163965</v>
      </c>
      <c r="O59" s="10">
        <v>108222</v>
      </c>
      <c r="P59" s="10">
        <v>272187</v>
      </c>
    </row>
    <row r="60" spans="1:16" ht="21" customHeight="1" x14ac:dyDescent="0.2">
      <c r="A60" s="62" t="s">
        <v>139</v>
      </c>
      <c r="B60" s="64">
        <f t="shared" si="8"/>
        <v>-250038</v>
      </c>
      <c r="C60" s="64">
        <f t="shared" si="9"/>
        <v>242430</v>
      </c>
      <c r="D60" s="64">
        <f t="shared" si="10"/>
        <v>492468</v>
      </c>
      <c r="E60" s="64">
        <f t="shared" si="11"/>
        <v>88133</v>
      </c>
      <c r="F60" s="64">
        <v>108362</v>
      </c>
      <c r="G60" s="64">
        <v>20229</v>
      </c>
      <c r="H60" s="64">
        <f t="shared" si="12"/>
        <v>-66404</v>
      </c>
      <c r="I60" s="64">
        <v>15272</v>
      </c>
      <c r="J60" s="64">
        <v>81676</v>
      </c>
      <c r="K60" s="64">
        <f t="shared" si="13"/>
        <v>-108085</v>
      </c>
      <c r="L60" s="64">
        <v>12541</v>
      </c>
      <c r="M60" s="64">
        <v>120626</v>
      </c>
      <c r="N60" s="64">
        <f t="shared" si="14"/>
        <v>-163682</v>
      </c>
      <c r="O60" s="64">
        <v>106255</v>
      </c>
      <c r="P60" s="64">
        <v>269937</v>
      </c>
    </row>
    <row r="61" spans="1:16" ht="21" customHeight="1" x14ac:dyDescent="0.2">
      <c r="A61" s="9" t="s">
        <v>140</v>
      </c>
      <c r="B61" s="10">
        <f t="shared" si="8"/>
        <v>-270531</v>
      </c>
      <c r="C61" s="10">
        <f t="shared" si="9"/>
        <v>245685</v>
      </c>
      <c r="D61" s="10">
        <f t="shared" si="10"/>
        <v>516216</v>
      </c>
      <c r="E61" s="10">
        <f t="shared" si="11"/>
        <v>89374</v>
      </c>
      <c r="F61" s="10">
        <v>104740</v>
      </c>
      <c r="G61" s="10">
        <v>15366</v>
      </c>
      <c r="H61" s="10">
        <f t="shared" si="12"/>
        <v>-69556</v>
      </c>
      <c r="I61" s="10">
        <v>16213</v>
      </c>
      <c r="J61" s="10">
        <v>85769</v>
      </c>
      <c r="K61" s="10">
        <f t="shared" si="13"/>
        <v>-113679</v>
      </c>
      <c r="L61" s="10">
        <v>11407</v>
      </c>
      <c r="M61" s="10">
        <v>125086</v>
      </c>
      <c r="N61" s="10">
        <f t="shared" si="14"/>
        <v>-176670</v>
      </c>
      <c r="O61" s="10">
        <v>113325</v>
      </c>
      <c r="P61" s="10">
        <v>289995</v>
      </c>
    </row>
    <row r="62" spans="1:16" ht="21" customHeight="1" x14ac:dyDescent="0.2">
      <c r="A62" s="62" t="s">
        <v>141</v>
      </c>
      <c r="B62" s="63">
        <f t="shared" si="8"/>
        <v>-278634</v>
      </c>
      <c r="C62" s="63">
        <f t="shared" si="9"/>
        <v>235030</v>
      </c>
      <c r="D62" s="63">
        <f t="shared" si="10"/>
        <v>513664</v>
      </c>
      <c r="E62" s="63">
        <f t="shared" si="11"/>
        <v>86001</v>
      </c>
      <c r="F62" s="63">
        <v>98002</v>
      </c>
      <c r="G62" s="63">
        <v>12001</v>
      </c>
      <c r="H62" s="63">
        <f t="shared" si="12"/>
        <v>-68024</v>
      </c>
      <c r="I62" s="63">
        <v>14624</v>
      </c>
      <c r="J62" s="63">
        <v>82648</v>
      </c>
      <c r="K62" s="63">
        <f t="shared" si="13"/>
        <v>-114678</v>
      </c>
      <c r="L62" s="63">
        <v>10855</v>
      </c>
      <c r="M62" s="63">
        <v>125533</v>
      </c>
      <c r="N62" s="63">
        <f t="shared" si="14"/>
        <v>-181933</v>
      </c>
      <c r="O62" s="63">
        <v>111549</v>
      </c>
      <c r="P62" s="63">
        <v>293482</v>
      </c>
    </row>
    <row r="63" spans="1:16" ht="21" customHeight="1" x14ac:dyDescent="0.2">
      <c r="A63" s="9" t="s">
        <v>142</v>
      </c>
      <c r="B63" s="10">
        <f t="shared" si="8"/>
        <v>-274853</v>
      </c>
      <c r="C63" s="10">
        <f t="shared" si="9"/>
        <v>232402</v>
      </c>
      <c r="D63" s="10">
        <f t="shared" si="10"/>
        <v>507255</v>
      </c>
      <c r="E63" s="10">
        <f t="shared" si="11"/>
        <v>85032</v>
      </c>
      <c r="F63" s="10">
        <v>94527</v>
      </c>
      <c r="G63" s="10">
        <v>9495</v>
      </c>
      <c r="H63" s="10">
        <f t="shared" si="12"/>
        <v>-66538</v>
      </c>
      <c r="I63" s="10">
        <v>14626</v>
      </c>
      <c r="J63" s="10">
        <v>81164</v>
      </c>
      <c r="K63" s="10">
        <f t="shared" si="13"/>
        <v>-110700</v>
      </c>
      <c r="L63" s="10">
        <v>10750</v>
      </c>
      <c r="M63" s="10">
        <v>121450</v>
      </c>
      <c r="N63" s="10">
        <f t="shared" si="14"/>
        <v>-182647</v>
      </c>
      <c r="O63" s="10">
        <v>112499</v>
      </c>
      <c r="P63" s="10">
        <v>295146</v>
      </c>
    </row>
    <row r="64" spans="1:16" ht="21" customHeight="1" x14ac:dyDescent="0.2">
      <c r="A64" s="62" t="s">
        <v>143</v>
      </c>
      <c r="B64" s="64">
        <f t="shared" si="8"/>
        <v>-286740</v>
      </c>
      <c r="C64" s="64">
        <f t="shared" si="9"/>
        <v>238511</v>
      </c>
      <c r="D64" s="64">
        <f t="shared" si="10"/>
        <v>525251</v>
      </c>
      <c r="E64" s="64">
        <f t="shared" si="11"/>
        <v>85350</v>
      </c>
      <c r="F64" s="64">
        <v>94583</v>
      </c>
      <c r="G64" s="64">
        <v>9233</v>
      </c>
      <c r="H64" s="64">
        <f t="shared" si="12"/>
        <v>-68526</v>
      </c>
      <c r="I64" s="64">
        <v>16474</v>
      </c>
      <c r="J64" s="64">
        <v>85000</v>
      </c>
      <c r="K64" s="64">
        <f t="shared" si="13"/>
        <v>-109652</v>
      </c>
      <c r="L64" s="64">
        <v>12662</v>
      </c>
      <c r="M64" s="64">
        <v>122314</v>
      </c>
      <c r="N64" s="64">
        <f t="shared" si="14"/>
        <v>-193912</v>
      </c>
      <c r="O64" s="64">
        <v>114792</v>
      </c>
      <c r="P64" s="64">
        <v>308704</v>
      </c>
    </row>
    <row r="65" spans="1:16" ht="21" customHeight="1" x14ac:dyDescent="0.2">
      <c r="A65" s="9" t="s">
        <v>144</v>
      </c>
      <c r="B65" s="10">
        <f t="shared" si="8"/>
        <v>-280481</v>
      </c>
      <c r="C65" s="10">
        <f t="shared" si="9"/>
        <v>243279</v>
      </c>
      <c r="D65" s="10">
        <f t="shared" si="10"/>
        <v>523760</v>
      </c>
      <c r="E65" s="10">
        <f t="shared" si="11"/>
        <v>86784</v>
      </c>
      <c r="F65" s="10">
        <v>96947</v>
      </c>
      <c r="G65" s="10">
        <v>10163</v>
      </c>
      <c r="H65" s="10">
        <f t="shared" si="12"/>
        <v>-65602</v>
      </c>
      <c r="I65" s="10">
        <v>16224</v>
      </c>
      <c r="J65" s="10">
        <v>81826</v>
      </c>
      <c r="K65" s="10">
        <f t="shared" si="13"/>
        <v>-110778</v>
      </c>
      <c r="L65" s="10">
        <v>11147</v>
      </c>
      <c r="M65" s="10">
        <v>121925</v>
      </c>
      <c r="N65" s="10">
        <f t="shared" si="14"/>
        <v>-190885</v>
      </c>
      <c r="O65" s="10">
        <v>118961</v>
      </c>
      <c r="P65" s="10">
        <v>309846</v>
      </c>
    </row>
    <row r="66" spans="1:16" ht="21" customHeight="1" x14ac:dyDescent="0.2">
      <c r="A66" s="62" t="s">
        <v>145</v>
      </c>
      <c r="B66" s="63">
        <f t="shared" si="8"/>
        <v>-263077</v>
      </c>
      <c r="C66" s="63">
        <f t="shared" si="9"/>
        <v>241598</v>
      </c>
      <c r="D66" s="63">
        <f t="shared" si="10"/>
        <v>504675</v>
      </c>
      <c r="E66" s="63">
        <f t="shared" si="11"/>
        <v>87152</v>
      </c>
      <c r="F66" s="63">
        <v>93571</v>
      </c>
      <c r="G66" s="63">
        <v>6419</v>
      </c>
      <c r="H66" s="63">
        <f t="shared" si="12"/>
        <v>-61508</v>
      </c>
      <c r="I66" s="63">
        <v>18667</v>
      </c>
      <c r="J66" s="63">
        <v>80175</v>
      </c>
      <c r="K66" s="63">
        <f t="shared" si="13"/>
        <v>-103950</v>
      </c>
      <c r="L66" s="63">
        <v>11779</v>
      </c>
      <c r="M66" s="63">
        <v>115729</v>
      </c>
      <c r="N66" s="63">
        <f t="shared" si="14"/>
        <v>-184771</v>
      </c>
      <c r="O66" s="63">
        <v>117581</v>
      </c>
      <c r="P66" s="63">
        <v>302352</v>
      </c>
    </row>
    <row r="67" spans="1:16" ht="21" customHeight="1" x14ac:dyDescent="0.2">
      <c r="A67" s="9" t="s">
        <v>146</v>
      </c>
      <c r="B67" s="10">
        <f t="shared" si="8"/>
        <v>-276211</v>
      </c>
      <c r="C67" s="10">
        <f t="shared" si="9"/>
        <v>244149</v>
      </c>
      <c r="D67" s="10">
        <f t="shared" si="10"/>
        <v>520360</v>
      </c>
      <c r="E67" s="10">
        <f t="shared" si="11"/>
        <v>88452</v>
      </c>
      <c r="F67" s="10">
        <v>97164</v>
      </c>
      <c r="G67" s="10">
        <v>8712</v>
      </c>
      <c r="H67" s="10">
        <f t="shared" si="12"/>
        <v>-65248</v>
      </c>
      <c r="I67" s="10">
        <v>18963</v>
      </c>
      <c r="J67" s="10">
        <v>84211</v>
      </c>
      <c r="K67" s="10">
        <f t="shared" si="13"/>
        <v>-102034</v>
      </c>
      <c r="L67" s="10">
        <v>11795</v>
      </c>
      <c r="M67" s="10">
        <v>113829</v>
      </c>
      <c r="N67" s="10">
        <f t="shared" si="14"/>
        <v>-197381</v>
      </c>
      <c r="O67" s="10">
        <v>116227</v>
      </c>
      <c r="P67" s="10">
        <v>313608</v>
      </c>
    </row>
    <row r="68" spans="1:16" ht="21" customHeight="1" x14ac:dyDescent="0.2">
      <c r="A68" s="62" t="s">
        <v>147</v>
      </c>
      <c r="B68" s="64">
        <f t="shared" si="8"/>
        <v>-270509</v>
      </c>
      <c r="C68" s="64">
        <f t="shared" si="9"/>
        <v>248799</v>
      </c>
      <c r="D68" s="64">
        <f t="shared" si="10"/>
        <v>519308</v>
      </c>
      <c r="E68" s="64">
        <f t="shared" si="11"/>
        <v>91305</v>
      </c>
      <c r="F68" s="64">
        <v>102301</v>
      </c>
      <c r="G68" s="64">
        <v>10996</v>
      </c>
      <c r="H68" s="64">
        <f t="shared" si="12"/>
        <v>-60796</v>
      </c>
      <c r="I68" s="64">
        <v>19841</v>
      </c>
      <c r="J68" s="64">
        <v>80637</v>
      </c>
      <c r="K68" s="64">
        <f t="shared" si="13"/>
        <v>-99805</v>
      </c>
      <c r="L68" s="64">
        <v>13816</v>
      </c>
      <c r="M68" s="64">
        <v>113621</v>
      </c>
      <c r="N68" s="64">
        <f t="shared" si="14"/>
        <v>-201213</v>
      </c>
      <c r="O68" s="64">
        <v>112841</v>
      </c>
      <c r="P68" s="64">
        <v>314054</v>
      </c>
    </row>
    <row r="69" spans="1:16" ht="21" customHeight="1" x14ac:dyDescent="0.2">
      <c r="A69" s="9" t="s">
        <v>149</v>
      </c>
      <c r="B69" s="10">
        <f t="shared" si="8"/>
        <v>-271773</v>
      </c>
      <c r="C69" s="10">
        <f t="shared" si="9"/>
        <v>250543</v>
      </c>
      <c r="D69" s="10">
        <f t="shared" si="10"/>
        <v>522316</v>
      </c>
      <c r="E69" s="10">
        <f t="shared" si="11"/>
        <v>95444</v>
      </c>
      <c r="F69" s="10">
        <v>100772</v>
      </c>
      <c r="G69" s="10">
        <v>5328</v>
      </c>
      <c r="H69" s="10">
        <f t="shared" si="12"/>
        <v>-63247</v>
      </c>
      <c r="I69" s="10">
        <v>19522</v>
      </c>
      <c r="J69" s="10">
        <v>82769</v>
      </c>
      <c r="K69" s="10">
        <f t="shared" si="13"/>
        <v>-97715</v>
      </c>
      <c r="L69" s="10">
        <v>12800</v>
      </c>
      <c r="M69" s="10">
        <v>110515</v>
      </c>
      <c r="N69" s="10">
        <f t="shared" si="14"/>
        <v>-206255</v>
      </c>
      <c r="O69" s="10">
        <v>117449</v>
      </c>
      <c r="P69" s="10">
        <v>323704</v>
      </c>
    </row>
    <row r="70" spans="1:16" ht="21" customHeight="1" x14ac:dyDescent="0.2">
      <c r="A70" s="62" t="s">
        <v>150</v>
      </c>
      <c r="B70" s="63">
        <f t="shared" si="8"/>
        <v>-275530</v>
      </c>
      <c r="C70" s="63">
        <f t="shared" si="9"/>
        <v>252340</v>
      </c>
      <c r="D70" s="63">
        <f t="shared" si="10"/>
        <v>527870</v>
      </c>
      <c r="E70" s="63">
        <f t="shared" si="11"/>
        <v>97475</v>
      </c>
      <c r="F70" s="63">
        <v>103472</v>
      </c>
      <c r="G70" s="63">
        <v>5997</v>
      </c>
      <c r="H70" s="63">
        <f t="shared" si="12"/>
        <v>-63560</v>
      </c>
      <c r="I70" s="63">
        <v>18912</v>
      </c>
      <c r="J70" s="63">
        <v>82472</v>
      </c>
      <c r="K70" s="63">
        <f t="shared" si="13"/>
        <v>-98121</v>
      </c>
      <c r="L70" s="63">
        <v>12206</v>
      </c>
      <c r="M70" s="63">
        <v>110327</v>
      </c>
      <c r="N70" s="63">
        <f t="shared" si="14"/>
        <v>-211324</v>
      </c>
      <c r="O70" s="63">
        <v>117750</v>
      </c>
      <c r="P70" s="63">
        <v>329074</v>
      </c>
    </row>
    <row r="71" spans="1:16" ht="21" customHeight="1" x14ac:dyDescent="0.2">
      <c r="A71" s="9" t="s">
        <v>151</v>
      </c>
      <c r="B71" s="10">
        <f t="shared" si="8"/>
        <v>-261035</v>
      </c>
      <c r="C71" s="10">
        <f t="shared" si="9"/>
        <v>262416</v>
      </c>
      <c r="D71" s="10">
        <f t="shared" si="10"/>
        <v>523451</v>
      </c>
      <c r="E71" s="10">
        <f t="shared" si="11"/>
        <v>99788</v>
      </c>
      <c r="F71" s="10">
        <v>110582</v>
      </c>
      <c r="G71" s="10">
        <v>10794</v>
      </c>
      <c r="H71" s="10">
        <f t="shared" si="12"/>
        <v>-56377</v>
      </c>
      <c r="I71" s="10">
        <v>21576</v>
      </c>
      <c r="J71" s="10">
        <v>77953</v>
      </c>
      <c r="K71" s="10">
        <f t="shared" si="13"/>
        <v>-94145</v>
      </c>
      <c r="L71" s="10">
        <v>11835</v>
      </c>
      <c r="M71" s="10">
        <v>105980</v>
      </c>
      <c r="N71" s="10">
        <f t="shared" si="14"/>
        <v>-210301</v>
      </c>
      <c r="O71" s="10">
        <v>118423</v>
      </c>
      <c r="P71" s="10">
        <v>328724</v>
      </c>
    </row>
    <row r="72" spans="1:16" ht="21" customHeight="1" x14ac:dyDescent="0.2">
      <c r="A72" s="62" t="s">
        <v>152</v>
      </c>
      <c r="B72" s="64">
        <f t="shared" si="8"/>
        <v>-262099</v>
      </c>
      <c r="C72" s="64">
        <f t="shared" si="9"/>
        <v>268973</v>
      </c>
      <c r="D72" s="64">
        <f t="shared" si="10"/>
        <v>531072</v>
      </c>
      <c r="E72" s="64">
        <f t="shared" si="11"/>
        <v>102154</v>
      </c>
      <c r="F72" s="64">
        <v>114546</v>
      </c>
      <c r="G72" s="64">
        <v>12392</v>
      </c>
      <c r="H72" s="64">
        <f t="shared" si="12"/>
        <v>-55717</v>
      </c>
      <c r="I72" s="64">
        <v>20225</v>
      </c>
      <c r="J72" s="64">
        <v>75942</v>
      </c>
      <c r="K72" s="64">
        <f t="shared" si="13"/>
        <v>-88122</v>
      </c>
      <c r="L72" s="64">
        <v>14674</v>
      </c>
      <c r="M72" s="64">
        <v>102796</v>
      </c>
      <c r="N72" s="64">
        <f t="shared" si="14"/>
        <v>-220414</v>
      </c>
      <c r="O72" s="64">
        <v>119528</v>
      </c>
      <c r="P72" s="64">
        <v>339942</v>
      </c>
    </row>
    <row r="73" spans="1:16" ht="21" customHeight="1" x14ac:dyDescent="0.2">
      <c r="A73" s="9" t="s">
        <v>153</v>
      </c>
      <c r="B73" s="10">
        <f t="shared" si="8"/>
        <v>-233808</v>
      </c>
      <c r="C73" s="10">
        <f t="shared" si="9"/>
        <v>263896</v>
      </c>
      <c r="D73" s="10">
        <f t="shared" si="10"/>
        <v>497704</v>
      </c>
      <c r="E73" s="10">
        <f t="shared" si="11"/>
        <v>107753</v>
      </c>
      <c r="F73" s="10">
        <v>110157</v>
      </c>
      <c r="G73" s="10">
        <v>2404</v>
      </c>
      <c r="H73" s="10">
        <f t="shared" si="12"/>
        <v>-43711</v>
      </c>
      <c r="I73" s="10">
        <v>25951</v>
      </c>
      <c r="J73" s="10">
        <v>69662</v>
      </c>
      <c r="K73" s="10">
        <f t="shared" si="13"/>
        <v>-87383</v>
      </c>
      <c r="L73" s="10">
        <v>14200</v>
      </c>
      <c r="M73" s="10">
        <v>101583</v>
      </c>
      <c r="N73" s="10">
        <f t="shared" si="14"/>
        <v>-210467</v>
      </c>
      <c r="O73" s="10">
        <v>113588</v>
      </c>
      <c r="P73" s="10">
        <v>324055</v>
      </c>
    </row>
    <row r="74" spans="1:16" ht="21" customHeight="1" x14ac:dyDescent="0.2">
      <c r="A74" s="62" t="s">
        <v>154</v>
      </c>
      <c r="B74" s="63">
        <f t="shared" si="8"/>
        <v>-232280</v>
      </c>
      <c r="C74" s="63">
        <f t="shared" si="9"/>
        <v>267440</v>
      </c>
      <c r="D74" s="63">
        <f t="shared" si="10"/>
        <v>499720</v>
      </c>
      <c r="E74" s="63">
        <f t="shared" si="11"/>
        <v>107146</v>
      </c>
      <c r="F74" s="63">
        <v>115094</v>
      </c>
      <c r="G74" s="63">
        <v>7948</v>
      </c>
      <c r="H74" s="63">
        <f t="shared" si="12"/>
        <v>-41962</v>
      </c>
      <c r="I74" s="63">
        <v>25983</v>
      </c>
      <c r="J74" s="63">
        <v>67945</v>
      </c>
      <c r="K74" s="63">
        <f t="shared" si="13"/>
        <v>-85571</v>
      </c>
      <c r="L74" s="63">
        <v>12945</v>
      </c>
      <c r="M74" s="63">
        <v>98516</v>
      </c>
      <c r="N74" s="63">
        <f t="shared" si="14"/>
        <v>-211893</v>
      </c>
      <c r="O74" s="63">
        <v>113418</v>
      </c>
      <c r="P74" s="63">
        <v>325311</v>
      </c>
    </row>
    <row r="75" spans="1:16" ht="21" customHeight="1" x14ac:dyDescent="0.2">
      <c r="A75" s="9" t="s">
        <v>155</v>
      </c>
      <c r="B75" s="10">
        <f t="shared" si="8"/>
        <v>-227624</v>
      </c>
      <c r="C75" s="10">
        <f t="shared" si="9"/>
        <v>273596</v>
      </c>
      <c r="D75" s="10">
        <f t="shared" si="10"/>
        <v>501220</v>
      </c>
      <c r="E75" s="10">
        <f t="shared" si="11"/>
        <v>109680</v>
      </c>
      <c r="F75" s="10">
        <v>119163</v>
      </c>
      <c r="G75" s="10">
        <v>9483</v>
      </c>
      <c r="H75" s="10">
        <f t="shared" si="12"/>
        <v>-40863</v>
      </c>
      <c r="I75" s="10">
        <v>23435</v>
      </c>
      <c r="J75" s="10">
        <v>64298</v>
      </c>
      <c r="K75" s="10">
        <f t="shared" si="13"/>
        <v>-84399</v>
      </c>
      <c r="L75" s="10">
        <v>13781</v>
      </c>
      <c r="M75" s="10">
        <v>98180</v>
      </c>
      <c r="N75" s="10">
        <f t="shared" si="14"/>
        <v>-212042</v>
      </c>
      <c r="O75" s="10">
        <v>117217</v>
      </c>
      <c r="P75" s="10">
        <v>329259</v>
      </c>
    </row>
    <row r="76" spans="1:16" ht="21" customHeight="1" x14ac:dyDescent="0.2">
      <c r="A76" s="62" t="s">
        <v>156</v>
      </c>
      <c r="B76" s="64">
        <f t="shared" si="8"/>
        <v>-222328</v>
      </c>
      <c r="C76" s="64">
        <f t="shared" si="9"/>
        <v>287723</v>
      </c>
      <c r="D76" s="64">
        <f t="shared" si="10"/>
        <v>510051</v>
      </c>
      <c r="E76" s="64">
        <f t="shared" si="11"/>
        <v>113814</v>
      </c>
      <c r="F76" s="64">
        <v>125658</v>
      </c>
      <c r="G76" s="64">
        <v>11844</v>
      </c>
      <c r="H76" s="64">
        <f t="shared" si="12"/>
        <v>-48164</v>
      </c>
      <c r="I76" s="64">
        <v>22911</v>
      </c>
      <c r="J76" s="64">
        <v>71075</v>
      </c>
      <c r="K76" s="64">
        <f t="shared" si="13"/>
        <v>-80408</v>
      </c>
      <c r="L76" s="64">
        <v>16504</v>
      </c>
      <c r="M76" s="64">
        <v>96912</v>
      </c>
      <c r="N76" s="64">
        <f t="shared" si="14"/>
        <v>-207570</v>
      </c>
      <c r="O76" s="64">
        <v>122650</v>
      </c>
      <c r="P76" s="64">
        <v>330220</v>
      </c>
    </row>
    <row r="77" spans="1:16" ht="21" customHeight="1" x14ac:dyDescent="0.2">
      <c r="A77" s="9" t="s">
        <v>158</v>
      </c>
      <c r="B77" s="10">
        <f t="shared" si="8"/>
        <v>-215184</v>
      </c>
      <c r="C77" s="10">
        <f t="shared" si="9"/>
        <v>303347</v>
      </c>
      <c r="D77" s="10">
        <f t="shared" si="10"/>
        <v>518531</v>
      </c>
      <c r="E77" s="10">
        <f t="shared" si="11"/>
        <v>124955</v>
      </c>
      <c r="F77" s="10">
        <v>134854</v>
      </c>
      <c r="G77" s="10">
        <v>9899</v>
      </c>
      <c r="H77" s="10">
        <f t="shared" si="12"/>
        <v>-46145</v>
      </c>
      <c r="I77" s="10">
        <v>22808</v>
      </c>
      <c r="J77" s="10">
        <v>68953</v>
      </c>
      <c r="K77" s="10">
        <f t="shared" si="13"/>
        <v>-83851</v>
      </c>
      <c r="L77" s="10">
        <v>14563</v>
      </c>
      <c r="M77" s="10">
        <v>98414</v>
      </c>
      <c r="N77" s="10">
        <f t="shared" si="14"/>
        <v>-210143</v>
      </c>
      <c r="O77" s="10">
        <v>131122</v>
      </c>
      <c r="P77" s="10">
        <v>341265</v>
      </c>
    </row>
    <row r="78" spans="1:16" ht="21" customHeight="1" x14ac:dyDescent="0.2">
      <c r="A78" s="62" t="s">
        <v>159</v>
      </c>
      <c r="B78" s="63">
        <f t="shared" si="8"/>
        <v>-225107</v>
      </c>
      <c r="C78" s="63">
        <f t="shared" si="9"/>
        <v>309627</v>
      </c>
      <c r="D78" s="63">
        <f t="shared" si="10"/>
        <v>534734</v>
      </c>
      <c r="E78" s="63">
        <f t="shared" si="11"/>
        <v>125463</v>
      </c>
      <c r="F78" s="63">
        <v>134147</v>
      </c>
      <c r="G78" s="63">
        <v>8684</v>
      </c>
      <c r="H78" s="63">
        <f t="shared" si="12"/>
        <v>-47768</v>
      </c>
      <c r="I78" s="63">
        <v>24090</v>
      </c>
      <c r="J78" s="63">
        <v>71858</v>
      </c>
      <c r="K78" s="63">
        <f t="shared" si="13"/>
        <v>-83054</v>
      </c>
      <c r="L78" s="63">
        <v>13018</v>
      </c>
      <c r="M78" s="63">
        <v>96072</v>
      </c>
      <c r="N78" s="63">
        <f t="shared" si="14"/>
        <v>-219748</v>
      </c>
      <c r="O78" s="63">
        <v>138372</v>
      </c>
      <c r="P78" s="63">
        <v>358120</v>
      </c>
    </row>
    <row r="79" spans="1:16" ht="21" customHeight="1" x14ac:dyDescent="0.2">
      <c r="A79" s="9" t="s">
        <v>160</v>
      </c>
      <c r="B79" s="10">
        <f t="shared" si="8"/>
        <v>-222841</v>
      </c>
      <c r="C79" s="10">
        <f t="shared" si="9"/>
        <v>327995</v>
      </c>
      <c r="D79" s="10">
        <f t="shared" si="10"/>
        <v>550836</v>
      </c>
      <c r="E79" s="10">
        <f t="shared" si="11"/>
        <v>129926</v>
      </c>
      <c r="F79" s="10">
        <v>143970</v>
      </c>
      <c r="G79" s="10">
        <v>14044</v>
      </c>
      <c r="H79" s="10">
        <f t="shared" si="12"/>
        <v>-46440</v>
      </c>
      <c r="I79" s="10">
        <v>28438</v>
      </c>
      <c r="J79" s="10">
        <v>74878</v>
      </c>
      <c r="K79" s="10">
        <f t="shared" si="13"/>
        <v>-83541</v>
      </c>
      <c r="L79" s="10">
        <v>11913</v>
      </c>
      <c r="M79" s="10">
        <v>95454</v>
      </c>
      <c r="N79" s="10">
        <f t="shared" si="14"/>
        <v>-222786</v>
      </c>
      <c r="O79" s="10">
        <v>143674</v>
      </c>
      <c r="P79" s="10">
        <v>366460</v>
      </c>
    </row>
    <row r="80" spans="1:16" ht="21" customHeight="1" x14ac:dyDescent="0.2">
      <c r="A80" s="62" t="s">
        <v>161</v>
      </c>
      <c r="B80" s="64">
        <f t="shared" si="8"/>
        <v>-227466</v>
      </c>
      <c r="C80" s="64">
        <f t="shared" si="9"/>
        <v>336862</v>
      </c>
      <c r="D80" s="64">
        <f t="shared" si="10"/>
        <v>564328</v>
      </c>
      <c r="E80" s="64">
        <f t="shared" si="11"/>
        <v>131452</v>
      </c>
      <c r="F80" s="64">
        <v>146615</v>
      </c>
      <c r="G80" s="64">
        <v>15163</v>
      </c>
      <c r="H80" s="64">
        <f t="shared" si="12"/>
        <v>-55935</v>
      </c>
      <c r="I80" s="64">
        <v>27486</v>
      </c>
      <c r="J80" s="64">
        <v>83421</v>
      </c>
      <c r="K80" s="64">
        <f t="shared" si="13"/>
        <v>-73987</v>
      </c>
      <c r="L80" s="64">
        <v>15981</v>
      </c>
      <c r="M80" s="64">
        <v>89968</v>
      </c>
      <c r="N80" s="64">
        <f t="shared" si="14"/>
        <v>-228996</v>
      </c>
      <c r="O80" s="64">
        <v>146780</v>
      </c>
      <c r="P80" s="64">
        <v>375776</v>
      </c>
    </row>
    <row r="81" spans="1:16" ht="21" customHeight="1" x14ac:dyDescent="0.2">
      <c r="A81" s="9" t="s">
        <v>162</v>
      </c>
      <c r="B81" s="10">
        <f t="shared" si="8"/>
        <v>-225609</v>
      </c>
      <c r="C81" s="10">
        <f t="shared" si="9"/>
        <v>346191</v>
      </c>
      <c r="D81" s="10">
        <f t="shared" si="10"/>
        <v>571800</v>
      </c>
      <c r="E81" s="10">
        <f t="shared" si="11"/>
        <v>126709</v>
      </c>
      <c r="F81" s="10">
        <v>142069</v>
      </c>
      <c r="G81" s="10">
        <v>15360</v>
      </c>
      <c r="H81" s="10">
        <f t="shared" si="12"/>
        <v>-49347</v>
      </c>
      <c r="I81" s="10">
        <v>36043</v>
      </c>
      <c r="J81" s="10">
        <v>85390</v>
      </c>
      <c r="K81" s="10">
        <f t="shared" si="13"/>
        <v>-68763</v>
      </c>
      <c r="L81" s="10">
        <v>15764</v>
      </c>
      <c r="M81" s="10">
        <v>84527</v>
      </c>
      <c r="N81" s="10">
        <f t="shared" si="14"/>
        <v>-234208</v>
      </c>
      <c r="O81" s="10">
        <v>152315</v>
      </c>
      <c r="P81" s="10">
        <v>386523</v>
      </c>
    </row>
    <row r="82" spans="1:16" ht="21" customHeight="1" x14ac:dyDescent="0.2">
      <c r="A82" s="62" t="s">
        <v>163</v>
      </c>
      <c r="B82" s="63">
        <f t="shared" si="8"/>
        <v>-217545</v>
      </c>
      <c r="C82" s="63">
        <f t="shared" si="9"/>
        <v>358636</v>
      </c>
      <c r="D82" s="63">
        <f t="shared" si="10"/>
        <v>576181</v>
      </c>
      <c r="E82" s="63">
        <f t="shared" si="11"/>
        <v>130300</v>
      </c>
      <c r="F82" s="63">
        <v>147754</v>
      </c>
      <c r="G82" s="63">
        <v>17454</v>
      </c>
      <c r="H82" s="63">
        <f t="shared" si="12"/>
        <v>-39517</v>
      </c>
      <c r="I82" s="63">
        <v>41199</v>
      </c>
      <c r="J82" s="63">
        <v>80716</v>
      </c>
      <c r="K82" s="63">
        <f t="shared" si="13"/>
        <v>-70513</v>
      </c>
      <c r="L82" s="63">
        <v>15709</v>
      </c>
      <c r="M82" s="63">
        <v>86222</v>
      </c>
      <c r="N82" s="63">
        <f t="shared" si="14"/>
        <v>-237815</v>
      </c>
      <c r="O82" s="63">
        <v>153974</v>
      </c>
      <c r="P82" s="63">
        <v>391789</v>
      </c>
    </row>
    <row r="83" spans="1:16" ht="21" customHeight="1" x14ac:dyDescent="0.2">
      <c r="A83" s="9" t="s">
        <v>164</v>
      </c>
      <c r="B83" s="10">
        <f t="shared" si="8"/>
        <v>-203204</v>
      </c>
      <c r="C83" s="10">
        <f t="shared" si="9"/>
        <v>370857</v>
      </c>
      <c r="D83" s="10">
        <f t="shared" si="10"/>
        <v>574061</v>
      </c>
      <c r="E83" s="10">
        <f t="shared" si="11"/>
        <v>134374</v>
      </c>
      <c r="F83" s="10">
        <v>154234</v>
      </c>
      <c r="G83" s="10">
        <v>19860</v>
      </c>
      <c r="H83" s="10">
        <f t="shared" si="12"/>
        <v>-29559</v>
      </c>
      <c r="I83" s="10">
        <v>46698</v>
      </c>
      <c r="J83" s="10">
        <v>76257</v>
      </c>
      <c r="K83" s="10">
        <f t="shared" si="13"/>
        <v>-72024</v>
      </c>
      <c r="L83" s="10">
        <v>14432</v>
      </c>
      <c r="M83" s="10">
        <v>86456</v>
      </c>
      <c r="N83" s="10">
        <f t="shared" si="14"/>
        <v>-235995</v>
      </c>
      <c r="O83" s="10">
        <v>155493</v>
      </c>
      <c r="P83" s="10">
        <v>391488</v>
      </c>
    </row>
    <row r="84" spans="1:16" ht="21" customHeight="1" x14ac:dyDescent="0.2">
      <c r="A84" s="11" t="s">
        <v>165</v>
      </c>
      <c r="B84" s="64">
        <f t="shared" si="8"/>
        <v>-218366</v>
      </c>
      <c r="C84" s="64">
        <f t="shared" si="9"/>
        <v>369958</v>
      </c>
      <c r="D84" s="64">
        <f t="shared" si="10"/>
        <v>588324</v>
      </c>
      <c r="E84" s="64">
        <f t="shared" si="11"/>
        <v>137648</v>
      </c>
      <c r="F84" s="64">
        <v>156497</v>
      </c>
      <c r="G84" s="64">
        <v>18849</v>
      </c>
      <c r="H84" s="64">
        <f t="shared" si="12"/>
        <v>-31811</v>
      </c>
      <c r="I84" s="64">
        <v>47754</v>
      </c>
      <c r="J84" s="64">
        <v>79565</v>
      </c>
      <c r="K84" s="64">
        <f t="shared" si="13"/>
        <v>-76976</v>
      </c>
      <c r="L84" s="64">
        <v>15011</v>
      </c>
      <c r="M84" s="64">
        <v>91987</v>
      </c>
      <c r="N84" s="64">
        <f t="shared" si="14"/>
        <v>-247227</v>
      </c>
      <c r="O84" s="64">
        <v>150696</v>
      </c>
      <c r="P84" s="64">
        <v>397923</v>
      </c>
    </row>
    <row r="85" spans="1:16" ht="21" customHeight="1" x14ac:dyDescent="0.2">
      <c r="A85" s="9" t="s">
        <v>166</v>
      </c>
      <c r="B85" s="10">
        <f t="shared" si="8"/>
        <v>-219729</v>
      </c>
      <c r="C85" s="10">
        <f t="shared" si="9"/>
        <v>383029</v>
      </c>
      <c r="D85" s="10">
        <f t="shared" si="10"/>
        <v>602758</v>
      </c>
      <c r="E85" s="10">
        <f t="shared" si="11"/>
        <v>138055</v>
      </c>
      <c r="F85" s="10">
        <v>156475</v>
      </c>
      <c r="G85" s="10">
        <v>18420</v>
      </c>
      <c r="H85" s="10">
        <f t="shared" si="12"/>
        <v>-23971</v>
      </c>
      <c r="I85" s="10">
        <v>55435</v>
      </c>
      <c r="J85" s="10">
        <v>79406</v>
      </c>
      <c r="K85" s="10">
        <f t="shared" si="13"/>
        <v>-77903</v>
      </c>
      <c r="L85" s="10">
        <v>14217</v>
      </c>
      <c r="M85" s="10">
        <v>92120</v>
      </c>
      <c r="N85" s="10">
        <f t="shared" si="14"/>
        <v>-255910</v>
      </c>
      <c r="O85" s="10">
        <v>156902</v>
      </c>
      <c r="P85" s="10">
        <v>412812</v>
      </c>
    </row>
    <row r="86" spans="1:16" ht="21" customHeight="1" x14ac:dyDescent="0.2">
      <c r="A86" s="62" t="s">
        <v>167</v>
      </c>
      <c r="B86" s="63">
        <f t="shared" si="8"/>
        <v>-239332</v>
      </c>
      <c r="C86" s="63">
        <f t="shared" si="9"/>
        <v>405060</v>
      </c>
      <c r="D86" s="63">
        <f t="shared" si="10"/>
        <v>644392</v>
      </c>
      <c r="E86" s="63">
        <f t="shared" si="11"/>
        <v>144876</v>
      </c>
      <c r="F86" s="63">
        <v>166919</v>
      </c>
      <c r="G86" s="63">
        <v>22043</v>
      </c>
      <c r="H86" s="63">
        <f t="shared" si="12"/>
        <v>-27172</v>
      </c>
      <c r="I86" s="63">
        <v>61392</v>
      </c>
      <c r="J86" s="63">
        <v>88564</v>
      </c>
      <c r="K86" s="63">
        <f t="shared" si="13"/>
        <v>-85640</v>
      </c>
      <c r="L86" s="63">
        <v>12518</v>
      </c>
      <c r="M86" s="63">
        <v>98158</v>
      </c>
      <c r="N86" s="63">
        <f t="shared" si="14"/>
        <v>-271396</v>
      </c>
      <c r="O86" s="63">
        <v>164231</v>
      </c>
      <c r="P86" s="63">
        <v>435627</v>
      </c>
    </row>
    <row r="87" spans="1:16" ht="21" customHeight="1" x14ac:dyDescent="0.2">
      <c r="A87" s="9" t="s">
        <v>168</v>
      </c>
      <c r="B87" s="10">
        <f t="shared" si="8"/>
        <v>-217165</v>
      </c>
      <c r="C87" s="10">
        <f t="shared" si="9"/>
        <v>418189</v>
      </c>
      <c r="D87" s="10">
        <f t="shared" si="10"/>
        <v>635354</v>
      </c>
      <c r="E87" s="10">
        <f t="shared" si="11"/>
        <v>143525</v>
      </c>
      <c r="F87" s="10">
        <v>169733</v>
      </c>
      <c r="G87" s="10">
        <v>26208</v>
      </c>
      <c r="H87" s="10">
        <f t="shared" si="12"/>
        <v>-17082</v>
      </c>
      <c r="I87" s="10">
        <v>68359</v>
      </c>
      <c r="J87" s="10">
        <v>85441</v>
      </c>
      <c r="K87" s="10">
        <f t="shared" si="13"/>
        <v>-80023</v>
      </c>
      <c r="L87" s="10">
        <v>14734</v>
      </c>
      <c r="M87" s="10">
        <v>94757</v>
      </c>
      <c r="N87" s="10">
        <f t="shared" si="14"/>
        <v>-263585</v>
      </c>
      <c r="O87" s="10">
        <v>165363</v>
      </c>
      <c r="P87" s="10">
        <v>428948</v>
      </c>
    </row>
    <row r="88" spans="1:16" ht="21" customHeight="1" x14ac:dyDescent="0.2">
      <c r="A88" s="11" t="s">
        <v>169</v>
      </c>
      <c r="B88" s="64">
        <f t="shared" si="8"/>
        <v>-245889</v>
      </c>
      <c r="C88" s="64">
        <f t="shared" si="9"/>
        <v>437830</v>
      </c>
      <c r="D88" s="64">
        <f t="shared" si="10"/>
        <v>683719</v>
      </c>
      <c r="E88" s="64">
        <f t="shared" si="11"/>
        <v>152682</v>
      </c>
      <c r="F88" s="64">
        <v>175447</v>
      </c>
      <c r="G88" s="64">
        <v>22765</v>
      </c>
      <c r="H88" s="64">
        <f t="shared" si="12"/>
        <v>-35294</v>
      </c>
      <c r="I88" s="64">
        <v>68002</v>
      </c>
      <c r="J88" s="64">
        <v>103296</v>
      </c>
      <c r="K88" s="64">
        <f t="shared" si="13"/>
        <v>-85473</v>
      </c>
      <c r="L88" s="64">
        <v>20182</v>
      </c>
      <c r="M88" s="64">
        <v>105655</v>
      </c>
      <c r="N88" s="64">
        <f t="shared" si="14"/>
        <v>-277804</v>
      </c>
      <c r="O88" s="64">
        <v>174199</v>
      </c>
      <c r="P88" s="64">
        <v>452003</v>
      </c>
    </row>
  </sheetData>
  <mergeCells count="9">
    <mergeCell ref="A5:A7"/>
    <mergeCell ref="B5:P5"/>
    <mergeCell ref="B6:B7"/>
    <mergeCell ref="C6:C7"/>
    <mergeCell ref="D6:D7"/>
    <mergeCell ref="E6:G6"/>
    <mergeCell ref="H6:J6"/>
    <mergeCell ref="K6:M6"/>
    <mergeCell ref="N6:P6"/>
  </mergeCells>
  <pageMargins left="0.19685039370078741" right="0.23622047244094491" top="0.27559055118110237" bottom="0.19685039370078741" header="0.27559055118110237" footer="0.15748031496062992"/>
  <pageSetup paperSize="9" scale="28" fitToWidth="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autoPageBreaks="0"/>
  </sheetPr>
  <dimension ref="A1:Q88"/>
  <sheetViews>
    <sheetView showGridLines="0" view="pageBreakPreview" zoomScale="80" zoomScaleNormal="100" zoomScaleSheetLayoutView="80" workbookViewId="0">
      <pane ySplit="8" topLeftCell="A69" activePane="bottomLeft" state="frozen"/>
      <selection sqref="A1:XFD1048576"/>
      <selection pane="bottomLeft" activeCell="A85" sqref="A85:A88"/>
    </sheetView>
  </sheetViews>
  <sheetFormatPr defaultColWidth="9.140625" defaultRowHeight="12.75" x14ac:dyDescent="0.2"/>
  <cols>
    <col min="1" max="1" width="21" style="29" customWidth="1"/>
    <col min="2" max="8" width="28.140625" style="29" customWidth="1"/>
    <col min="9" max="16384" width="9.140625" style="29"/>
  </cols>
  <sheetData>
    <row r="1" spans="1:17" ht="18" x14ac:dyDescent="0.2">
      <c r="A1" s="28" t="s">
        <v>129</v>
      </c>
      <c r="B1" s="28"/>
    </row>
    <row r="3" spans="1:17" ht="15.75" x14ac:dyDescent="0.25">
      <c r="A3" s="30" t="s">
        <v>102</v>
      </c>
      <c r="B3" s="30"/>
    </row>
    <row r="5" spans="1:17" ht="33" customHeight="1" x14ac:dyDescent="0.2">
      <c r="A5" s="53"/>
      <c r="B5" s="137" t="s">
        <v>103</v>
      </c>
      <c r="C5" s="116"/>
      <c r="D5" s="116"/>
      <c r="E5" s="116"/>
      <c r="F5" s="116"/>
      <c r="G5" s="116"/>
      <c r="H5" s="138"/>
      <c r="I5" s="67"/>
      <c r="J5" s="67"/>
      <c r="K5" s="67"/>
      <c r="L5" s="67"/>
      <c r="M5" s="67"/>
      <c r="N5" s="67"/>
      <c r="O5" s="67"/>
      <c r="P5" s="67"/>
      <c r="Q5" s="67"/>
    </row>
    <row r="6" spans="1:17" s="31" customFormat="1" ht="45" customHeight="1" x14ac:dyDescent="0.25">
      <c r="A6" s="139" t="s">
        <v>11</v>
      </c>
      <c r="B6" s="119" t="s">
        <v>12</v>
      </c>
      <c r="C6" s="141" t="s">
        <v>91</v>
      </c>
      <c r="D6" s="142"/>
      <c r="E6" s="143"/>
      <c r="F6" s="141" t="s">
        <v>92</v>
      </c>
      <c r="G6" s="142"/>
      <c r="H6" s="144"/>
    </row>
    <row r="7" spans="1:17" s="31" customFormat="1" ht="67.5" customHeight="1" x14ac:dyDescent="0.25">
      <c r="A7" s="140"/>
      <c r="B7" s="120"/>
      <c r="C7" s="106" t="s">
        <v>13</v>
      </c>
      <c r="D7" s="68" t="s">
        <v>105</v>
      </c>
      <c r="E7" s="68" t="s">
        <v>104</v>
      </c>
      <c r="F7" s="106" t="s">
        <v>14</v>
      </c>
      <c r="G7" s="68" t="s">
        <v>105</v>
      </c>
      <c r="H7" s="69" t="s">
        <v>104</v>
      </c>
    </row>
    <row r="8" spans="1:17" s="31" customFormat="1" ht="21" customHeight="1" x14ac:dyDescent="0.25">
      <c r="A8" s="70">
        <v>1</v>
      </c>
      <c r="B8" s="70"/>
      <c r="C8" s="71">
        <f>+A8+1</f>
        <v>2</v>
      </c>
      <c r="D8" s="71">
        <f>+C8+1</f>
        <v>3</v>
      </c>
      <c r="E8" s="71">
        <f>+D8+1</f>
        <v>4</v>
      </c>
      <c r="F8" s="71">
        <f>+D8+1</f>
        <v>4</v>
      </c>
      <c r="G8" s="71">
        <f>+F8+1</f>
        <v>5</v>
      </c>
      <c r="H8" s="71">
        <f>+G8+1</f>
        <v>6</v>
      </c>
    </row>
    <row r="9" spans="1:17" s="35" customFormat="1" ht="21" customHeight="1" x14ac:dyDescent="0.2">
      <c r="A9" s="32" t="s">
        <v>19</v>
      </c>
      <c r="B9" s="33">
        <f>+C9-F9</f>
        <v>-48325</v>
      </c>
      <c r="C9" s="33">
        <f>+D9+E9</f>
        <v>4808</v>
      </c>
      <c r="D9" s="10">
        <v>1234</v>
      </c>
      <c r="E9" s="10">
        <v>3574</v>
      </c>
      <c r="F9" s="33">
        <f>+G9+H9</f>
        <v>53133</v>
      </c>
      <c r="G9" s="10">
        <v>37289</v>
      </c>
      <c r="H9" s="10">
        <v>15844</v>
      </c>
      <c r="I9" s="33"/>
      <c r="J9" s="34"/>
      <c r="K9" s="34"/>
    </row>
    <row r="10" spans="1:17" s="35" customFormat="1" ht="21" customHeight="1" x14ac:dyDescent="0.2">
      <c r="A10" s="72" t="s">
        <v>20</v>
      </c>
      <c r="B10" s="73">
        <f t="shared" ref="B10:B52" si="0">+C10-F10</f>
        <v>-52842</v>
      </c>
      <c r="C10" s="73">
        <f t="shared" ref="C10:C52" si="1">+D10+E10</f>
        <v>5397</v>
      </c>
      <c r="D10" s="63">
        <v>1515</v>
      </c>
      <c r="E10" s="63">
        <v>3882</v>
      </c>
      <c r="F10" s="73">
        <f t="shared" ref="F10:F52" si="2">+G10+H10</f>
        <v>58239</v>
      </c>
      <c r="G10" s="63">
        <v>41861</v>
      </c>
      <c r="H10" s="63">
        <v>16378</v>
      </c>
      <c r="I10" s="33"/>
      <c r="J10" s="34"/>
      <c r="K10" s="34"/>
    </row>
    <row r="11" spans="1:17" s="35" customFormat="1" ht="21" customHeight="1" x14ac:dyDescent="0.2">
      <c r="A11" s="32" t="s">
        <v>21</v>
      </c>
      <c r="B11" s="33">
        <f t="shared" si="0"/>
        <v>-56240</v>
      </c>
      <c r="C11" s="33">
        <f t="shared" si="1"/>
        <v>5614</v>
      </c>
      <c r="D11" s="10">
        <v>1411</v>
      </c>
      <c r="E11" s="10">
        <v>4203</v>
      </c>
      <c r="F11" s="33">
        <f t="shared" si="2"/>
        <v>61854</v>
      </c>
      <c r="G11" s="10">
        <v>45333</v>
      </c>
      <c r="H11" s="10">
        <v>16521</v>
      </c>
      <c r="I11" s="33"/>
      <c r="J11" s="34"/>
      <c r="K11" s="34"/>
    </row>
    <row r="12" spans="1:17" s="35" customFormat="1" ht="21" customHeight="1" x14ac:dyDescent="0.2">
      <c r="A12" s="72" t="s">
        <v>22</v>
      </c>
      <c r="B12" s="74">
        <f t="shared" si="0"/>
        <v>-60832</v>
      </c>
      <c r="C12" s="74">
        <f t="shared" si="1"/>
        <v>6102</v>
      </c>
      <c r="D12" s="64">
        <v>1717</v>
      </c>
      <c r="E12" s="64">
        <v>4385</v>
      </c>
      <c r="F12" s="74">
        <f t="shared" si="2"/>
        <v>66934</v>
      </c>
      <c r="G12" s="64">
        <v>50793</v>
      </c>
      <c r="H12" s="64">
        <v>16141</v>
      </c>
      <c r="I12" s="33"/>
      <c r="J12" s="34"/>
      <c r="K12" s="34"/>
    </row>
    <row r="13" spans="1:17" s="35" customFormat="1" ht="21" customHeight="1" x14ac:dyDescent="0.2">
      <c r="A13" s="32" t="s">
        <v>23</v>
      </c>
      <c r="B13" s="33">
        <f t="shared" si="0"/>
        <v>-62725</v>
      </c>
      <c r="C13" s="33">
        <f t="shared" si="1"/>
        <v>6395</v>
      </c>
      <c r="D13" s="10">
        <v>1784</v>
      </c>
      <c r="E13" s="10">
        <v>4611</v>
      </c>
      <c r="F13" s="33">
        <f t="shared" si="2"/>
        <v>69120</v>
      </c>
      <c r="G13" s="10">
        <v>52580</v>
      </c>
      <c r="H13" s="10">
        <v>16540</v>
      </c>
      <c r="I13" s="33"/>
      <c r="J13" s="34"/>
      <c r="K13" s="34"/>
    </row>
    <row r="14" spans="1:17" s="35" customFormat="1" ht="21" customHeight="1" x14ac:dyDescent="0.2">
      <c r="A14" s="72" t="s">
        <v>24</v>
      </c>
      <c r="B14" s="73">
        <f t="shared" si="0"/>
        <v>-64085</v>
      </c>
      <c r="C14" s="73">
        <f t="shared" si="1"/>
        <v>7354</v>
      </c>
      <c r="D14" s="63">
        <v>2282</v>
      </c>
      <c r="E14" s="63">
        <v>5072</v>
      </c>
      <c r="F14" s="73">
        <f t="shared" si="2"/>
        <v>71439</v>
      </c>
      <c r="G14" s="63">
        <v>54228</v>
      </c>
      <c r="H14" s="63">
        <v>17211</v>
      </c>
      <c r="I14" s="33"/>
      <c r="J14" s="34"/>
      <c r="K14" s="34"/>
    </row>
    <row r="15" spans="1:17" s="39" customFormat="1" ht="21" customHeight="1" x14ac:dyDescent="0.2">
      <c r="A15" s="32" t="s">
        <v>25</v>
      </c>
      <c r="B15" s="33">
        <f t="shared" si="0"/>
        <v>-67050</v>
      </c>
      <c r="C15" s="33">
        <f t="shared" si="1"/>
        <v>7470</v>
      </c>
      <c r="D15" s="10">
        <v>2460</v>
      </c>
      <c r="E15" s="10">
        <v>5010</v>
      </c>
      <c r="F15" s="33">
        <f t="shared" si="2"/>
        <v>74520</v>
      </c>
      <c r="G15" s="10">
        <v>56094</v>
      </c>
      <c r="H15" s="10">
        <v>18426</v>
      </c>
      <c r="I15" s="33"/>
      <c r="J15" s="38"/>
      <c r="K15" s="38"/>
    </row>
    <row r="16" spans="1:17" s="35" customFormat="1" ht="21" customHeight="1" x14ac:dyDescent="0.2">
      <c r="A16" s="72" t="s">
        <v>26</v>
      </c>
      <c r="B16" s="74">
        <f t="shared" si="0"/>
        <v>-71130</v>
      </c>
      <c r="C16" s="74">
        <f t="shared" si="1"/>
        <v>9722</v>
      </c>
      <c r="D16" s="64">
        <v>3970</v>
      </c>
      <c r="E16" s="64">
        <v>5752</v>
      </c>
      <c r="F16" s="74">
        <f t="shared" si="2"/>
        <v>80852</v>
      </c>
      <c r="G16" s="64">
        <v>61779</v>
      </c>
      <c r="H16" s="64">
        <v>19073</v>
      </c>
      <c r="I16" s="33"/>
      <c r="J16" s="34"/>
      <c r="K16" s="34"/>
    </row>
    <row r="17" spans="1:11" s="35" customFormat="1" ht="21" customHeight="1" x14ac:dyDescent="0.2">
      <c r="A17" s="32" t="s">
        <v>27</v>
      </c>
      <c r="B17" s="33">
        <f t="shared" si="0"/>
        <v>-74373</v>
      </c>
      <c r="C17" s="33">
        <f t="shared" si="1"/>
        <v>10144</v>
      </c>
      <c r="D17" s="10">
        <v>4041</v>
      </c>
      <c r="E17" s="10">
        <v>6103</v>
      </c>
      <c r="F17" s="33">
        <f t="shared" si="2"/>
        <v>84517</v>
      </c>
      <c r="G17" s="10">
        <v>63799</v>
      </c>
      <c r="H17" s="10">
        <v>20718</v>
      </c>
      <c r="I17" s="33"/>
      <c r="J17" s="34"/>
      <c r="K17" s="34"/>
    </row>
    <row r="18" spans="1:11" s="35" customFormat="1" ht="21" customHeight="1" x14ac:dyDescent="0.2">
      <c r="A18" s="72" t="s">
        <v>28</v>
      </c>
      <c r="B18" s="73">
        <f t="shared" si="0"/>
        <v>-74491</v>
      </c>
      <c r="C18" s="73">
        <f t="shared" si="1"/>
        <v>10545</v>
      </c>
      <c r="D18" s="63">
        <v>4131</v>
      </c>
      <c r="E18" s="63">
        <v>6414</v>
      </c>
      <c r="F18" s="73">
        <f t="shared" si="2"/>
        <v>85036</v>
      </c>
      <c r="G18" s="63">
        <v>63676</v>
      </c>
      <c r="H18" s="63">
        <v>21360</v>
      </c>
      <c r="I18" s="33"/>
      <c r="J18" s="34"/>
      <c r="K18" s="34"/>
    </row>
    <row r="19" spans="1:11" s="35" customFormat="1" ht="21" customHeight="1" x14ac:dyDescent="0.2">
      <c r="A19" s="32" t="s">
        <v>29</v>
      </c>
      <c r="B19" s="33">
        <f t="shared" si="0"/>
        <v>-78092</v>
      </c>
      <c r="C19" s="33">
        <f t="shared" si="1"/>
        <v>11483</v>
      </c>
      <c r="D19" s="10">
        <v>4514</v>
      </c>
      <c r="E19" s="10">
        <v>6969</v>
      </c>
      <c r="F19" s="33">
        <f t="shared" si="2"/>
        <v>89575</v>
      </c>
      <c r="G19" s="10">
        <v>65579</v>
      </c>
      <c r="H19" s="10">
        <v>23996</v>
      </c>
      <c r="I19" s="33"/>
      <c r="J19" s="34"/>
      <c r="K19" s="34"/>
    </row>
    <row r="20" spans="1:11" s="35" customFormat="1" ht="21" customHeight="1" x14ac:dyDescent="0.2">
      <c r="A20" s="72" t="s">
        <v>30</v>
      </c>
      <c r="B20" s="74">
        <f t="shared" si="0"/>
        <v>-84266</v>
      </c>
      <c r="C20" s="74">
        <f t="shared" si="1"/>
        <v>16546</v>
      </c>
      <c r="D20" s="64">
        <v>8991</v>
      </c>
      <c r="E20" s="64">
        <v>7555</v>
      </c>
      <c r="F20" s="74">
        <f t="shared" si="2"/>
        <v>100812</v>
      </c>
      <c r="G20" s="64">
        <v>74884</v>
      </c>
      <c r="H20" s="64">
        <v>25928</v>
      </c>
      <c r="I20" s="33"/>
      <c r="J20" s="34"/>
      <c r="K20" s="34"/>
    </row>
    <row r="21" spans="1:11" s="39" customFormat="1" ht="21" customHeight="1" x14ac:dyDescent="0.2">
      <c r="A21" s="32" t="s">
        <v>31</v>
      </c>
      <c r="B21" s="33">
        <f t="shared" si="0"/>
        <v>-88862</v>
      </c>
      <c r="C21" s="33">
        <f t="shared" si="1"/>
        <v>16829</v>
      </c>
      <c r="D21" s="10">
        <v>9006</v>
      </c>
      <c r="E21" s="10">
        <v>7823</v>
      </c>
      <c r="F21" s="33">
        <f t="shared" si="2"/>
        <v>105691</v>
      </c>
      <c r="G21" s="10">
        <v>77649</v>
      </c>
      <c r="H21" s="10">
        <v>28042</v>
      </c>
      <c r="I21" s="33"/>
      <c r="J21" s="38"/>
      <c r="K21" s="38"/>
    </row>
    <row r="22" spans="1:11" s="35" customFormat="1" ht="21" customHeight="1" x14ac:dyDescent="0.2">
      <c r="A22" s="72" t="s">
        <v>32</v>
      </c>
      <c r="B22" s="73">
        <f t="shared" si="0"/>
        <v>-93512</v>
      </c>
      <c r="C22" s="73">
        <f t="shared" si="1"/>
        <v>17679</v>
      </c>
      <c r="D22" s="63">
        <v>9569</v>
      </c>
      <c r="E22" s="63">
        <v>8110</v>
      </c>
      <c r="F22" s="73">
        <f t="shared" si="2"/>
        <v>111191</v>
      </c>
      <c r="G22" s="63">
        <v>81903</v>
      </c>
      <c r="H22" s="63">
        <v>29288</v>
      </c>
      <c r="I22" s="33"/>
      <c r="J22" s="34"/>
      <c r="K22" s="34"/>
    </row>
    <row r="23" spans="1:11" s="35" customFormat="1" ht="21" customHeight="1" x14ac:dyDescent="0.2">
      <c r="A23" s="32" t="s">
        <v>33</v>
      </c>
      <c r="B23" s="33">
        <f t="shared" si="0"/>
        <v>-97238</v>
      </c>
      <c r="C23" s="33">
        <f t="shared" si="1"/>
        <v>18946</v>
      </c>
      <c r="D23" s="10">
        <v>10201</v>
      </c>
      <c r="E23" s="10">
        <v>8745</v>
      </c>
      <c r="F23" s="33">
        <f t="shared" si="2"/>
        <v>116184</v>
      </c>
      <c r="G23" s="10">
        <v>85314</v>
      </c>
      <c r="H23" s="10">
        <v>30870</v>
      </c>
      <c r="I23" s="33"/>
      <c r="J23" s="34"/>
      <c r="K23" s="34"/>
    </row>
    <row r="24" spans="1:11" s="35" customFormat="1" ht="21" customHeight="1" x14ac:dyDescent="0.2">
      <c r="A24" s="72" t="s">
        <v>34</v>
      </c>
      <c r="B24" s="74">
        <f t="shared" si="0"/>
        <v>-106043</v>
      </c>
      <c r="C24" s="74">
        <f t="shared" si="1"/>
        <v>21366</v>
      </c>
      <c r="D24" s="64">
        <v>11373</v>
      </c>
      <c r="E24" s="64">
        <v>9993</v>
      </c>
      <c r="F24" s="74">
        <f t="shared" si="2"/>
        <v>127409</v>
      </c>
      <c r="G24" s="64">
        <v>95488</v>
      </c>
      <c r="H24" s="64">
        <v>31921</v>
      </c>
      <c r="I24" s="33"/>
      <c r="J24" s="34"/>
      <c r="K24" s="34"/>
    </row>
    <row r="25" spans="1:11" s="35" customFormat="1" ht="21" customHeight="1" x14ac:dyDescent="0.2">
      <c r="A25" s="32" t="s">
        <v>35</v>
      </c>
      <c r="B25" s="33">
        <f t="shared" si="0"/>
        <v>-111425</v>
      </c>
      <c r="C25" s="33">
        <f t="shared" si="1"/>
        <v>23182</v>
      </c>
      <c r="D25" s="10">
        <v>11850</v>
      </c>
      <c r="E25" s="10">
        <v>11332</v>
      </c>
      <c r="F25" s="33">
        <f t="shared" si="2"/>
        <v>134607</v>
      </c>
      <c r="G25" s="10">
        <v>100433</v>
      </c>
      <c r="H25" s="10">
        <v>34174</v>
      </c>
      <c r="I25" s="33"/>
      <c r="J25" s="34"/>
      <c r="K25" s="34"/>
    </row>
    <row r="26" spans="1:11" s="35" customFormat="1" ht="21" customHeight="1" x14ac:dyDescent="0.2">
      <c r="A26" s="72" t="s">
        <v>36</v>
      </c>
      <c r="B26" s="73">
        <f t="shared" si="0"/>
        <v>-118312</v>
      </c>
      <c r="C26" s="73">
        <f t="shared" si="1"/>
        <v>24909</v>
      </c>
      <c r="D26" s="63">
        <v>12726</v>
      </c>
      <c r="E26" s="63">
        <v>12183</v>
      </c>
      <c r="F26" s="73">
        <f t="shared" si="2"/>
        <v>143221</v>
      </c>
      <c r="G26" s="63">
        <v>106644</v>
      </c>
      <c r="H26" s="63">
        <v>36577</v>
      </c>
      <c r="I26" s="33"/>
      <c r="J26" s="34"/>
      <c r="K26" s="34"/>
    </row>
    <row r="27" spans="1:11" s="35" customFormat="1" ht="21" customHeight="1" x14ac:dyDescent="0.2">
      <c r="A27" s="32" t="s">
        <v>37</v>
      </c>
      <c r="B27" s="33">
        <f t="shared" si="0"/>
        <v>-114905</v>
      </c>
      <c r="C27" s="33">
        <f t="shared" si="1"/>
        <v>27846</v>
      </c>
      <c r="D27" s="10">
        <v>15575</v>
      </c>
      <c r="E27" s="10">
        <v>12271</v>
      </c>
      <c r="F27" s="33">
        <f t="shared" si="2"/>
        <v>142751</v>
      </c>
      <c r="G27" s="10">
        <v>105509</v>
      </c>
      <c r="H27" s="10">
        <v>37242</v>
      </c>
      <c r="I27" s="33"/>
      <c r="J27" s="34"/>
      <c r="K27" s="34"/>
    </row>
    <row r="28" spans="1:11" s="35" customFormat="1" ht="21" customHeight="1" x14ac:dyDescent="0.2">
      <c r="A28" s="72" t="s">
        <v>38</v>
      </c>
      <c r="B28" s="74">
        <f t="shared" si="0"/>
        <v>-98524</v>
      </c>
      <c r="C28" s="74">
        <f t="shared" si="1"/>
        <v>23755</v>
      </c>
      <c r="D28" s="64">
        <v>13019</v>
      </c>
      <c r="E28" s="64">
        <v>10736</v>
      </c>
      <c r="F28" s="74">
        <f t="shared" si="2"/>
        <v>122279</v>
      </c>
      <c r="G28" s="64">
        <v>87760</v>
      </c>
      <c r="H28" s="64">
        <v>34519</v>
      </c>
      <c r="I28" s="33"/>
      <c r="J28" s="34"/>
      <c r="K28" s="34"/>
    </row>
    <row r="29" spans="1:11" s="35" customFormat="1" ht="21" customHeight="1" x14ac:dyDescent="0.2">
      <c r="A29" s="32" t="s">
        <v>39</v>
      </c>
      <c r="B29" s="33">
        <f t="shared" si="0"/>
        <v>-92562</v>
      </c>
      <c r="C29" s="33">
        <f t="shared" si="1"/>
        <v>23731</v>
      </c>
      <c r="D29" s="10">
        <v>12352</v>
      </c>
      <c r="E29" s="10">
        <v>11379</v>
      </c>
      <c r="F29" s="33">
        <f t="shared" si="2"/>
        <v>116293</v>
      </c>
      <c r="G29" s="10">
        <v>81555</v>
      </c>
      <c r="H29" s="10">
        <v>34738</v>
      </c>
      <c r="I29" s="33"/>
      <c r="J29" s="34"/>
      <c r="K29" s="34"/>
    </row>
    <row r="30" spans="1:11" s="35" customFormat="1" ht="21" customHeight="1" x14ac:dyDescent="0.2">
      <c r="A30" s="72" t="s">
        <v>40</v>
      </c>
      <c r="B30" s="73">
        <f t="shared" si="0"/>
        <v>-99040</v>
      </c>
      <c r="C30" s="73">
        <f t="shared" si="1"/>
        <v>25635</v>
      </c>
      <c r="D30" s="63">
        <v>13594</v>
      </c>
      <c r="E30" s="63">
        <v>12041</v>
      </c>
      <c r="F30" s="73">
        <f t="shared" si="2"/>
        <v>124675</v>
      </c>
      <c r="G30" s="63">
        <v>89617</v>
      </c>
      <c r="H30" s="63">
        <v>35058</v>
      </c>
      <c r="I30" s="33"/>
      <c r="J30" s="34"/>
      <c r="K30" s="34"/>
    </row>
    <row r="31" spans="1:11" s="35" customFormat="1" ht="21" customHeight="1" x14ac:dyDescent="0.2">
      <c r="A31" s="32" t="s">
        <v>41</v>
      </c>
      <c r="B31" s="33">
        <f t="shared" si="0"/>
        <v>-107254</v>
      </c>
      <c r="C31" s="33">
        <f t="shared" si="1"/>
        <v>27333</v>
      </c>
      <c r="D31" s="10">
        <v>14962</v>
      </c>
      <c r="E31" s="10">
        <v>12371</v>
      </c>
      <c r="F31" s="33">
        <f t="shared" si="2"/>
        <v>134587</v>
      </c>
      <c r="G31" s="10">
        <v>97110</v>
      </c>
      <c r="H31" s="10">
        <v>37477</v>
      </c>
      <c r="I31" s="33"/>
      <c r="J31" s="34"/>
      <c r="K31" s="34"/>
    </row>
    <row r="32" spans="1:11" s="35" customFormat="1" ht="21" customHeight="1" x14ac:dyDescent="0.2">
      <c r="A32" s="72" t="s">
        <v>42</v>
      </c>
      <c r="B32" s="74">
        <f t="shared" si="0"/>
        <v>-106885</v>
      </c>
      <c r="C32" s="74">
        <f t="shared" si="1"/>
        <v>28055</v>
      </c>
      <c r="D32" s="64">
        <v>15554</v>
      </c>
      <c r="E32" s="64">
        <v>12501</v>
      </c>
      <c r="F32" s="74">
        <f t="shared" si="2"/>
        <v>134940</v>
      </c>
      <c r="G32" s="64">
        <v>97442</v>
      </c>
      <c r="H32" s="64">
        <v>37498</v>
      </c>
      <c r="I32" s="33"/>
      <c r="J32" s="34"/>
      <c r="K32" s="34"/>
    </row>
    <row r="33" spans="1:11" s="35" customFormat="1" ht="21" customHeight="1" x14ac:dyDescent="0.2">
      <c r="A33" s="32" t="s">
        <v>43</v>
      </c>
      <c r="B33" s="33">
        <f t="shared" si="0"/>
        <v>-124441</v>
      </c>
      <c r="C33" s="33">
        <f t="shared" si="1"/>
        <v>39970</v>
      </c>
      <c r="D33" s="10">
        <v>17107</v>
      </c>
      <c r="E33" s="10">
        <v>22863</v>
      </c>
      <c r="F33" s="33">
        <f t="shared" si="2"/>
        <v>164411</v>
      </c>
      <c r="G33" s="10">
        <v>114563</v>
      </c>
      <c r="H33" s="10">
        <v>49848</v>
      </c>
      <c r="I33" s="33"/>
      <c r="J33" s="34"/>
      <c r="K33" s="34"/>
    </row>
    <row r="34" spans="1:11" s="35" customFormat="1" ht="21" customHeight="1" x14ac:dyDescent="0.2">
      <c r="A34" s="72" t="s">
        <v>44</v>
      </c>
      <c r="B34" s="73">
        <f t="shared" si="0"/>
        <v>-113750</v>
      </c>
      <c r="C34" s="73">
        <f t="shared" si="1"/>
        <v>39874</v>
      </c>
      <c r="D34" s="63">
        <v>16049</v>
      </c>
      <c r="E34" s="63">
        <v>23825</v>
      </c>
      <c r="F34" s="73">
        <f t="shared" si="2"/>
        <v>153624</v>
      </c>
      <c r="G34" s="63">
        <v>103295</v>
      </c>
      <c r="H34" s="63">
        <v>50329</v>
      </c>
      <c r="I34" s="33"/>
      <c r="J34" s="34"/>
      <c r="K34" s="34"/>
    </row>
    <row r="35" spans="1:11" s="35" customFormat="1" ht="21" customHeight="1" x14ac:dyDescent="0.2">
      <c r="A35" s="32" t="s">
        <v>45</v>
      </c>
      <c r="B35" s="33">
        <f t="shared" si="0"/>
        <v>-123727</v>
      </c>
      <c r="C35" s="33">
        <f t="shared" si="1"/>
        <v>41524</v>
      </c>
      <c r="D35" s="10">
        <v>16194</v>
      </c>
      <c r="E35" s="10">
        <v>25330</v>
      </c>
      <c r="F35" s="33">
        <f t="shared" si="2"/>
        <v>165251</v>
      </c>
      <c r="G35" s="10">
        <v>112637</v>
      </c>
      <c r="H35" s="10">
        <v>52614</v>
      </c>
      <c r="I35" s="33"/>
      <c r="J35" s="34"/>
      <c r="K35" s="34"/>
    </row>
    <row r="36" spans="1:11" s="35" customFormat="1" ht="21" customHeight="1" x14ac:dyDescent="0.2">
      <c r="A36" s="72" t="s">
        <v>46</v>
      </c>
      <c r="B36" s="74">
        <f t="shared" si="0"/>
        <v>-130032</v>
      </c>
      <c r="C36" s="74">
        <f t="shared" si="1"/>
        <v>46782</v>
      </c>
      <c r="D36" s="64">
        <v>17436</v>
      </c>
      <c r="E36" s="64">
        <v>29346</v>
      </c>
      <c r="F36" s="74">
        <f t="shared" si="2"/>
        <v>176814</v>
      </c>
      <c r="G36" s="64">
        <v>123048</v>
      </c>
      <c r="H36" s="64">
        <v>53766</v>
      </c>
      <c r="I36" s="33"/>
      <c r="J36" s="34"/>
      <c r="K36" s="34"/>
    </row>
    <row r="37" spans="1:11" s="35" customFormat="1" ht="21" customHeight="1" x14ac:dyDescent="0.2">
      <c r="A37" s="32" t="s">
        <v>47</v>
      </c>
      <c r="B37" s="33">
        <f t="shared" si="0"/>
        <v>-130553</v>
      </c>
      <c r="C37" s="33">
        <f t="shared" si="1"/>
        <v>49373</v>
      </c>
      <c r="D37" s="10">
        <v>18875</v>
      </c>
      <c r="E37" s="10">
        <v>30498</v>
      </c>
      <c r="F37" s="33">
        <f t="shared" si="2"/>
        <v>179926</v>
      </c>
      <c r="G37" s="10">
        <v>124320</v>
      </c>
      <c r="H37" s="10">
        <v>55606</v>
      </c>
      <c r="I37" s="33"/>
      <c r="J37" s="34"/>
      <c r="K37" s="34"/>
    </row>
    <row r="38" spans="1:11" s="35" customFormat="1" ht="21" customHeight="1" x14ac:dyDescent="0.2">
      <c r="A38" s="72" t="s">
        <v>48</v>
      </c>
      <c r="B38" s="73">
        <f t="shared" si="0"/>
        <v>-131569</v>
      </c>
      <c r="C38" s="73">
        <f t="shared" si="1"/>
        <v>51637</v>
      </c>
      <c r="D38" s="63">
        <v>19784</v>
      </c>
      <c r="E38" s="63">
        <v>31853</v>
      </c>
      <c r="F38" s="73">
        <f t="shared" si="2"/>
        <v>183206</v>
      </c>
      <c r="G38" s="63">
        <v>125633</v>
      </c>
      <c r="H38" s="63">
        <v>57573</v>
      </c>
      <c r="I38" s="33"/>
      <c r="J38" s="34"/>
      <c r="K38" s="34"/>
    </row>
    <row r="39" spans="1:11" s="35" customFormat="1" ht="21" customHeight="1" x14ac:dyDescent="0.2">
      <c r="A39" s="32" t="s">
        <v>49</v>
      </c>
      <c r="B39" s="33">
        <f t="shared" si="0"/>
        <v>-115783</v>
      </c>
      <c r="C39" s="33">
        <f t="shared" si="1"/>
        <v>50697</v>
      </c>
      <c r="D39" s="10">
        <v>20315</v>
      </c>
      <c r="E39" s="10">
        <v>30382</v>
      </c>
      <c r="F39" s="33">
        <f t="shared" si="2"/>
        <v>166480</v>
      </c>
      <c r="G39" s="10">
        <v>109950</v>
      </c>
      <c r="H39" s="10">
        <v>56530</v>
      </c>
      <c r="I39" s="33"/>
      <c r="J39" s="34"/>
      <c r="K39" s="34"/>
    </row>
    <row r="40" spans="1:11" s="35" customFormat="1" ht="21" customHeight="1" x14ac:dyDescent="0.2">
      <c r="A40" s="72" t="s">
        <v>50</v>
      </c>
      <c r="B40" s="74">
        <f t="shared" si="0"/>
        <v>-117038</v>
      </c>
      <c r="C40" s="74">
        <f t="shared" si="1"/>
        <v>50599</v>
      </c>
      <c r="D40" s="64">
        <v>22273</v>
      </c>
      <c r="E40" s="64">
        <v>28326</v>
      </c>
      <c r="F40" s="74">
        <f t="shared" si="2"/>
        <v>167637</v>
      </c>
      <c r="G40" s="64">
        <v>109663</v>
      </c>
      <c r="H40" s="64">
        <v>57974</v>
      </c>
      <c r="I40" s="33"/>
      <c r="J40" s="34"/>
      <c r="K40" s="34"/>
    </row>
    <row r="41" spans="1:11" s="35" customFormat="1" ht="21" customHeight="1" x14ac:dyDescent="0.2">
      <c r="A41" s="32" t="s">
        <v>51</v>
      </c>
      <c r="B41" s="33">
        <f t="shared" si="0"/>
        <v>-126730</v>
      </c>
      <c r="C41" s="33">
        <f t="shared" si="1"/>
        <v>53070</v>
      </c>
      <c r="D41" s="10">
        <v>23287</v>
      </c>
      <c r="E41" s="10">
        <v>29783</v>
      </c>
      <c r="F41" s="33">
        <f t="shared" si="2"/>
        <v>179800</v>
      </c>
      <c r="G41" s="10">
        <v>118834</v>
      </c>
      <c r="H41" s="10">
        <v>60966</v>
      </c>
      <c r="I41" s="33"/>
      <c r="J41" s="34"/>
      <c r="K41" s="34"/>
    </row>
    <row r="42" spans="1:11" s="35" customFormat="1" ht="21" customHeight="1" x14ac:dyDescent="0.2">
      <c r="A42" s="72" t="s">
        <v>52</v>
      </c>
      <c r="B42" s="73">
        <f t="shared" si="0"/>
        <v>-124849</v>
      </c>
      <c r="C42" s="73">
        <f t="shared" si="1"/>
        <v>52194</v>
      </c>
      <c r="D42" s="63">
        <v>22885</v>
      </c>
      <c r="E42" s="63">
        <v>29309</v>
      </c>
      <c r="F42" s="73">
        <f t="shared" si="2"/>
        <v>177043</v>
      </c>
      <c r="G42" s="63">
        <v>115559</v>
      </c>
      <c r="H42" s="63">
        <v>61484</v>
      </c>
      <c r="I42" s="33"/>
      <c r="J42" s="34"/>
      <c r="K42" s="34"/>
    </row>
    <row r="43" spans="1:11" s="35" customFormat="1" ht="21" customHeight="1" x14ac:dyDescent="0.2">
      <c r="A43" s="32" t="s">
        <v>53</v>
      </c>
      <c r="B43" s="33">
        <f t="shared" si="0"/>
        <v>-130634</v>
      </c>
      <c r="C43" s="33">
        <f t="shared" si="1"/>
        <v>54381</v>
      </c>
      <c r="D43" s="10">
        <v>24170</v>
      </c>
      <c r="E43" s="10">
        <v>30211</v>
      </c>
      <c r="F43" s="33">
        <f t="shared" si="2"/>
        <v>185015</v>
      </c>
      <c r="G43" s="10">
        <v>122854</v>
      </c>
      <c r="H43" s="10">
        <v>62161</v>
      </c>
      <c r="I43" s="33"/>
      <c r="J43" s="34"/>
      <c r="K43" s="34"/>
    </row>
    <row r="44" spans="1:11" s="35" customFormat="1" ht="21" customHeight="1" x14ac:dyDescent="0.2">
      <c r="A44" s="72" t="s">
        <v>54</v>
      </c>
      <c r="B44" s="74">
        <f t="shared" si="0"/>
        <v>-135939</v>
      </c>
      <c r="C44" s="74">
        <f t="shared" si="1"/>
        <v>54657</v>
      </c>
      <c r="D44" s="64">
        <v>24123</v>
      </c>
      <c r="E44" s="64">
        <v>30534</v>
      </c>
      <c r="F44" s="74">
        <f t="shared" si="2"/>
        <v>190596</v>
      </c>
      <c r="G44" s="64">
        <v>127036</v>
      </c>
      <c r="H44" s="64">
        <v>63560</v>
      </c>
      <c r="I44" s="33"/>
      <c r="J44" s="34"/>
      <c r="K44" s="34"/>
    </row>
    <row r="45" spans="1:11" s="35" customFormat="1" ht="21" customHeight="1" x14ac:dyDescent="0.2">
      <c r="A45" s="32" t="s">
        <v>55</v>
      </c>
      <c r="B45" s="33">
        <f t="shared" si="0"/>
        <v>-133939</v>
      </c>
      <c r="C45" s="33">
        <f t="shared" si="1"/>
        <v>54663</v>
      </c>
      <c r="D45" s="10">
        <v>23881</v>
      </c>
      <c r="E45" s="10">
        <v>30782</v>
      </c>
      <c r="F45" s="33">
        <f t="shared" si="2"/>
        <v>188602</v>
      </c>
      <c r="G45" s="10">
        <v>123236</v>
      </c>
      <c r="H45" s="10">
        <v>65366</v>
      </c>
      <c r="I45" s="33"/>
      <c r="J45" s="34"/>
      <c r="K45" s="34"/>
    </row>
    <row r="46" spans="1:11" s="35" customFormat="1" ht="21" customHeight="1" x14ac:dyDescent="0.2">
      <c r="A46" s="72" t="s">
        <v>56</v>
      </c>
      <c r="B46" s="73">
        <f t="shared" si="0"/>
        <v>-131087</v>
      </c>
      <c r="C46" s="73">
        <f t="shared" si="1"/>
        <v>50916</v>
      </c>
      <c r="D46" s="63">
        <v>23570</v>
      </c>
      <c r="E46" s="63">
        <v>27346</v>
      </c>
      <c r="F46" s="73">
        <f t="shared" si="2"/>
        <v>182003</v>
      </c>
      <c r="G46" s="63">
        <v>116165</v>
      </c>
      <c r="H46" s="63">
        <v>65838</v>
      </c>
      <c r="I46" s="33"/>
      <c r="J46" s="34"/>
      <c r="K46" s="34"/>
    </row>
    <row r="47" spans="1:11" s="35" customFormat="1" ht="21" customHeight="1" x14ac:dyDescent="0.2">
      <c r="A47" s="32" t="s">
        <v>57</v>
      </c>
      <c r="B47" s="33">
        <f t="shared" si="0"/>
        <v>-141391</v>
      </c>
      <c r="C47" s="33">
        <f t="shared" si="1"/>
        <v>52365</v>
      </c>
      <c r="D47" s="10">
        <v>24246</v>
      </c>
      <c r="E47" s="10">
        <v>28119</v>
      </c>
      <c r="F47" s="33">
        <f t="shared" si="2"/>
        <v>193756</v>
      </c>
      <c r="G47" s="10">
        <v>124940</v>
      </c>
      <c r="H47" s="10">
        <v>68816</v>
      </c>
      <c r="I47" s="33"/>
      <c r="J47" s="34"/>
      <c r="K47" s="34"/>
    </row>
    <row r="48" spans="1:11" s="35" customFormat="1" ht="21" customHeight="1" x14ac:dyDescent="0.2">
      <c r="A48" s="72" t="s">
        <v>58</v>
      </c>
      <c r="B48" s="74">
        <f t="shared" si="0"/>
        <v>-147914</v>
      </c>
      <c r="C48" s="74">
        <f t="shared" si="1"/>
        <v>51885</v>
      </c>
      <c r="D48" s="64">
        <v>24444</v>
      </c>
      <c r="E48" s="64">
        <v>27441</v>
      </c>
      <c r="F48" s="74">
        <f t="shared" si="2"/>
        <v>199799</v>
      </c>
      <c r="G48" s="64">
        <v>134274</v>
      </c>
      <c r="H48" s="64">
        <v>65525</v>
      </c>
      <c r="I48" s="33"/>
      <c r="J48" s="34"/>
      <c r="K48" s="34"/>
    </row>
    <row r="49" spans="1:11" s="35" customFormat="1" ht="21" customHeight="1" x14ac:dyDescent="0.2">
      <c r="A49" s="9" t="s">
        <v>125</v>
      </c>
      <c r="B49" s="33">
        <f t="shared" si="0"/>
        <v>-149814</v>
      </c>
      <c r="C49" s="33">
        <f t="shared" si="1"/>
        <v>52093</v>
      </c>
      <c r="D49" s="10">
        <v>23635</v>
      </c>
      <c r="E49" s="10">
        <v>28458</v>
      </c>
      <c r="F49" s="33">
        <f t="shared" si="2"/>
        <v>201907</v>
      </c>
      <c r="G49" s="10">
        <v>135073</v>
      </c>
      <c r="H49" s="10">
        <v>66834</v>
      </c>
      <c r="I49" s="33"/>
      <c r="J49" s="34"/>
      <c r="K49" s="34"/>
    </row>
    <row r="50" spans="1:11" s="35" customFormat="1" ht="21" customHeight="1" x14ac:dyDescent="0.2">
      <c r="A50" s="62" t="s">
        <v>126</v>
      </c>
      <c r="B50" s="73">
        <f t="shared" si="0"/>
        <v>-148843</v>
      </c>
      <c r="C50" s="73">
        <f t="shared" si="1"/>
        <v>53313</v>
      </c>
      <c r="D50" s="63">
        <v>24772</v>
      </c>
      <c r="E50" s="63">
        <v>28541</v>
      </c>
      <c r="F50" s="73">
        <f t="shared" si="2"/>
        <v>202156</v>
      </c>
      <c r="G50" s="63">
        <v>132378</v>
      </c>
      <c r="H50" s="63">
        <v>69778</v>
      </c>
      <c r="I50" s="33"/>
      <c r="J50" s="34"/>
      <c r="K50" s="34"/>
    </row>
    <row r="51" spans="1:11" s="35" customFormat="1" ht="21" customHeight="1" x14ac:dyDescent="0.2">
      <c r="A51" s="9" t="s">
        <v>127</v>
      </c>
      <c r="B51" s="33">
        <f t="shared" si="0"/>
        <v>-153936</v>
      </c>
      <c r="C51" s="33">
        <f t="shared" si="1"/>
        <v>54770</v>
      </c>
      <c r="D51" s="10">
        <v>25634</v>
      </c>
      <c r="E51" s="10">
        <v>29136</v>
      </c>
      <c r="F51" s="33">
        <f t="shared" si="2"/>
        <v>208706</v>
      </c>
      <c r="G51" s="10">
        <v>136484</v>
      </c>
      <c r="H51" s="10">
        <v>72222</v>
      </c>
      <c r="I51" s="33"/>
      <c r="J51" s="34"/>
      <c r="K51" s="34"/>
    </row>
    <row r="52" spans="1:11" s="35" customFormat="1" ht="21" customHeight="1" x14ac:dyDescent="0.2">
      <c r="A52" s="62" t="s">
        <v>128</v>
      </c>
      <c r="B52" s="74">
        <f t="shared" si="0"/>
        <v>-153366</v>
      </c>
      <c r="C52" s="74">
        <f t="shared" si="1"/>
        <v>54472</v>
      </c>
      <c r="D52" s="64">
        <v>25576</v>
      </c>
      <c r="E52" s="64">
        <v>28896</v>
      </c>
      <c r="F52" s="74">
        <f t="shared" si="2"/>
        <v>207838</v>
      </c>
      <c r="G52" s="64">
        <v>136599</v>
      </c>
      <c r="H52" s="64">
        <v>71239</v>
      </c>
      <c r="I52" s="33"/>
      <c r="J52" s="34"/>
      <c r="K52" s="34"/>
    </row>
    <row r="53" spans="1:11" s="35" customFormat="1" ht="21" customHeight="1" x14ac:dyDescent="0.2">
      <c r="A53" s="9" t="s">
        <v>132</v>
      </c>
      <c r="B53" s="33">
        <f t="shared" ref="B53:B88" si="3">+C53-F53</f>
        <v>-156546</v>
      </c>
      <c r="C53" s="33">
        <f t="shared" ref="C53:C88" si="4">+D53+E53</f>
        <v>57431</v>
      </c>
      <c r="D53" s="10">
        <v>26514</v>
      </c>
      <c r="E53" s="10">
        <v>30917</v>
      </c>
      <c r="F53" s="33">
        <f t="shared" ref="F53:F88" si="5">+G53+H53</f>
        <v>213977</v>
      </c>
      <c r="G53" s="10">
        <v>139208</v>
      </c>
      <c r="H53" s="10">
        <v>74769</v>
      </c>
      <c r="I53" s="33"/>
      <c r="J53" s="34"/>
      <c r="K53" s="34"/>
    </row>
    <row r="54" spans="1:11" s="35" customFormat="1" ht="21" customHeight="1" x14ac:dyDescent="0.2">
      <c r="A54" s="62" t="s">
        <v>133</v>
      </c>
      <c r="B54" s="73">
        <f t="shared" si="3"/>
        <v>-151715</v>
      </c>
      <c r="C54" s="73">
        <f t="shared" si="4"/>
        <v>57202</v>
      </c>
      <c r="D54" s="63">
        <v>26299</v>
      </c>
      <c r="E54" s="63">
        <v>30903</v>
      </c>
      <c r="F54" s="73">
        <f t="shared" si="5"/>
        <v>208917</v>
      </c>
      <c r="G54" s="63">
        <v>133841</v>
      </c>
      <c r="H54" s="63">
        <v>75076</v>
      </c>
      <c r="I54" s="33"/>
      <c r="J54" s="34"/>
      <c r="K54" s="34"/>
    </row>
    <row r="55" spans="1:11" s="35" customFormat="1" ht="21" customHeight="1" x14ac:dyDescent="0.2">
      <c r="A55" s="9" t="s">
        <v>134</v>
      </c>
      <c r="B55" s="33">
        <f t="shared" si="3"/>
        <v>-149972</v>
      </c>
      <c r="C55" s="33">
        <f t="shared" si="4"/>
        <v>57644</v>
      </c>
      <c r="D55" s="10">
        <v>27955</v>
      </c>
      <c r="E55" s="10">
        <v>29689</v>
      </c>
      <c r="F55" s="33">
        <f t="shared" si="5"/>
        <v>207616</v>
      </c>
      <c r="G55" s="10">
        <v>132567</v>
      </c>
      <c r="H55" s="10">
        <v>75049</v>
      </c>
      <c r="I55" s="33"/>
      <c r="J55" s="34"/>
      <c r="K55" s="34"/>
    </row>
    <row r="56" spans="1:11" s="35" customFormat="1" ht="21" customHeight="1" x14ac:dyDescent="0.2">
      <c r="A56" s="62" t="s">
        <v>135</v>
      </c>
      <c r="B56" s="74">
        <f t="shared" si="3"/>
        <v>-147553</v>
      </c>
      <c r="C56" s="74">
        <f t="shared" si="4"/>
        <v>57024</v>
      </c>
      <c r="D56" s="64">
        <v>26628</v>
      </c>
      <c r="E56" s="64">
        <v>30396</v>
      </c>
      <c r="F56" s="74">
        <f t="shared" si="5"/>
        <v>204577</v>
      </c>
      <c r="G56" s="64">
        <v>129291</v>
      </c>
      <c r="H56" s="64">
        <v>75286</v>
      </c>
      <c r="I56" s="33"/>
      <c r="J56" s="34"/>
      <c r="K56" s="34"/>
    </row>
    <row r="57" spans="1:11" s="35" customFormat="1" ht="21" customHeight="1" x14ac:dyDescent="0.2">
      <c r="A57" s="9" t="s">
        <v>136</v>
      </c>
      <c r="B57" s="33">
        <f t="shared" si="3"/>
        <v>-154144</v>
      </c>
      <c r="C57" s="33">
        <f t="shared" si="4"/>
        <v>58597</v>
      </c>
      <c r="D57" s="10">
        <v>27005</v>
      </c>
      <c r="E57" s="10">
        <v>31592</v>
      </c>
      <c r="F57" s="33">
        <f t="shared" si="5"/>
        <v>212741</v>
      </c>
      <c r="G57" s="10">
        <v>135769</v>
      </c>
      <c r="H57" s="10">
        <v>76972</v>
      </c>
      <c r="I57" s="33"/>
      <c r="J57" s="34"/>
      <c r="K57" s="34"/>
    </row>
    <row r="58" spans="1:11" s="35" customFormat="1" ht="21" customHeight="1" x14ac:dyDescent="0.2">
      <c r="A58" s="62" t="s">
        <v>137</v>
      </c>
      <c r="B58" s="73">
        <f t="shared" si="3"/>
        <v>-151614</v>
      </c>
      <c r="C58" s="73">
        <f t="shared" si="4"/>
        <v>55441</v>
      </c>
      <c r="D58" s="63">
        <v>23154</v>
      </c>
      <c r="E58" s="63">
        <v>32287</v>
      </c>
      <c r="F58" s="73">
        <f t="shared" si="5"/>
        <v>207055</v>
      </c>
      <c r="G58" s="63">
        <v>128376</v>
      </c>
      <c r="H58" s="63">
        <v>78679</v>
      </c>
      <c r="I58" s="33"/>
      <c r="J58" s="34"/>
      <c r="K58" s="34"/>
    </row>
    <row r="59" spans="1:11" s="35" customFormat="1" ht="21" customHeight="1" x14ac:dyDescent="0.2">
      <c r="A59" s="9" t="s">
        <v>138</v>
      </c>
      <c r="B59" s="33">
        <f t="shared" si="3"/>
        <v>-158907</v>
      </c>
      <c r="C59" s="33">
        <f t="shared" si="4"/>
        <v>56120</v>
      </c>
      <c r="D59" s="10">
        <v>24143</v>
      </c>
      <c r="E59" s="10">
        <v>31977</v>
      </c>
      <c r="F59" s="33">
        <f t="shared" si="5"/>
        <v>215027</v>
      </c>
      <c r="G59" s="10">
        <v>136141</v>
      </c>
      <c r="H59" s="10">
        <v>78886</v>
      </c>
      <c r="I59" s="33"/>
      <c r="J59" s="34"/>
      <c r="K59" s="34"/>
    </row>
    <row r="60" spans="1:11" s="35" customFormat="1" ht="21" customHeight="1" x14ac:dyDescent="0.2">
      <c r="A60" s="62" t="s">
        <v>139</v>
      </c>
      <c r="B60" s="74">
        <f t="shared" si="3"/>
        <v>-152728</v>
      </c>
      <c r="C60" s="74">
        <f t="shared" si="4"/>
        <v>60544</v>
      </c>
      <c r="D60" s="64">
        <v>24896</v>
      </c>
      <c r="E60" s="64">
        <v>35648</v>
      </c>
      <c r="F60" s="74">
        <f t="shared" si="5"/>
        <v>213272</v>
      </c>
      <c r="G60" s="64">
        <v>133121</v>
      </c>
      <c r="H60" s="64">
        <v>80151</v>
      </c>
      <c r="I60" s="33"/>
      <c r="J60" s="34"/>
      <c r="K60" s="34"/>
    </row>
    <row r="61" spans="1:11" s="35" customFormat="1" ht="21" customHeight="1" x14ac:dyDescent="0.2">
      <c r="A61" s="9" t="s">
        <v>140</v>
      </c>
      <c r="B61" s="33">
        <f t="shared" si="3"/>
        <v>-169326</v>
      </c>
      <c r="C61" s="33">
        <f t="shared" si="4"/>
        <v>60802</v>
      </c>
      <c r="D61" s="10">
        <v>24143</v>
      </c>
      <c r="E61" s="10">
        <v>36659</v>
      </c>
      <c r="F61" s="33">
        <f t="shared" si="5"/>
        <v>230128</v>
      </c>
      <c r="G61" s="10">
        <v>148460</v>
      </c>
      <c r="H61" s="10">
        <v>81668</v>
      </c>
      <c r="I61" s="33"/>
      <c r="J61" s="34"/>
      <c r="K61" s="34"/>
    </row>
    <row r="62" spans="1:11" s="35" customFormat="1" ht="21" customHeight="1" x14ac:dyDescent="0.2">
      <c r="A62" s="62" t="s">
        <v>141</v>
      </c>
      <c r="B62" s="73">
        <f t="shared" si="3"/>
        <v>-167845</v>
      </c>
      <c r="C62" s="73">
        <f t="shared" si="4"/>
        <v>60389</v>
      </c>
      <c r="D62" s="63">
        <v>24376</v>
      </c>
      <c r="E62" s="63">
        <v>36013</v>
      </c>
      <c r="F62" s="73">
        <f t="shared" si="5"/>
        <v>228234</v>
      </c>
      <c r="G62" s="63">
        <v>145862</v>
      </c>
      <c r="H62" s="63">
        <v>82372</v>
      </c>
      <c r="I62" s="33"/>
      <c r="J62" s="34"/>
      <c r="K62" s="34"/>
    </row>
    <row r="63" spans="1:11" s="35" customFormat="1" ht="21" customHeight="1" x14ac:dyDescent="0.2">
      <c r="A63" s="9" t="s">
        <v>142</v>
      </c>
      <c r="B63" s="33">
        <f t="shared" si="3"/>
        <v>-167422</v>
      </c>
      <c r="C63" s="33">
        <f t="shared" si="4"/>
        <v>59756</v>
      </c>
      <c r="D63" s="10">
        <v>24729</v>
      </c>
      <c r="E63" s="10">
        <v>35027</v>
      </c>
      <c r="F63" s="33">
        <f t="shared" si="5"/>
        <v>227178</v>
      </c>
      <c r="G63" s="10">
        <v>145479</v>
      </c>
      <c r="H63" s="10">
        <v>81699</v>
      </c>
      <c r="I63" s="33"/>
      <c r="J63" s="34"/>
      <c r="K63" s="34"/>
    </row>
    <row r="64" spans="1:11" s="35" customFormat="1" ht="21" customHeight="1" x14ac:dyDescent="0.2">
      <c r="A64" s="62" t="s">
        <v>143</v>
      </c>
      <c r="B64" s="74">
        <f t="shared" si="3"/>
        <v>-175709</v>
      </c>
      <c r="C64" s="74">
        <f t="shared" si="4"/>
        <v>61012</v>
      </c>
      <c r="D64" s="64">
        <v>24436</v>
      </c>
      <c r="E64" s="64">
        <v>36576</v>
      </c>
      <c r="F64" s="74">
        <f t="shared" si="5"/>
        <v>236721</v>
      </c>
      <c r="G64" s="64">
        <v>154282</v>
      </c>
      <c r="H64" s="64">
        <v>82439</v>
      </c>
      <c r="I64" s="33"/>
      <c r="J64" s="34"/>
      <c r="K64" s="34"/>
    </row>
    <row r="65" spans="1:11" s="35" customFormat="1" ht="21" customHeight="1" x14ac:dyDescent="0.2">
      <c r="A65" s="9" t="s">
        <v>144</v>
      </c>
      <c r="B65" s="33">
        <f t="shared" si="3"/>
        <v>-176990</v>
      </c>
      <c r="C65" s="33">
        <f t="shared" si="4"/>
        <v>61475</v>
      </c>
      <c r="D65" s="10">
        <v>25095</v>
      </c>
      <c r="E65" s="10">
        <v>36380</v>
      </c>
      <c r="F65" s="33">
        <f t="shared" si="5"/>
        <v>238465</v>
      </c>
      <c r="G65" s="10">
        <v>153811</v>
      </c>
      <c r="H65" s="10">
        <v>84654</v>
      </c>
      <c r="I65" s="33"/>
      <c r="J65" s="34"/>
      <c r="K65" s="34"/>
    </row>
    <row r="66" spans="1:11" s="35" customFormat="1" ht="21" customHeight="1" x14ac:dyDescent="0.2">
      <c r="A66" s="62" t="s">
        <v>145</v>
      </c>
      <c r="B66" s="73">
        <f t="shared" si="3"/>
        <v>-169219</v>
      </c>
      <c r="C66" s="73">
        <f t="shared" si="4"/>
        <v>59872</v>
      </c>
      <c r="D66" s="63">
        <v>23184</v>
      </c>
      <c r="E66" s="63">
        <v>36688</v>
      </c>
      <c r="F66" s="73">
        <f t="shared" si="5"/>
        <v>229091</v>
      </c>
      <c r="G66" s="63">
        <v>144461</v>
      </c>
      <c r="H66" s="63">
        <v>84630</v>
      </c>
      <c r="I66" s="33"/>
      <c r="J66" s="34"/>
      <c r="K66" s="34"/>
    </row>
    <row r="67" spans="1:11" s="35" customFormat="1" ht="21" customHeight="1" x14ac:dyDescent="0.2">
      <c r="A67" s="9" t="s">
        <v>146</v>
      </c>
      <c r="B67" s="33">
        <f t="shared" si="3"/>
        <v>-182189</v>
      </c>
      <c r="C67" s="33">
        <f t="shared" si="4"/>
        <v>57837</v>
      </c>
      <c r="D67" s="10">
        <v>21816</v>
      </c>
      <c r="E67" s="10">
        <v>36021</v>
      </c>
      <c r="F67" s="33">
        <f t="shared" si="5"/>
        <v>240026</v>
      </c>
      <c r="G67" s="10">
        <v>152834</v>
      </c>
      <c r="H67" s="10">
        <v>87192</v>
      </c>
      <c r="I67" s="33"/>
      <c r="J67" s="34"/>
      <c r="K67" s="34"/>
    </row>
    <row r="68" spans="1:11" s="35" customFormat="1" ht="21" customHeight="1" x14ac:dyDescent="0.2">
      <c r="A68" s="62" t="s">
        <v>147</v>
      </c>
      <c r="B68" s="74">
        <f t="shared" si="3"/>
        <v>-181043</v>
      </c>
      <c r="C68" s="74">
        <f t="shared" si="4"/>
        <v>58297</v>
      </c>
      <c r="D68" s="64">
        <v>20666</v>
      </c>
      <c r="E68" s="64">
        <v>37631</v>
      </c>
      <c r="F68" s="74">
        <f t="shared" si="5"/>
        <v>239340</v>
      </c>
      <c r="G68" s="64">
        <v>154046</v>
      </c>
      <c r="H68" s="64">
        <v>85294</v>
      </c>
      <c r="I68" s="33"/>
      <c r="J68" s="34"/>
      <c r="K68" s="34"/>
    </row>
    <row r="69" spans="1:11" s="35" customFormat="1" ht="21" customHeight="1" x14ac:dyDescent="0.2">
      <c r="A69" s="9" t="s">
        <v>149</v>
      </c>
      <c r="B69" s="33">
        <f t="shared" si="3"/>
        <v>-189836</v>
      </c>
      <c r="C69" s="33">
        <f t="shared" si="4"/>
        <v>59760</v>
      </c>
      <c r="D69" s="10">
        <v>21301</v>
      </c>
      <c r="E69" s="10">
        <v>38459</v>
      </c>
      <c r="F69" s="33">
        <f t="shared" si="5"/>
        <v>249596</v>
      </c>
      <c r="G69" s="10">
        <v>162367</v>
      </c>
      <c r="H69" s="10">
        <v>87229</v>
      </c>
      <c r="I69" s="33"/>
      <c r="J69" s="34"/>
      <c r="K69" s="34"/>
    </row>
    <row r="70" spans="1:11" s="35" customFormat="1" ht="21" customHeight="1" x14ac:dyDescent="0.2">
      <c r="A70" s="62" t="s">
        <v>150</v>
      </c>
      <c r="B70" s="73">
        <f t="shared" si="3"/>
        <v>-192617</v>
      </c>
      <c r="C70" s="73">
        <f t="shared" si="4"/>
        <v>59706</v>
      </c>
      <c r="D70" s="63">
        <v>21708</v>
      </c>
      <c r="E70" s="63">
        <v>37998</v>
      </c>
      <c r="F70" s="73">
        <f t="shared" si="5"/>
        <v>252323</v>
      </c>
      <c r="G70" s="63">
        <v>165436</v>
      </c>
      <c r="H70" s="63">
        <v>86887</v>
      </c>
      <c r="I70" s="33"/>
      <c r="J70" s="34"/>
      <c r="K70" s="34"/>
    </row>
    <row r="71" spans="1:11" s="35" customFormat="1" ht="21" customHeight="1" x14ac:dyDescent="0.2">
      <c r="A71" s="9" t="s">
        <v>151</v>
      </c>
      <c r="B71" s="33">
        <f t="shared" si="3"/>
        <v>-187865</v>
      </c>
      <c r="C71" s="33">
        <f t="shared" si="4"/>
        <v>60764</v>
      </c>
      <c r="D71" s="10">
        <v>20775</v>
      </c>
      <c r="E71" s="10">
        <v>39989</v>
      </c>
      <c r="F71" s="33">
        <f t="shared" si="5"/>
        <v>248629</v>
      </c>
      <c r="G71" s="10">
        <v>161222</v>
      </c>
      <c r="H71" s="10">
        <v>87407</v>
      </c>
      <c r="I71" s="33"/>
      <c r="J71" s="34"/>
      <c r="K71" s="34"/>
    </row>
    <row r="72" spans="1:11" s="35" customFormat="1" ht="21" customHeight="1" x14ac:dyDescent="0.2">
      <c r="A72" s="62" t="s">
        <v>152</v>
      </c>
      <c r="B72" s="74">
        <f t="shared" si="3"/>
        <v>-194430</v>
      </c>
      <c r="C72" s="74">
        <f t="shared" si="4"/>
        <v>61251</v>
      </c>
      <c r="D72" s="64">
        <v>19228</v>
      </c>
      <c r="E72" s="64">
        <v>42023</v>
      </c>
      <c r="F72" s="74">
        <f t="shared" si="5"/>
        <v>255681</v>
      </c>
      <c r="G72" s="64">
        <v>168602</v>
      </c>
      <c r="H72" s="64">
        <v>87079</v>
      </c>
      <c r="I72" s="33"/>
      <c r="J72" s="34"/>
      <c r="K72" s="34"/>
    </row>
    <row r="73" spans="1:11" s="35" customFormat="1" ht="21" customHeight="1" x14ac:dyDescent="0.2">
      <c r="A73" s="9" t="s">
        <v>153</v>
      </c>
      <c r="B73" s="33">
        <f t="shared" si="3"/>
        <v>-181559</v>
      </c>
      <c r="C73" s="33">
        <f t="shared" si="4"/>
        <v>58976</v>
      </c>
      <c r="D73" s="10">
        <v>17453</v>
      </c>
      <c r="E73" s="10">
        <v>41523</v>
      </c>
      <c r="F73" s="33">
        <f t="shared" si="5"/>
        <v>240535</v>
      </c>
      <c r="G73" s="10">
        <v>151864</v>
      </c>
      <c r="H73" s="10">
        <v>88671</v>
      </c>
      <c r="I73" s="33"/>
      <c r="J73" s="34"/>
      <c r="K73" s="34"/>
    </row>
    <row r="74" spans="1:11" s="35" customFormat="1" ht="21" customHeight="1" x14ac:dyDescent="0.2">
      <c r="A74" s="62" t="s">
        <v>154</v>
      </c>
      <c r="B74" s="73">
        <f t="shared" si="3"/>
        <v>-187783</v>
      </c>
      <c r="C74" s="73">
        <f t="shared" si="4"/>
        <v>57280</v>
      </c>
      <c r="D74" s="63">
        <v>17406</v>
      </c>
      <c r="E74" s="63">
        <v>39874</v>
      </c>
      <c r="F74" s="73">
        <f t="shared" si="5"/>
        <v>245063</v>
      </c>
      <c r="G74" s="63">
        <v>156510</v>
      </c>
      <c r="H74" s="63">
        <v>88553</v>
      </c>
      <c r="I74" s="33"/>
      <c r="J74" s="34"/>
      <c r="K74" s="34"/>
    </row>
    <row r="75" spans="1:11" s="35" customFormat="1" ht="21" customHeight="1" x14ac:dyDescent="0.2">
      <c r="A75" s="9" t="s">
        <v>155</v>
      </c>
      <c r="B75" s="33">
        <f t="shared" si="3"/>
        <v>-187288</v>
      </c>
      <c r="C75" s="33">
        <f t="shared" si="4"/>
        <v>59247</v>
      </c>
      <c r="D75" s="10">
        <v>17223</v>
      </c>
      <c r="E75" s="10">
        <v>42024</v>
      </c>
      <c r="F75" s="33">
        <f t="shared" si="5"/>
        <v>246535</v>
      </c>
      <c r="G75" s="10">
        <v>158508</v>
      </c>
      <c r="H75" s="10">
        <v>88027</v>
      </c>
      <c r="I75" s="33"/>
      <c r="J75" s="34"/>
      <c r="K75" s="34"/>
    </row>
    <row r="76" spans="1:11" s="35" customFormat="1" ht="21" customHeight="1" x14ac:dyDescent="0.2">
      <c r="A76" s="62" t="s">
        <v>156</v>
      </c>
      <c r="B76" s="74">
        <f t="shared" si="3"/>
        <v>-187119</v>
      </c>
      <c r="C76" s="74">
        <f t="shared" si="4"/>
        <v>61918</v>
      </c>
      <c r="D76" s="64">
        <v>18407</v>
      </c>
      <c r="E76" s="64">
        <v>43511</v>
      </c>
      <c r="F76" s="74">
        <f t="shared" si="5"/>
        <v>249037</v>
      </c>
      <c r="G76" s="64">
        <v>161574</v>
      </c>
      <c r="H76" s="64">
        <v>87463</v>
      </c>
      <c r="I76" s="33"/>
      <c r="J76" s="34"/>
      <c r="K76" s="34"/>
    </row>
    <row r="77" spans="1:11" s="35" customFormat="1" ht="21" customHeight="1" x14ac:dyDescent="0.2">
      <c r="A77" s="9" t="s">
        <v>158</v>
      </c>
      <c r="B77" s="33">
        <f t="shared" si="3"/>
        <v>-192930</v>
      </c>
      <c r="C77" s="33">
        <f t="shared" si="4"/>
        <v>64775</v>
      </c>
      <c r="D77" s="10">
        <v>19005</v>
      </c>
      <c r="E77" s="10">
        <v>45770</v>
      </c>
      <c r="F77" s="33">
        <f t="shared" si="5"/>
        <v>257705</v>
      </c>
      <c r="G77" s="10">
        <v>167089</v>
      </c>
      <c r="H77" s="10">
        <v>90616</v>
      </c>
      <c r="I77" s="33"/>
      <c r="J77" s="34"/>
      <c r="K77" s="34"/>
    </row>
    <row r="78" spans="1:11" s="35" customFormat="1" ht="21" customHeight="1" x14ac:dyDescent="0.2">
      <c r="A78" s="62" t="s">
        <v>159</v>
      </c>
      <c r="B78" s="73">
        <f t="shared" si="3"/>
        <v>-204088</v>
      </c>
      <c r="C78" s="73">
        <f t="shared" si="4"/>
        <v>67277</v>
      </c>
      <c r="D78" s="63">
        <v>19981</v>
      </c>
      <c r="E78" s="63">
        <v>47296</v>
      </c>
      <c r="F78" s="73">
        <f t="shared" si="5"/>
        <v>271365</v>
      </c>
      <c r="G78" s="63">
        <v>178204</v>
      </c>
      <c r="H78" s="63">
        <v>93161</v>
      </c>
      <c r="I78" s="33"/>
      <c r="J78" s="34"/>
      <c r="K78" s="34"/>
    </row>
    <row r="79" spans="1:11" s="35" customFormat="1" ht="21" customHeight="1" x14ac:dyDescent="0.2">
      <c r="A79" s="9" t="s">
        <v>160</v>
      </c>
      <c r="B79" s="33">
        <f t="shared" si="3"/>
        <v>-211007</v>
      </c>
      <c r="C79" s="33">
        <f t="shared" si="4"/>
        <v>68079</v>
      </c>
      <c r="D79" s="10">
        <v>19811</v>
      </c>
      <c r="E79" s="10">
        <v>48268</v>
      </c>
      <c r="F79" s="33">
        <f t="shared" si="5"/>
        <v>279086</v>
      </c>
      <c r="G79" s="10">
        <v>183770</v>
      </c>
      <c r="H79" s="10">
        <v>95316</v>
      </c>
      <c r="I79" s="33"/>
      <c r="J79" s="34"/>
      <c r="K79" s="34"/>
    </row>
    <row r="80" spans="1:11" s="35" customFormat="1" ht="21" customHeight="1" x14ac:dyDescent="0.2">
      <c r="A80" s="62" t="s">
        <v>161</v>
      </c>
      <c r="B80" s="74">
        <f t="shared" si="3"/>
        <v>-216193</v>
      </c>
      <c r="C80" s="74">
        <f t="shared" si="4"/>
        <v>70302</v>
      </c>
      <c r="D80" s="64">
        <v>20549</v>
      </c>
      <c r="E80" s="64">
        <v>49753</v>
      </c>
      <c r="F80" s="74">
        <f t="shared" si="5"/>
        <v>286495</v>
      </c>
      <c r="G80" s="64">
        <v>188602</v>
      </c>
      <c r="H80" s="64">
        <v>97893</v>
      </c>
      <c r="I80" s="33"/>
      <c r="J80" s="34"/>
      <c r="K80" s="34"/>
    </row>
    <row r="81" spans="1:11" s="35" customFormat="1" ht="21" customHeight="1" x14ac:dyDescent="0.2">
      <c r="A81" s="9" t="s">
        <v>162</v>
      </c>
      <c r="B81" s="33">
        <f t="shared" si="3"/>
        <v>-218656</v>
      </c>
      <c r="C81" s="33">
        <f t="shared" si="4"/>
        <v>72830</v>
      </c>
      <c r="D81" s="10">
        <v>21105</v>
      </c>
      <c r="E81" s="10">
        <v>51725</v>
      </c>
      <c r="F81" s="33">
        <f t="shared" si="5"/>
        <v>291486</v>
      </c>
      <c r="G81" s="10">
        <v>188751</v>
      </c>
      <c r="H81" s="10">
        <v>102735</v>
      </c>
      <c r="I81" s="33"/>
      <c r="J81" s="34"/>
      <c r="K81" s="34"/>
    </row>
    <row r="82" spans="1:11" s="35" customFormat="1" ht="21" customHeight="1" x14ac:dyDescent="0.2">
      <c r="A82" s="62" t="s">
        <v>163</v>
      </c>
      <c r="B82" s="73">
        <f t="shared" si="3"/>
        <v>-217282</v>
      </c>
      <c r="C82" s="73">
        <f t="shared" si="4"/>
        <v>72968</v>
      </c>
      <c r="D82" s="63">
        <v>21663</v>
      </c>
      <c r="E82" s="63">
        <v>51305</v>
      </c>
      <c r="F82" s="73">
        <f t="shared" si="5"/>
        <v>290250</v>
      </c>
      <c r="G82" s="63">
        <v>184900</v>
      </c>
      <c r="H82" s="63">
        <v>105350</v>
      </c>
      <c r="I82" s="33"/>
      <c r="J82" s="34"/>
      <c r="K82" s="34"/>
    </row>
    <row r="83" spans="1:11" s="35" customFormat="1" ht="21" customHeight="1" x14ac:dyDescent="0.2">
      <c r="A83" s="9" t="s">
        <v>164</v>
      </c>
      <c r="B83" s="33">
        <f t="shared" si="3"/>
        <v>-212640</v>
      </c>
      <c r="C83" s="33">
        <f t="shared" si="4"/>
        <v>73486</v>
      </c>
      <c r="D83" s="10">
        <v>22206</v>
      </c>
      <c r="E83" s="10">
        <v>51280</v>
      </c>
      <c r="F83" s="33">
        <f t="shared" si="5"/>
        <v>286126</v>
      </c>
      <c r="G83" s="10">
        <v>178461</v>
      </c>
      <c r="H83" s="10">
        <v>107665</v>
      </c>
      <c r="I83" s="33"/>
      <c r="J83" s="34"/>
      <c r="K83" s="34"/>
    </row>
    <row r="84" spans="1:11" s="35" customFormat="1" ht="21" customHeight="1" x14ac:dyDescent="0.2">
      <c r="A84" s="11" t="s">
        <v>165</v>
      </c>
      <c r="B84" s="74">
        <f t="shared" si="3"/>
        <v>-223849</v>
      </c>
      <c r="C84" s="74">
        <f t="shared" si="4"/>
        <v>76971</v>
      </c>
      <c r="D84" s="64">
        <v>23562</v>
      </c>
      <c r="E84" s="64">
        <v>53409</v>
      </c>
      <c r="F84" s="74">
        <f t="shared" si="5"/>
        <v>300820</v>
      </c>
      <c r="G84" s="64">
        <v>192271</v>
      </c>
      <c r="H84" s="64">
        <v>108549</v>
      </c>
      <c r="I84" s="33"/>
      <c r="J84" s="34"/>
      <c r="K84" s="34"/>
    </row>
    <row r="85" spans="1:11" s="35" customFormat="1" ht="21" customHeight="1" x14ac:dyDescent="0.2">
      <c r="A85" s="9" t="s">
        <v>166</v>
      </c>
      <c r="B85" s="33">
        <f t="shared" si="3"/>
        <v>-238093</v>
      </c>
      <c r="C85" s="33">
        <f t="shared" si="4"/>
        <v>79126</v>
      </c>
      <c r="D85" s="10">
        <v>24088</v>
      </c>
      <c r="E85" s="10">
        <v>55038</v>
      </c>
      <c r="F85" s="33">
        <f t="shared" si="5"/>
        <v>317219</v>
      </c>
      <c r="G85" s="10">
        <v>202763</v>
      </c>
      <c r="H85" s="10">
        <v>114456</v>
      </c>
      <c r="I85" s="33"/>
      <c r="J85" s="34"/>
      <c r="K85" s="34"/>
    </row>
    <row r="86" spans="1:11" s="35" customFormat="1" ht="21" customHeight="1" x14ac:dyDescent="0.2">
      <c r="A86" s="62" t="s">
        <v>167</v>
      </c>
      <c r="B86" s="73">
        <f t="shared" si="3"/>
        <v>-254717</v>
      </c>
      <c r="C86" s="73">
        <f t="shared" si="4"/>
        <v>84113</v>
      </c>
      <c r="D86" s="63">
        <v>26826</v>
      </c>
      <c r="E86" s="63">
        <v>57287</v>
      </c>
      <c r="F86" s="73">
        <f t="shared" si="5"/>
        <v>338830</v>
      </c>
      <c r="G86" s="63">
        <v>222279</v>
      </c>
      <c r="H86" s="63">
        <v>116551</v>
      </c>
      <c r="I86" s="33"/>
      <c r="J86" s="34"/>
      <c r="K86" s="34"/>
    </row>
    <row r="87" spans="1:11" s="35" customFormat="1" ht="21" customHeight="1" x14ac:dyDescent="0.2">
      <c r="A87" s="9" t="s">
        <v>168</v>
      </c>
      <c r="B87" s="33">
        <f t="shared" si="3"/>
        <v>-250541</v>
      </c>
      <c r="C87" s="33">
        <f t="shared" si="4"/>
        <v>85134</v>
      </c>
      <c r="D87" s="10">
        <v>27221</v>
      </c>
      <c r="E87" s="10">
        <v>57913</v>
      </c>
      <c r="F87" s="33">
        <f t="shared" si="5"/>
        <v>335675</v>
      </c>
      <c r="G87" s="10">
        <v>218877</v>
      </c>
      <c r="H87" s="10">
        <v>116798</v>
      </c>
      <c r="I87" s="33"/>
      <c r="J87" s="34"/>
      <c r="K87" s="34"/>
    </row>
    <row r="88" spans="1:11" s="35" customFormat="1" ht="21" customHeight="1" x14ac:dyDescent="0.2">
      <c r="A88" s="11" t="s">
        <v>169</v>
      </c>
      <c r="B88" s="74">
        <f t="shared" si="3"/>
        <v>-269086</v>
      </c>
      <c r="C88" s="74">
        <f t="shared" si="4"/>
        <v>90376</v>
      </c>
      <c r="D88" s="64">
        <v>27781</v>
      </c>
      <c r="E88" s="64">
        <v>62595</v>
      </c>
      <c r="F88" s="74">
        <f t="shared" si="5"/>
        <v>359462</v>
      </c>
      <c r="G88" s="64">
        <v>244551</v>
      </c>
      <c r="H88" s="64">
        <v>114911</v>
      </c>
      <c r="I88" s="33"/>
      <c r="J88" s="34"/>
      <c r="K88" s="34"/>
    </row>
  </sheetData>
  <mergeCells count="5">
    <mergeCell ref="B5:H5"/>
    <mergeCell ref="A6:A7"/>
    <mergeCell ref="B6:B7"/>
    <mergeCell ref="C6:E6"/>
    <mergeCell ref="F6:H6"/>
  </mergeCells>
  <pageMargins left="0.19685039370078741" right="0.15748031496062992" top="0.6692913385826772" bottom="0.43307086614173229" header="0.31496062992125984" footer="0.15748031496062992"/>
  <pageSetup paperSize="9" scale="67" fitToHeight="4" orientation="landscape" r:id="rId1"/>
  <headerFooter alignWithMargins="0">
    <oddFooter>&amp;R&amp;D</oddFooter>
  </headerFooter>
  <rowBreaks count="1" manualBreakCount="1">
    <brk id="6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autoPageBreaks="0"/>
  </sheetPr>
  <dimension ref="A1:K88"/>
  <sheetViews>
    <sheetView showGridLines="0" view="pageBreakPreview" zoomScale="80" zoomScaleNormal="100" zoomScaleSheetLayoutView="80" workbookViewId="0">
      <pane ySplit="8" topLeftCell="A72" activePane="bottomLeft" state="frozen"/>
      <selection sqref="A1:XFD1048576"/>
      <selection pane="bottomLeft" activeCell="A85" sqref="A85:A88"/>
    </sheetView>
  </sheetViews>
  <sheetFormatPr defaultColWidth="9.140625" defaultRowHeight="12.75" x14ac:dyDescent="0.2"/>
  <cols>
    <col min="1" max="1" width="17" style="29" customWidth="1"/>
    <col min="2" max="10" width="27.28515625" style="29" customWidth="1"/>
    <col min="11" max="16384" width="9.140625" style="29"/>
  </cols>
  <sheetData>
    <row r="1" spans="1:11" ht="18" x14ac:dyDescent="0.2">
      <c r="A1" s="28" t="s">
        <v>129</v>
      </c>
    </row>
    <row r="3" spans="1:11" ht="15.75" x14ac:dyDescent="0.25">
      <c r="A3" s="30" t="s">
        <v>130</v>
      </c>
    </row>
    <row r="5" spans="1:11" s="31" customFormat="1" ht="22.5" customHeight="1" x14ac:dyDescent="0.25">
      <c r="A5" s="145" t="s">
        <v>11</v>
      </c>
      <c r="B5" s="146" t="s">
        <v>130</v>
      </c>
      <c r="C5" s="147"/>
      <c r="D5" s="147"/>
      <c r="E5" s="147"/>
      <c r="F5" s="147"/>
      <c r="G5" s="147"/>
      <c r="H5" s="147"/>
      <c r="I5" s="147"/>
      <c r="J5" s="147"/>
    </row>
    <row r="6" spans="1:11" s="31" customFormat="1" ht="30" customHeight="1" x14ac:dyDescent="0.25">
      <c r="A6" s="145"/>
      <c r="B6" s="148" t="s">
        <v>65</v>
      </c>
      <c r="C6" s="150" t="s">
        <v>105</v>
      </c>
      <c r="D6" s="151"/>
      <c r="E6" s="151"/>
      <c r="F6" s="152"/>
      <c r="G6" s="150" t="s">
        <v>8</v>
      </c>
      <c r="H6" s="151"/>
      <c r="I6" s="151"/>
      <c r="J6" s="152"/>
    </row>
    <row r="7" spans="1:11" s="31" customFormat="1" ht="93.75" customHeight="1" x14ac:dyDescent="0.25">
      <c r="A7" s="145"/>
      <c r="B7" s="149"/>
      <c r="C7" s="75" t="s">
        <v>65</v>
      </c>
      <c r="D7" s="76" t="s">
        <v>99</v>
      </c>
      <c r="E7" s="76" t="s">
        <v>100</v>
      </c>
      <c r="F7" s="76" t="s">
        <v>101</v>
      </c>
      <c r="G7" s="75" t="s">
        <v>65</v>
      </c>
      <c r="H7" s="76" t="s">
        <v>99</v>
      </c>
      <c r="I7" s="76" t="s">
        <v>100</v>
      </c>
      <c r="J7" s="76" t="s">
        <v>101</v>
      </c>
    </row>
    <row r="8" spans="1:11" s="31" customFormat="1" ht="21" customHeight="1" x14ac:dyDescent="0.25">
      <c r="A8" s="70">
        <v>1</v>
      </c>
      <c r="B8" s="71">
        <f>+A8+1</f>
        <v>2</v>
      </c>
      <c r="C8" s="71">
        <f>+B8+1</f>
        <v>3</v>
      </c>
      <c r="D8" s="71">
        <f>+C8+1</f>
        <v>4</v>
      </c>
      <c r="E8" s="71">
        <f t="shared" ref="E8:J8" si="0">+D8+1</f>
        <v>5</v>
      </c>
      <c r="F8" s="71">
        <f t="shared" si="0"/>
        <v>6</v>
      </c>
      <c r="G8" s="71">
        <f t="shared" si="0"/>
        <v>7</v>
      </c>
      <c r="H8" s="71">
        <f t="shared" si="0"/>
        <v>8</v>
      </c>
      <c r="I8" s="71">
        <f t="shared" si="0"/>
        <v>9</v>
      </c>
      <c r="J8" s="71">
        <f t="shared" si="0"/>
        <v>10</v>
      </c>
    </row>
    <row r="9" spans="1:11" s="35" customFormat="1" ht="21" customHeight="1" x14ac:dyDescent="0.2">
      <c r="A9" s="32" t="s">
        <v>19</v>
      </c>
      <c r="B9" s="33">
        <f t="shared" ref="B9:B52" si="1">+C9+G9</f>
        <v>4808</v>
      </c>
      <c r="C9" s="33">
        <f>+D9+E9+F9</f>
        <v>1234</v>
      </c>
      <c r="D9" s="10">
        <v>1234</v>
      </c>
      <c r="E9" s="10">
        <v>0</v>
      </c>
      <c r="F9" s="10">
        <v>0</v>
      </c>
      <c r="G9" s="33">
        <f>+H9+I9+J9</f>
        <v>3574</v>
      </c>
      <c r="H9" s="10">
        <v>517</v>
      </c>
      <c r="I9" s="10">
        <v>3057</v>
      </c>
      <c r="J9" s="10">
        <v>0</v>
      </c>
      <c r="K9" s="33"/>
    </row>
    <row r="10" spans="1:11" s="35" customFormat="1" ht="21" customHeight="1" x14ac:dyDescent="0.2">
      <c r="A10" s="72" t="s">
        <v>20</v>
      </c>
      <c r="B10" s="73">
        <f t="shared" si="1"/>
        <v>5397</v>
      </c>
      <c r="C10" s="73">
        <f t="shared" ref="C10:C52" si="2">+D10+E10+F10</f>
        <v>1515</v>
      </c>
      <c r="D10" s="63">
        <v>1515</v>
      </c>
      <c r="E10" s="63">
        <v>0</v>
      </c>
      <c r="F10" s="63">
        <v>0</v>
      </c>
      <c r="G10" s="73">
        <f t="shared" ref="G10:G52" si="3">+H10+I10+J10</f>
        <v>3882</v>
      </c>
      <c r="H10" s="63">
        <v>620</v>
      </c>
      <c r="I10" s="63">
        <v>3262</v>
      </c>
      <c r="J10" s="63">
        <v>0</v>
      </c>
      <c r="K10" s="33"/>
    </row>
    <row r="11" spans="1:11" s="35" customFormat="1" ht="21" customHeight="1" x14ac:dyDescent="0.2">
      <c r="A11" s="32" t="s">
        <v>21</v>
      </c>
      <c r="B11" s="33">
        <f t="shared" si="1"/>
        <v>5614</v>
      </c>
      <c r="C11" s="33">
        <f t="shared" si="2"/>
        <v>1411</v>
      </c>
      <c r="D11" s="10">
        <v>1411</v>
      </c>
      <c r="E11" s="10">
        <v>0</v>
      </c>
      <c r="F11" s="10">
        <v>0</v>
      </c>
      <c r="G11" s="33">
        <f t="shared" si="3"/>
        <v>4203</v>
      </c>
      <c r="H11" s="10">
        <v>728</v>
      </c>
      <c r="I11" s="10">
        <v>3475</v>
      </c>
      <c r="J11" s="10">
        <v>0</v>
      </c>
      <c r="K11" s="33"/>
    </row>
    <row r="12" spans="1:11" s="35" customFormat="1" ht="21" customHeight="1" x14ac:dyDescent="0.2">
      <c r="A12" s="72" t="s">
        <v>22</v>
      </c>
      <c r="B12" s="74">
        <f t="shared" si="1"/>
        <v>6102</v>
      </c>
      <c r="C12" s="74">
        <f t="shared" si="2"/>
        <v>1717</v>
      </c>
      <c r="D12" s="64">
        <v>1717</v>
      </c>
      <c r="E12" s="64">
        <v>0</v>
      </c>
      <c r="F12" s="64">
        <v>0</v>
      </c>
      <c r="G12" s="74">
        <f t="shared" si="3"/>
        <v>4385</v>
      </c>
      <c r="H12" s="64">
        <v>851</v>
      </c>
      <c r="I12" s="64">
        <v>3534</v>
      </c>
      <c r="J12" s="64">
        <v>0</v>
      </c>
      <c r="K12" s="33"/>
    </row>
    <row r="13" spans="1:11" s="35" customFormat="1" ht="21" customHeight="1" x14ac:dyDescent="0.2">
      <c r="A13" s="32" t="s">
        <v>23</v>
      </c>
      <c r="B13" s="33">
        <f t="shared" si="1"/>
        <v>6395</v>
      </c>
      <c r="C13" s="33">
        <f t="shared" si="2"/>
        <v>1784</v>
      </c>
      <c r="D13" s="10">
        <v>1784</v>
      </c>
      <c r="E13" s="10">
        <v>0</v>
      </c>
      <c r="F13" s="10">
        <v>0</v>
      </c>
      <c r="G13" s="33">
        <f t="shared" si="3"/>
        <v>4611</v>
      </c>
      <c r="H13" s="10">
        <v>920</v>
      </c>
      <c r="I13" s="10">
        <v>3691</v>
      </c>
      <c r="J13" s="10">
        <v>0</v>
      </c>
      <c r="K13" s="33"/>
    </row>
    <row r="14" spans="1:11" s="35" customFormat="1" ht="21" customHeight="1" x14ac:dyDescent="0.2">
      <c r="A14" s="72" t="s">
        <v>24</v>
      </c>
      <c r="B14" s="73">
        <f t="shared" si="1"/>
        <v>7354</v>
      </c>
      <c r="C14" s="73">
        <f t="shared" si="2"/>
        <v>2282</v>
      </c>
      <c r="D14" s="63">
        <v>2282</v>
      </c>
      <c r="E14" s="63">
        <v>0</v>
      </c>
      <c r="F14" s="63">
        <v>0</v>
      </c>
      <c r="G14" s="73">
        <f t="shared" si="3"/>
        <v>5072</v>
      </c>
      <c r="H14" s="63">
        <v>1124</v>
      </c>
      <c r="I14" s="63">
        <v>3948</v>
      </c>
      <c r="J14" s="63">
        <v>0</v>
      </c>
      <c r="K14" s="33"/>
    </row>
    <row r="15" spans="1:11" s="39" customFormat="1" ht="21" customHeight="1" x14ac:dyDescent="0.2">
      <c r="A15" s="32" t="s">
        <v>25</v>
      </c>
      <c r="B15" s="33">
        <f t="shared" si="1"/>
        <v>7470</v>
      </c>
      <c r="C15" s="33">
        <f t="shared" si="2"/>
        <v>2460</v>
      </c>
      <c r="D15" s="10">
        <v>2460</v>
      </c>
      <c r="E15" s="10">
        <v>0</v>
      </c>
      <c r="F15" s="10">
        <v>0</v>
      </c>
      <c r="G15" s="33">
        <f t="shared" si="3"/>
        <v>5010</v>
      </c>
      <c r="H15" s="10">
        <v>1236</v>
      </c>
      <c r="I15" s="10">
        <v>3774</v>
      </c>
      <c r="J15" s="10">
        <v>0</v>
      </c>
      <c r="K15" s="33"/>
    </row>
    <row r="16" spans="1:11" s="35" customFormat="1" ht="21" customHeight="1" x14ac:dyDescent="0.2">
      <c r="A16" s="72" t="s">
        <v>26</v>
      </c>
      <c r="B16" s="74">
        <f t="shared" si="1"/>
        <v>9722</v>
      </c>
      <c r="C16" s="74">
        <f t="shared" si="2"/>
        <v>3970</v>
      </c>
      <c r="D16" s="64">
        <v>3970</v>
      </c>
      <c r="E16" s="64">
        <v>0</v>
      </c>
      <c r="F16" s="64">
        <v>0</v>
      </c>
      <c r="G16" s="74">
        <f t="shared" si="3"/>
        <v>5752</v>
      </c>
      <c r="H16" s="64">
        <v>1530</v>
      </c>
      <c r="I16" s="64">
        <v>4222</v>
      </c>
      <c r="J16" s="64">
        <v>0</v>
      </c>
      <c r="K16" s="33"/>
    </row>
    <row r="17" spans="1:11" s="35" customFormat="1" ht="21" customHeight="1" x14ac:dyDescent="0.2">
      <c r="A17" s="32" t="s">
        <v>27</v>
      </c>
      <c r="B17" s="33">
        <f t="shared" si="1"/>
        <v>10144</v>
      </c>
      <c r="C17" s="33">
        <f t="shared" si="2"/>
        <v>4041</v>
      </c>
      <c r="D17" s="10">
        <v>4041</v>
      </c>
      <c r="E17" s="10">
        <v>0</v>
      </c>
      <c r="F17" s="10">
        <v>0</v>
      </c>
      <c r="G17" s="33">
        <f t="shared" si="3"/>
        <v>6103</v>
      </c>
      <c r="H17" s="10">
        <v>1445</v>
      </c>
      <c r="I17" s="10">
        <v>4658</v>
      </c>
      <c r="J17" s="10">
        <v>0</v>
      </c>
      <c r="K17" s="33"/>
    </row>
    <row r="18" spans="1:11" s="35" customFormat="1" ht="21" customHeight="1" x14ac:dyDescent="0.2">
      <c r="A18" s="72" t="s">
        <v>28</v>
      </c>
      <c r="B18" s="73">
        <f t="shared" si="1"/>
        <v>10545</v>
      </c>
      <c r="C18" s="73">
        <f t="shared" si="2"/>
        <v>4131</v>
      </c>
      <c r="D18" s="63">
        <v>4131</v>
      </c>
      <c r="E18" s="63">
        <v>0</v>
      </c>
      <c r="F18" s="63">
        <v>0</v>
      </c>
      <c r="G18" s="73">
        <f t="shared" si="3"/>
        <v>6414</v>
      </c>
      <c r="H18" s="63">
        <v>1591</v>
      </c>
      <c r="I18" s="63">
        <v>4823</v>
      </c>
      <c r="J18" s="63">
        <v>0</v>
      </c>
      <c r="K18" s="33"/>
    </row>
    <row r="19" spans="1:11" s="35" customFormat="1" ht="21" customHeight="1" x14ac:dyDescent="0.2">
      <c r="A19" s="32" t="s">
        <v>29</v>
      </c>
      <c r="B19" s="33">
        <f t="shared" si="1"/>
        <v>11483</v>
      </c>
      <c r="C19" s="33">
        <f t="shared" si="2"/>
        <v>4514</v>
      </c>
      <c r="D19" s="10">
        <v>4514</v>
      </c>
      <c r="E19" s="10">
        <v>0</v>
      </c>
      <c r="F19" s="10">
        <v>0</v>
      </c>
      <c r="G19" s="33">
        <f t="shared" si="3"/>
        <v>6969</v>
      </c>
      <c r="H19" s="10">
        <v>1931</v>
      </c>
      <c r="I19" s="10">
        <v>5038</v>
      </c>
      <c r="J19" s="10">
        <v>0</v>
      </c>
      <c r="K19" s="33"/>
    </row>
    <row r="20" spans="1:11" s="35" customFormat="1" ht="21" customHeight="1" x14ac:dyDescent="0.2">
      <c r="A20" s="72" t="s">
        <v>30</v>
      </c>
      <c r="B20" s="74">
        <f t="shared" si="1"/>
        <v>16546</v>
      </c>
      <c r="C20" s="74">
        <f t="shared" si="2"/>
        <v>8991</v>
      </c>
      <c r="D20" s="64">
        <v>8991</v>
      </c>
      <c r="E20" s="64">
        <v>0</v>
      </c>
      <c r="F20" s="64">
        <v>0</v>
      </c>
      <c r="G20" s="74">
        <f t="shared" si="3"/>
        <v>7555</v>
      </c>
      <c r="H20" s="64">
        <v>2109</v>
      </c>
      <c r="I20" s="64">
        <v>5446</v>
      </c>
      <c r="J20" s="64">
        <v>0</v>
      </c>
      <c r="K20" s="33"/>
    </row>
    <row r="21" spans="1:11" s="39" customFormat="1" ht="21" customHeight="1" x14ac:dyDescent="0.2">
      <c r="A21" s="32" t="s">
        <v>31</v>
      </c>
      <c r="B21" s="33">
        <f t="shared" si="1"/>
        <v>16829</v>
      </c>
      <c r="C21" s="33">
        <f t="shared" si="2"/>
        <v>9006</v>
      </c>
      <c r="D21" s="10">
        <v>9006</v>
      </c>
      <c r="E21" s="10">
        <v>0</v>
      </c>
      <c r="F21" s="10">
        <v>0</v>
      </c>
      <c r="G21" s="33">
        <f t="shared" si="3"/>
        <v>7823</v>
      </c>
      <c r="H21" s="10">
        <v>1979</v>
      </c>
      <c r="I21" s="10">
        <v>5844</v>
      </c>
      <c r="J21" s="10">
        <v>0</v>
      </c>
      <c r="K21" s="33"/>
    </row>
    <row r="22" spans="1:11" s="35" customFormat="1" ht="21" customHeight="1" x14ac:dyDescent="0.2">
      <c r="A22" s="72" t="s">
        <v>32</v>
      </c>
      <c r="B22" s="73">
        <f t="shared" si="1"/>
        <v>17679</v>
      </c>
      <c r="C22" s="73">
        <f t="shared" si="2"/>
        <v>9569</v>
      </c>
      <c r="D22" s="63">
        <v>9569</v>
      </c>
      <c r="E22" s="63">
        <v>0</v>
      </c>
      <c r="F22" s="63">
        <v>0</v>
      </c>
      <c r="G22" s="73">
        <f t="shared" si="3"/>
        <v>8110</v>
      </c>
      <c r="H22" s="63">
        <v>2240</v>
      </c>
      <c r="I22" s="63">
        <v>5870</v>
      </c>
      <c r="J22" s="63">
        <v>0</v>
      </c>
      <c r="K22" s="33"/>
    </row>
    <row r="23" spans="1:11" s="35" customFormat="1" ht="21" customHeight="1" x14ac:dyDescent="0.2">
      <c r="A23" s="32" t="s">
        <v>33</v>
      </c>
      <c r="B23" s="33">
        <f t="shared" si="1"/>
        <v>18946</v>
      </c>
      <c r="C23" s="33">
        <f t="shared" si="2"/>
        <v>10201</v>
      </c>
      <c r="D23" s="10">
        <v>10201</v>
      </c>
      <c r="E23" s="10">
        <v>0</v>
      </c>
      <c r="F23" s="10">
        <v>0</v>
      </c>
      <c r="G23" s="33">
        <f t="shared" si="3"/>
        <v>8745</v>
      </c>
      <c r="H23" s="10">
        <v>2562</v>
      </c>
      <c r="I23" s="10">
        <v>6183</v>
      </c>
      <c r="J23" s="10">
        <v>0</v>
      </c>
      <c r="K23" s="33"/>
    </row>
    <row r="24" spans="1:11" s="35" customFormat="1" ht="21" customHeight="1" x14ac:dyDescent="0.2">
      <c r="A24" s="72" t="s">
        <v>34</v>
      </c>
      <c r="B24" s="74">
        <f t="shared" si="1"/>
        <v>21366</v>
      </c>
      <c r="C24" s="74">
        <f t="shared" si="2"/>
        <v>11373</v>
      </c>
      <c r="D24" s="64">
        <v>11373</v>
      </c>
      <c r="E24" s="64">
        <v>0</v>
      </c>
      <c r="F24" s="64">
        <v>0</v>
      </c>
      <c r="G24" s="74">
        <f t="shared" si="3"/>
        <v>9993</v>
      </c>
      <c r="H24" s="64">
        <v>3380</v>
      </c>
      <c r="I24" s="64">
        <v>6613</v>
      </c>
      <c r="J24" s="64">
        <v>0</v>
      </c>
      <c r="K24" s="33"/>
    </row>
    <row r="25" spans="1:11" s="35" customFormat="1" ht="21" customHeight="1" x14ac:dyDescent="0.2">
      <c r="A25" s="32" t="s">
        <v>35</v>
      </c>
      <c r="B25" s="33">
        <f t="shared" si="1"/>
        <v>23182</v>
      </c>
      <c r="C25" s="33">
        <f t="shared" si="2"/>
        <v>11850</v>
      </c>
      <c r="D25" s="10">
        <v>11850</v>
      </c>
      <c r="E25" s="10">
        <v>0</v>
      </c>
      <c r="F25" s="10">
        <v>0</v>
      </c>
      <c r="G25" s="33">
        <f t="shared" si="3"/>
        <v>11332</v>
      </c>
      <c r="H25" s="10">
        <v>3854</v>
      </c>
      <c r="I25" s="10">
        <v>7478</v>
      </c>
      <c r="J25" s="10">
        <v>0</v>
      </c>
      <c r="K25" s="33"/>
    </row>
    <row r="26" spans="1:11" s="35" customFormat="1" ht="21" customHeight="1" x14ac:dyDescent="0.2">
      <c r="A26" s="72" t="s">
        <v>36</v>
      </c>
      <c r="B26" s="73">
        <f t="shared" si="1"/>
        <v>24909</v>
      </c>
      <c r="C26" s="73">
        <f t="shared" si="2"/>
        <v>12726</v>
      </c>
      <c r="D26" s="63">
        <v>12726</v>
      </c>
      <c r="E26" s="63">
        <v>0</v>
      </c>
      <c r="F26" s="63">
        <v>0</v>
      </c>
      <c r="G26" s="73">
        <f t="shared" si="3"/>
        <v>12183</v>
      </c>
      <c r="H26" s="63">
        <v>4444</v>
      </c>
      <c r="I26" s="63">
        <v>7739</v>
      </c>
      <c r="J26" s="63">
        <v>0</v>
      </c>
      <c r="K26" s="33"/>
    </row>
    <row r="27" spans="1:11" s="35" customFormat="1" ht="21" customHeight="1" x14ac:dyDescent="0.2">
      <c r="A27" s="32" t="s">
        <v>37</v>
      </c>
      <c r="B27" s="33">
        <f t="shared" si="1"/>
        <v>27846</v>
      </c>
      <c r="C27" s="33">
        <f t="shared" si="2"/>
        <v>15575</v>
      </c>
      <c r="D27" s="10">
        <v>15575</v>
      </c>
      <c r="E27" s="10">
        <v>0</v>
      </c>
      <c r="F27" s="10">
        <v>0</v>
      </c>
      <c r="G27" s="33">
        <f t="shared" si="3"/>
        <v>12271</v>
      </c>
      <c r="H27" s="10">
        <v>4601</v>
      </c>
      <c r="I27" s="10">
        <v>7670</v>
      </c>
      <c r="J27" s="10">
        <v>0</v>
      </c>
      <c r="K27" s="33"/>
    </row>
    <row r="28" spans="1:11" s="35" customFormat="1" ht="21" customHeight="1" x14ac:dyDescent="0.2">
      <c r="A28" s="72" t="s">
        <v>38</v>
      </c>
      <c r="B28" s="74">
        <f t="shared" si="1"/>
        <v>23755</v>
      </c>
      <c r="C28" s="74">
        <f t="shared" si="2"/>
        <v>13019</v>
      </c>
      <c r="D28" s="64">
        <v>13019</v>
      </c>
      <c r="E28" s="64">
        <v>0</v>
      </c>
      <c r="F28" s="64">
        <v>0</v>
      </c>
      <c r="G28" s="74">
        <f t="shared" si="3"/>
        <v>10736</v>
      </c>
      <c r="H28" s="64">
        <v>4374</v>
      </c>
      <c r="I28" s="64">
        <v>6362</v>
      </c>
      <c r="J28" s="64">
        <v>0</v>
      </c>
      <c r="K28" s="33"/>
    </row>
    <row r="29" spans="1:11" s="35" customFormat="1" ht="21" customHeight="1" x14ac:dyDescent="0.2">
      <c r="A29" s="32" t="s">
        <v>39</v>
      </c>
      <c r="B29" s="33">
        <f t="shared" si="1"/>
        <v>23731</v>
      </c>
      <c r="C29" s="33">
        <f t="shared" si="2"/>
        <v>12352</v>
      </c>
      <c r="D29" s="10">
        <v>12352</v>
      </c>
      <c r="E29" s="10">
        <v>0</v>
      </c>
      <c r="F29" s="10">
        <v>0</v>
      </c>
      <c r="G29" s="33">
        <f t="shared" si="3"/>
        <v>11379</v>
      </c>
      <c r="H29" s="10">
        <v>4424</v>
      </c>
      <c r="I29" s="10">
        <v>6955</v>
      </c>
      <c r="J29" s="10">
        <v>0</v>
      </c>
      <c r="K29" s="33"/>
    </row>
    <row r="30" spans="1:11" s="35" customFormat="1" ht="21" customHeight="1" x14ac:dyDescent="0.2">
      <c r="A30" s="72" t="s">
        <v>40</v>
      </c>
      <c r="B30" s="73">
        <f t="shared" si="1"/>
        <v>25635</v>
      </c>
      <c r="C30" s="73">
        <f t="shared" si="2"/>
        <v>13594</v>
      </c>
      <c r="D30" s="63">
        <v>13594</v>
      </c>
      <c r="E30" s="63">
        <v>0</v>
      </c>
      <c r="F30" s="63">
        <v>0</v>
      </c>
      <c r="G30" s="73">
        <f t="shared" si="3"/>
        <v>12041</v>
      </c>
      <c r="H30" s="63">
        <v>4972</v>
      </c>
      <c r="I30" s="63">
        <v>7069</v>
      </c>
      <c r="J30" s="63">
        <v>0</v>
      </c>
      <c r="K30" s="33"/>
    </row>
    <row r="31" spans="1:11" s="35" customFormat="1" ht="21" customHeight="1" x14ac:dyDescent="0.2">
      <c r="A31" s="32" t="s">
        <v>41</v>
      </c>
      <c r="B31" s="33">
        <f t="shared" si="1"/>
        <v>27333</v>
      </c>
      <c r="C31" s="33">
        <f t="shared" si="2"/>
        <v>14962</v>
      </c>
      <c r="D31" s="10">
        <v>14962</v>
      </c>
      <c r="E31" s="10">
        <v>0</v>
      </c>
      <c r="F31" s="10">
        <v>0</v>
      </c>
      <c r="G31" s="33">
        <f t="shared" si="3"/>
        <v>12371</v>
      </c>
      <c r="H31" s="10">
        <v>5009</v>
      </c>
      <c r="I31" s="10">
        <v>7362</v>
      </c>
      <c r="J31" s="10">
        <v>0</v>
      </c>
      <c r="K31" s="33"/>
    </row>
    <row r="32" spans="1:11" s="35" customFormat="1" ht="21" customHeight="1" x14ac:dyDescent="0.2">
      <c r="A32" s="72" t="s">
        <v>42</v>
      </c>
      <c r="B32" s="74">
        <f t="shared" si="1"/>
        <v>28055</v>
      </c>
      <c r="C32" s="74">
        <f t="shared" si="2"/>
        <v>15554</v>
      </c>
      <c r="D32" s="64">
        <v>15554</v>
      </c>
      <c r="E32" s="64">
        <v>0</v>
      </c>
      <c r="F32" s="64">
        <v>0</v>
      </c>
      <c r="G32" s="74">
        <f t="shared" si="3"/>
        <v>12501</v>
      </c>
      <c r="H32" s="64">
        <v>5165</v>
      </c>
      <c r="I32" s="64">
        <v>7336</v>
      </c>
      <c r="J32" s="64">
        <v>0</v>
      </c>
      <c r="K32" s="33"/>
    </row>
    <row r="33" spans="1:11" s="35" customFormat="1" ht="21" customHeight="1" x14ac:dyDescent="0.2">
      <c r="A33" s="32" t="s">
        <v>43</v>
      </c>
      <c r="B33" s="33">
        <f t="shared" si="1"/>
        <v>39970</v>
      </c>
      <c r="C33" s="33">
        <f t="shared" si="2"/>
        <v>17107</v>
      </c>
      <c r="D33" s="10">
        <v>15515</v>
      </c>
      <c r="E33" s="10">
        <v>186</v>
      </c>
      <c r="F33" s="10">
        <v>1406</v>
      </c>
      <c r="G33" s="33">
        <f t="shared" si="3"/>
        <v>22863</v>
      </c>
      <c r="H33" s="10">
        <v>4385</v>
      </c>
      <c r="I33" s="10">
        <v>7141</v>
      </c>
      <c r="J33" s="10">
        <v>11337</v>
      </c>
      <c r="K33" s="33"/>
    </row>
    <row r="34" spans="1:11" s="35" customFormat="1" ht="21" customHeight="1" x14ac:dyDescent="0.2">
      <c r="A34" s="72" t="s">
        <v>44</v>
      </c>
      <c r="B34" s="73">
        <f t="shared" si="1"/>
        <v>39874</v>
      </c>
      <c r="C34" s="73">
        <f t="shared" si="2"/>
        <v>16049</v>
      </c>
      <c r="D34" s="63">
        <v>14553</v>
      </c>
      <c r="E34" s="63">
        <v>193</v>
      </c>
      <c r="F34" s="63">
        <v>1303</v>
      </c>
      <c r="G34" s="73">
        <f t="shared" si="3"/>
        <v>23825</v>
      </c>
      <c r="H34" s="63">
        <v>4523</v>
      </c>
      <c r="I34" s="63">
        <v>8118</v>
      </c>
      <c r="J34" s="63">
        <v>11184</v>
      </c>
      <c r="K34" s="33"/>
    </row>
    <row r="35" spans="1:11" s="35" customFormat="1" ht="21" customHeight="1" x14ac:dyDescent="0.2">
      <c r="A35" s="32" t="s">
        <v>45</v>
      </c>
      <c r="B35" s="33">
        <f t="shared" si="1"/>
        <v>41524</v>
      </c>
      <c r="C35" s="33">
        <f t="shared" si="2"/>
        <v>16194</v>
      </c>
      <c r="D35" s="10">
        <v>14493</v>
      </c>
      <c r="E35" s="10">
        <v>277</v>
      </c>
      <c r="F35" s="10">
        <v>1424</v>
      </c>
      <c r="G35" s="33">
        <f t="shared" si="3"/>
        <v>25330</v>
      </c>
      <c r="H35" s="10">
        <v>4977</v>
      </c>
      <c r="I35" s="10">
        <v>8682</v>
      </c>
      <c r="J35" s="10">
        <v>11671</v>
      </c>
      <c r="K35" s="33"/>
    </row>
    <row r="36" spans="1:11" s="35" customFormat="1" ht="21" customHeight="1" x14ac:dyDescent="0.2">
      <c r="A36" s="72" t="s">
        <v>46</v>
      </c>
      <c r="B36" s="74">
        <f t="shared" si="1"/>
        <v>46782</v>
      </c>
      <c r="C36" s="74">
        <f t="shared" si="2"/>
        <v>17436</v>
      </c>
      <c r="D36" s="64">
        <v>15683</v>
      </c>
      <c r="E36" s="64">
        <v>152</v>
      </c>
      <c r="F36" s="64">
        <v>1601</v>
      </c>
      <c r="G36" s="74">
        <f t="shared" si="3"/>
        <v>29346</v>
      </c>
      <c r="H36" s="64">
        <v>5717</v>
      </c>
      <c r="I36" s="64">
        <v>8822</v>
      </c>
      <c r="J36" s="64">
        <v>14807</v>
      </c>
      <c r="K36" s="33"/>
    </row>
    <row r="37" spans="1:11" s="35" customFormat="1" ht="21" customHeight="1" x14ac:dyDescent="0.2">
      <c r="A37" s="32" t="s">
        <v>47</v>
      </c>
      <c r="B37" s="33">
        <f t="shared" si="1"/>
        <v>49373</v>
      </c>
      <c r="C37" s="33">
        <f t="shared" si="2"/>
        <v>18875</v>
      </c>
      <c r="D37" s="10">
        <v>17006</v>
      </c>
      <c r="E37" s="10">
        <v>194</v>
      </c>
      <c r="F37" s="10">
        <v>1675</v>
      </c>
      <c r="G37" s="33">
        <f t="shared" si="3"/>
        <v>30498</v>
      </c>
      <c r="H37" s="10">
        <v>5903</v>
      </c>
      <c r="I37" s="10">
        <v>8887</v>
      </c>
      <c r="J37" s="10">
        <v>15708</v>
      </c>
      <c r="K37" s="33"/>
    </row>
    <row r="38" spans="1:11" s="35" customFormat="1" ht="21" customHeight="1" x14ac:dyDescent="0.2">
      <c r="A38" s="72" t="s">
        <v>48</v>
      </c>
      <c r="B38" s="73">
        <f t="shared" si="1"/>
        <v>51637</v>
      </c>
      <c r="C38" s="73">
        <f t="shared" si="2"/>
        <v>19784</v>
      </c>
      <c r="D38" s="63">
        <v>18046</v>
      </c>
      <c r="E38" s="63">
        <v>144</v>
      </c>
      <c r="F38" s="63">
        <v>1594</v>
      </c>
      <c r="G38" s="73">
        <f t="shared" si="3"/>
        <v>31853</v>
      </c>
      <c r="H38" s="63">
        <v>6848</v>
      </c>
      <c r="I38" s="63">
        <v>8966</v>
      </c>
      <c r="J38" s="63">
        <v>16039</v>
      </c>
      <c r="K38" s="33"/>
    </row>
    <row r="39" spans="1:11" s="35" customFormat="1" ht="21" customHeight="1" x14ac:dyDescent="0.2">
      <c r="A39" s="32" t="s">
        <v>49</v>
      </c>
      <c r="B39" s="33">
        <f t="shared" si="1"/>
        <v>50697</v>
      </c>
      <c r="C39" s="33">
        <f t="shared" si="2"/>
        <v>20315</v>
      </c>
      <c r="D39" s="10">
        <v>18755</v>
      </c>
      <c r="E39" s="10">
        <v>163</v>
      </c>
      <c r="F39" s="10">
        <v>1397</v>
      </c>
      <c r="G39" s="33">
        <f t="shared" si="3"/>
        <v>30382</v>
      </c>
      <c r="H39" s="10">
        <v>6338</v>
      </c>
      <c r="I39" s="10">
        <v>8043</v>
      </c>
      <c r="J39" s="10">
        <v>16001</v>
      </c>
      <c r="K39" s="33"/>
    </row>
    <row r="40" spans="1:11" s="35" customFormat="1" ht="21" customHeight="1" x14ac:dyDescent="0.2">
      <c r="A40" s="72" t="s">
        <v>50</v>
      </c>
      <c r="B40" s="74">
        <f t="shared" si="1"/>
        <v>50599</v>
      </c>
      <c r="C40" s="74">
        <f t="shared" si="2"/>
        <v>22273</v>
      </c>
      <c r="D40" s="64">
        <v>20377</v>
      </c>
      <c r="E40" s="64">
        <v>61</v>
      </c>
      <c r="F40" s="64">
        <v>1835</v>
      </c>
      <c r="G40" s="74">
        <f t="shared" si="3"/>
        <v>28326</v>
      </c>
      <c r="H40" s="64">
        <v>6603</v>
      </c>
      <c r="I40" s="64">
        <v>5623</v>
      </c>
      <c r="J40" s="64">
        <v>16100</v>
      </c>
      <c r="K40" s="33"/>
    </row>
    <row r="41" spans="1:11" s="35" customFormat="1" ht="21" customHeight="1" x14ac:dyDescent="0.2">
      <c r="A41" s="32" t="s">
        <v>51</v>
      </c>
      <c r="B41" s="33">
        <f t="shared" si="1"/>
        <v>53070</v>
      </c>
      <c r="C41" s="33">
        <f t="shared" si="2"/>
        <v>23287</v>
      </c>
      <c r="D41" s="10">
        <v>21333</v>
      </c>
      <c r="E41" s="10">
        <v>25</v>
      </c>
      <c r="F41" s="10">
        <v>1929</v>
      </c>
      <c r="G41" s="33">
        <f t="shared" si="3"/>
        <v>29783</v>
      </c>
      <c r="H41" s="10">
        <v>6883</v>
      </c>
      <c r="I41" s="10">
        <v>5718</v>
      </c>
      <c r="J41" s="10">
        <v>17182</v>
      </c>
      <c r="K41" s="33"/>
    </row>
    <row r="42" spans="1:11" s="35" customFormat="1" ht="21" customHeight="1" x14ac:dyDescent="0.2">
      <c r="A42" s="72" t="s">
        <v>52</v>
      </c>
      <c r="B42" s="73">
        <f t="shared" si="1"/>
        <v>52194</v>
      </c>
      <c r="C42" s="73">
        <f t="shared" si="2"/>
        <v>22885</v>
      </c>
      <c r="D42" s="63">
        <v>20977</v>
      </c>
      <c r="E42" s="63">
        <v>24</v>
      </c>
      <c r="F42" s="63">
        <v>1884</v>
      </c>
      <c r="G42" s="73">
        <f t="shared" si="3"/>
        <v>29309</v>
      </c>
      <c r="H42" s="63">
        <v>6620</v>
      </c>
      <c r="I42" s="63">
        <v>5298</v>
      </c>
      <c r="J42" s="63">
        <v>17391</v>
      </c>
      <c r="K42" s="33"/>
    </row>
    <row r="43" spans="1:11" s="35" customFormat="1" ht="21" customHeight="1" x14ac:dyDescent="0.2">
      <c r="A43" s="32" t="s">
        <v>53</v>
      </c>
      <c r="B43" s="33">
        <f t="shared" si="1"/>
        <v>54381</v>
      </c>
      <c r="C43" s="33">
        <f t="shared" si="2"/>
        <v>24170</v>
      </c>
      <c r="D43" s="10">
        <v>22219</v>
      </c>
      <c r="E43" s="10">
        <v>25</v>
      </c>
      <c r="F43" s="10">
        <v>1926</v>
      </c>
      <c r="G43" s="33">
        <f t="shared" si="3"/>
        <v>30211</v>
      </c>
      <c r="H43" s="10">
        <v>7147</v>
      </c>
      <c r="I43" s="10">
        <v>5739</v>
      </c>
      <c r="J43" s="10">
        <v>17325</v>
      </c>
      <c r="K43" s="33"/>
    </row>
    <row r="44" spans="1:11" s="35" customFormat="1" ht="21" customHeight="1" x14ac:dyDescent="0.2">
      <c r="A44" s="72" t="s">
        <v>54</v>
      </c>
      <c r="B44" s="74">
        <f t="shared" si="1"/>
        <v>54657</v>
      </c>
      <c r="C44" s="74">
        <f t="shared" si="2"/>
        <v>24123</v>
      </c>
      <c r="D44" s="64">
        <v>23088</v>
      </c>
      <c r="E44" s="64">
        <v>17</v>
      </c>
      <c r="F44" s="64">
        <v>1018</v>
      </c>
      <c r="G44" s="74">
        <f t="shared" si="3"/>
        <v>30534</v>
      </c>
      <c r="H44" s="64">
        <v>7137</v>
      </c>
      <c r="I44" s="64">
        <v>5463</v>
      </c>
      <c r="J44" s="64">
        <v>17934</v>
      </c>
      <c r="K44" s="33"/>
    </row>
    <row r="45" spans="1:11" s="35" customFormat="1" ht="21" customHeight="1" x14ac:dyDescent="0.2">
      <c r="A45" s="32" t="s">
        <v>55</v>
      </c>
      <c r="B45" s="33">
        <f t="shared" si="1"/>
        <v>54663</v>
      </c>
      <c r="C45" s="33">
        <f t="shared" si="2"/>
        <v>23881</v>
      </c>
      <c r="D45" s="10">
        <v>22836</v>
      </c>
      <c r="E45" s="10">
        <v>17</v>
      </c>
      <c r="F45" s="10">
        <v>1028</v>
      </c>
      <c r="G45" s="33">
        <f t="shared" si="3"/>
        <v>30782</v>
      </c>
      <c r="H45" s="10">
        <v>7022</v>
      </c>
      <c r="I45" s="10">
        <v>5781</v>
      </c>
      <c r="J45" s="10">
        <v>17979</v>
      </c>
      <c r="K45" s="33"/>
    </row>
    <row r="46" spans="1:11" s="35" customFormat="1" ht="21" customHeight="1" x14ac:dyDescent="0.2">
      <c r="A46" s="72" t="s">
        <v>56</v>
      </c>
      <c r="B46" s="73">
        <f t="shared" si="1"/>
        <v>50916</v>
      </c>
      <c r="C46" s="73">
        <f t="shared" si="2"/>
        <v>23570</v>
      </c>
      <c r="D46" s="63">
        <v>22685</v>
      </c>
      <c r="E46" s="63">
        <v>17</v>
      </c>
      <c r="F46" s="63">
        <v>868</v>
      </c>
      <c r="G46" s="73">
        <f t="shared" si="3"/>
        <v>27346</v>
      </c>
      <c r="H46" s="63">
        <v>7248</v>
      </c>
      <c r="I46" s="63">
        <v>5265</v>
      </c>
      <c r="J46" s="63">
        <v>14833</v>
      </c>
      <c r="K46" s="33"/>
    </row>
    <row r="47" spans="1:11" s="35" customFormat="1" ht="21" customHeight="1" x14ac:dyDescent="0.2">
      <c r="A47" s="32" t="s">
        <v>57</v>
      </c>
      <c r="B47" s="33">
        <f t="shared" si="1"/>
        <v>52365</v>
      </c>
      <c r="C47" s="33">
        <f t="shared" si="2"/>
        <v>24246</v>
      </c>
      <c r="D47" s="10">
        <v>23379</v>
      </c>
      <c r="E47" s="10">
        <v>21</v>
      </c>
      <c r="F47" s="10">
        <v>846</v>
      </c>
      <c r="G47" s="33">
        <f t="shared" si="3"/>
        <v>28119</v>
      </c>
      <c r="H47" s="10">
        <v>7152</v>
      </c>
      <c r="I47" s="10">
        <v>5320</v>
      </c>
      <c r="J47" s="10">
        <v>15647</v>
      </c>
      <c r="K47" s="33"/>
    </row>
    <row r="48" spans="1:11" s="35" customFormat="1" ht="21" customHeight="1" x14ac:dyDescent="0.2">
      <c r="A48" s="72" t="s">
        <v>58</v>
      </c>
      <c r="B48" s="74">
        <f t="shared" si="1"/>
        <v>51885</v>
      </c>
      <c r="C48" s="74">
        <f t="shared" si="2"/>
        <v>24444</v>
      </c>
      <c r="D48" s="64">
        <v>23579</v>
      </c>
      <c r="E48" s="64">
        <v>21</v>
      </c>
      <c r="F48" s="64">
        <v>844</v>
      </c>
      <c r="G48" s="74">
        <f t="shared" si="3"/>
        <v>27441</v>
      </c>
      <c r="H48" s="64">
        <v>6387</v>
      </c>
      <c r="I48" s="64">
        <v>5722</v>
      </c>
      <c r="J48" s="64">
        <v>15332</v>
      </c>
      <c r="K48" s="33"/>
    </row>
    <row r="49" spans="1:11" s="35" customFormat="1" ht="21" customHeight="1" x14ac:dyDescent="0.2">
      <c r="A49" s="9" t="s">
        <v>125</v>
      </c>
      <c r="B49" s="33">
        <f t="shared" si="1"/>
        <v>52093</v>
      </c>
      <c r="C49" s="33">
        <f t="shared" si="2"/>
        <v>23635</v>
      </c>
      <c r="D49" s="10">
        <v>22716</v>
      </c>
      <c r="E49" s="10">
        <v>18</v>
      </c>
      <c r="F49" s="10">
        <v>901</v>
      </c>
      <c r="G49" s="33">
        <f t="shared" si="3"/>
        <v>28458</v>
      </c>
      <c r="H49" s="10">
        <v>6606</v>
      </c>
      <c r="I49" s="10">
        <v>6129</v>
      </c>
      <c r="J49" s="10">
        <v>15723</v>
      </c>
      <c r="K49" s="33"/>
    </row>
    <row r="50" spans="1:11" s="35" customFormat="1" ht="21" customHeight="1" x14ac:dyDescent="0.2">
      <c r="A50" s="62" t="s">
        <v>126</v>
      </c>
      <c r="B50" s="73">
        <f t="shared" si="1"/>
        <v>53313</v>
      </c>
      <c r="C50" s="73">
        <f t="shared" si="2"/>
        <v>24772</v>
      </c>
      <c r="D50" s="63">
        <v>23787</v>
      </c>
      <c r="E50" s="63">
        <v>24</v>
      </c>
      <c r="F50" s="63">
        <v>961</v>
      </c>
      <c r="G50" s="73">
        <f t="shared" si="3"/>
        <v>28541</v>
      </c>
      <c r="H50" s="63">
        <v>6796</v>
      </c>
      <c r="I50" s="63">
        <v>6134</v>
      </c>
      <c r="J50" s="63">
        <v>15611</v>
      </c>
      <c r="K50" s="33"/>
    </row>
    <row r="51" spans="1:11" s="35" customFormat="1" ht="21" customHeight="1" x14ac:dyDescent="0.2">
      <c r="A51" s="9" t="s">
        <v>127</v>
      </c>
      <c r="B51" s="33">
        <f t="shared" si="1"/>
        <v>54770</v>
      </c>
      <c r="C51" s="33">
        <f t="shared" si="2"/>
        <v>25634</v>
      </c>
      <c r="D51" s="10">
        <v>24653</v>
      </c>
      <c r="E51" s="10">
        <v>23</v>
      </c>
      <c r="F51" s="10">
        <v>958</v>
      </c>
      <c r="G51" s="33">
        <f t="shared" si="3"/>
        <v>29136</v>
      </c>
      <c r="H51" s="10">
        <v>7318</v>
      </c>
      <c r="I51" s="10">
        <v>6081</v>
      </c>
      <c r="J51" s="10">
        <v>15737</v>
      </c>
      <c r="K51" s="33"/>
    </row>
    <row r="52" spans="1:11" s="35" customFormat="1" ht="21" customHeight="1" x14ac:dyDescent="0.2">
      <c r="A52" s="62" t="s">
        <v>128</v>
      </c>
      <c r="B52" s="74">
        <f t="shared" si="1"/>
        <v>54472</v>
      </c>
      <c r="C52" s="74">
        <f t="shared" si="2"/>
        <v>25576</v>
      </c>
      <c r="D52" s="64">
        <v>24686</v>
      </c>
      <c r="E52" s="64">
        <v>118</v>
      </c>
      <c r="F52" s="64">
        <v>772</v>
      </c>
      <c r="G52" s="74">
        <f t="shared" si="3"/>
        <v>28896</v>
      </c>
      <c r="H52" s="64">
        <v>6892</v>
      </c>
      <c r="I52" s="64">
        <v>6227</v>
      </c>
      <c r="J52" s="64">
        <v>15777</v>
      </c>
      <c r="K52" s="33"/>
    </row>
    <row r="53" spans="1:11" s="35" customFormat="1" ht="21" customHeight="1" x14ac:dyDescent="0.2">
      <c r="A53" s="9" t="s">
        <v>132</v>
      </c>
      <c r="B53" s="33">
        <f t="shared" ref="B53:B88" si="4">+C53+G53</f>
        <v>57431</v>
      </c>
      <c r="C53" s="33">
        <f t="shared" ref="C53:C88" si="5">+D53+E53+F53</f>
        <v>26514</v>
      </c>
      <c r="D53" s="10">
        <v>25695</v>
      </c>
      <c r="E53" s="10">
        <v>21</v>
      </c>
      <c r="F53" s="10">
        <v>798</v>
      </c>
      <c r="G53" s="33">
        <f t="shared" ref="G53:G88" si="6">+H53+I53+J53</f>
        <v>30917</v>
      </c>
      <c r="H53" s="10">
        <v>7451</v>
      </c>
      <c r="I53" s="10">
        <v>6466</v>
      </c>
      <c r="J53" s="10">
        <v>17000</v>
      </c>
      <c r="K53" s="33"/>
    </row>
    <row r="54" spans="1:11" s="35" customFormat="1" ht="21" customHeight="1" x14ac:dyDescent="0.2">
      <c r="A54" s="62" t="s">
        <v>133</v>
      </c>
      <c r="B54" s="73">
        <f t="shared" si="4"/>
        <v>57202</v>
      </c>
      <c r="C54" s="73">
        <f t="shared" si="5"/>
        <v>26299</v>
      </c>
      <c r="D54" s="63">
        <v>25492</v>
      </c>
      <c r="E54" s="63">
        <v>21</v>
      </c>
      <c r="F54" s="63">
        <v>786</v>
      </c>
      <c r="G54" s="73">
        <f t="shared" si="6"/>
        <v>30903</v>
      </c>
      <c r="H54" s="63">
        <v>7986</v>
      </c>
      <c r="I54" s="63">
        <v>6240</v>
      </c>
      <c r="J54" s="63">
        <v>16677</v>
      </c>
      <c r="K54" s="33"/>
    </row>
    <row r="55" spans="1:11" s="35" customFormat="1" ht="21" customHeight="1" x14ac:dyDescent="0.2">
      <c r="A55" s="9" t="s">
        <v>134</v>
      </c>
      <c r="B55" s="33">
        <f t="shared" si="4"/>
        <v>57644</v>
      </c>
      <c r="C55" s="33">
        <f t="shared" si="5"/>
        <v>27955</v>
      </c>
      <c r="D55" s="10">
        <v>27138</v>
      </c>
      <c r="E55" s="10">
        <v>37</v>
      </c>
      <c r="F55" s="10">
        <v>780</v>
      </c>
      <c r="G55" s="33">
        <f t="shared" si="6"/>
        <v>29689</v>
      </c>
      <c r="H55" s="10">
        <v>7793</v>
      </c>
      <c r="I55" s="10">
        <v>5987</v>
      </c>
      <c r="J55" s="10">
        <v>15909</v>
      </c>
      <c r="K55" s="33"/>
    </row>
    <row r="56" spans="1:11" s="35" customFormat="1" ht="21" customHeight="1" x14ac:dyDescent="0.2">
      <c r="A56" s="62" t="s">
        <v>135</v>
      </c>
      <c r="B56" s="74">
        <f t="shared" si="4"/>
        <v>57024</v>
      </c>
      <c r="C56" s="74">
        <f t="shared" si="5"/>
        <v>26628</v>
      </c>
      <c r="D56" s="64">
        <v>25931</v>
      </c>
      <c r="E56" s="64">
        <v>9</v>
      </c>
      <c r="F56" s="64">
        <v>688</v>
      </c>
      <c r="G56" s="74">
        <f t="shared" si="6"/>
        <v>30396</v>
      </c>
      <c r="H56" s="64">
        <v>7878</v>
      </c>
      <c r="I56" s="64">
        <v>6291</v>
      </c>
      <c r="J56" s="64">
        <v>16227</v>
      </c>
      <c r="K56" s="33"/>
    </row>
    <row r="57" spans="1:11" s="35" customFormat="1" ht="21" customHeight="1" x14ac:dyDescent="0.2">
      <c r="A57" s="9" t="s">
        <v>136</v>
      </c>
      <c r="B57" s="33">
        <f t="shared" si="4"/>
        <v>58597</v>
      </c>
      <c r="C57" s="33">
        <f t="shared" si="5"/>
        <v>27005</v>
      </c>
      <c r="D57" s="10">
        <v>26308</v>
      </c>
      <c r="E57" s="10">
        <v>16</v>
      </c>
      <c r="F57" s="10">
        <v>681</v>
      </c>
      <c r="G57" s="33">
        <f t="shared" si="6"/>
        <v>31592</v>
      </c>
      <c r="H57" s="10">
        <v>8213</v>
      </c>
      <c r="I57" s="10">
        <v>6421</v>
      </c>
      <c r="J57" s="10">
        <v>16958</v>
      </c>
      <c r="K57" s="33"/>
    </row>
    <row r="58" spans="1:11" s="35" customFormat="1" ht="21" customHeight="1" x14ac:dyDescent="0.2">
      <c r="A58" s="62" t="s">
        <v>137</v>
      </c>
      <c r="B58" s="73">
        <f t="shared" si="4"/>
        <v>207054</v>
      </c>
      <c r="C58" s="73">
        <f t="shared" si="5"/>
        <v>128375</v>
      </c>
      <c r="D58" s="63">
        <v>127555</v>
      </c>
      <c r="E58" s="63">
        <v>57</v>
      </c>
      <c r="F58" s="63">
        <v>763</v>
      </c>
      <c r="G58" s="73">
        <f t="shared" si="6"/>
        <v>78679</v>
      </c>
      <c r="H58" s="63">
        <v>32748</v>
      </c>
      <c r="I58" s="63">
        <v>6852</v>
      </c>
      <c r="J58" s="63">
        <v>39079</v>
      </c>
      <c r="K58" s="33"/>
    </row>
    <row r="59" spans="1:11" s="35" customFormat="1" ht="21" customHeight="1" x14ac:dyDescent="0.2">
      <c r="A59" s="9" t="s">
        <v>138</v>
      </c>
      <c r="B59" s="33">
        <f t="shared" si="4"/>
        <v>56120</v>
      </c>
      <c r="C59" s="33">
        <f t="shared" si="5"/>
        <v>24143</v>
      </c>
      <c r="D59" s="10">
        <v>23443</v>
      </c>
      <c r="E59" s="10">
        <v>13</v>
      </c>
      <c r="F59" s="10">
        <v>687</v>
      </c>
      <c r="G59" s="33">
        <f t="shared" si="6"/>
        <v>31977</v>
      </c>
      <c r="H59" s="10">
        <v>8052</v>
      </c>
      <c r="I59" s="10">
        <v>6588</v>
      </c>
      <c r="J59" s="10">
        <v>17337</v>
      </c>
      <c r="K59" s="33"/>
    </row>
    <row r="60" spans="1:11" s="35" customFormat="1" ht="21" customHeight="1" x14ac:dyDescent="0.2">
      <c r="A60" s="62" t="s">
        <v>139</v>
      </c>
      <c r="B60" s="74">
        <f t="shared" si="4"/>
        <v>60544</v>
      </c>
      <c r="C60" s="74">
        <f t="shared" si="5"/>
        <v>24896</v>
      </c>
      <c r="D60" s="64">
        <v>24161</v>
      </c>
      <c r="E60" s="64">
        <v>12</v>
      </c>
      <c r="F60" s="64">
        <v>723</v>
      </c>
      <c r="G60" s="74">
        <f t="shared" si="6"/>
        <v>35648</v>
      </c>
      <c r="H60" s="64">
        <v>9831</v>
      </c>
      <c r="I60" s="64">
        <v>7713</v>
      </c>
      <c r="J60" s="64">
        <v>18104</v>
      </c>
      <c r="K60" s="33"/>
    </row>
    <row r="61" spans="1:11" s="35" customFormat="1" ht="21" customHeight="1" x14ac:dyDescent="0.2">
      <c r="A61" s="9" t="s">
        <v>140</v>
      </c>
      <c r="B61" s="33">
        <f t="shared" si="4"/>
        <v>60802</v>
      </c>
      <c r="C61" s="33">
        <f t="shared" si="5"/>
        <v>24143</v>
      </c>
      <c r="D61" s="10">
        <v>23388</v>
      </c>
      <c r="E61" s="10">
        <v>25</v>
      </c>
      <c r="F61" s="10">
        <v>730</v>
      </c>
      <c r="G61" s="33">
        <f t="shared" si="6"/>
        <v>36659</v>
      </c>
      <c r="H61" s="10">
        <v>9555</v>
      </c>
      <c r="I61" s="10">
        <v>8085</v>
      </c>
      <c r="J61" s="10">
        <v>19019</v>
      </c>
      <c r="K61" s="33"/>
    </row>
    <row r="62" spans="1:11" s="35" customFormat="1" ht="21" customHeight="1" x14ac:dyDescent="0.2">
      <c r="A62" s="62" t="s">
        <v>141</v>
      </c>
      <c r="B62" s="73">
        <f t="shared" si="4"/>
        <v>60389</v>
      </c>
      <c r="C62" s="73">
        <f t="shared" si="5"/>
        <v>24376</v>
      </c>
      <c r="D62" s="63">
        <v>23618</v>
      </c>
      <c r="E62" s="63">
        <v>26</v>
      </c>
      <c r="F62" s="63">
        <v>732</v>
      </c>
      <c r="G62" s="73">
        <f t="shared" si="6"/>
        <v>36013</v>
      </c>
      <c r="H62" s="63">
        <v>9298</v>
      </c>
      <c r="I62" s="63">
        <v>7718</v>
      </c>
      <c r="J62" s="63">
        <v>18997</v>
      </c>
      <c r="K62" s="33"/>
    </row>
    <row r="63" spans="1:11" s="35" customFormat="1" ht="21" customHeight="1" x14ac:dyDescent="0.2">
      <c r="A63" s="9" t="s">
        <v>142</v>
      </c>
      <c r="B63" s="33">
        <f t="shared" si="4"/>
        <v>59756</v>
      </c>
      <c r="C63" s="33">
        <f t="shared" si="5"/>
        <v>24729</v>
      </c>
      <c r="D63" s="10">
        <v>23972</v>
      </c>
      <c r="E63" s="10">
        <v>28</v>
      </c>
      <c r="F63" s="10">
        <v>729</v>
      </c>
      <c r="G63" s="33">
        <f t="shared" si="6"/>
        <v>35027</v>
      </c>
      <c r="H63" s="10">
        <v>9188</v>
      </c>
      <c r="I63" s="10">
        <v>7392</v>
      </c>
      <c r="J63" s="10">
        <v>18447</v>
      </c>
      <c r="K63" s="33"/>
    </row>
    <row r="64" spans="1:11" s="35" customFormat="1" ht="21" customHeight="1" x14ac:dyDescent="0.2">
      <c r="A64" s="62" t="s">
        <v>143</v>
      </c>
      <c r="B64" s="74">
        <f t="shared" si="4"/>
        <v>61012</v>
      </c>
      <c r="C64" s="74">
        <f t="shared" si="5"/>
        <v>24436</v>
      </c>
      <c r="D64" s="64">
        <v>23681</v>
      </c>
      <c r="E64" s="64">
        <v>12</v>
      </c>
      <c r="F64" s="64">
        <v>743</v>
      </c>
      <c r="G64" s="74">
        <f t="shared" si="6"/>
        <v>36576</v>
      </c>
      <c r="H64" s="64">
        <v>8628</v>
      </c>
      <c r="I64" s="64">
        <v>8184</v>
      </c>
      <c r="J64" s="64">
        <v>19764</v>
      </c>
      <c r="K64" s="33"/>
    </row>
    <row r="65" spans="1:11" s="35" customFormat="1" ht="21" customHeight="1" x14ac:dyDescent="0.2">
      <c r="A65" s="9" t="s">
        <v>144</v>
      </c>
      <c r="B65" s="33">
        <f t="shared" si="4"/>
        <v>61475</v>
      </c>
      <c r="C65" s="33">
        <f t="shared" si="5"/>
        <v>25095</v>
      </c>
      <c r="D65" s="10">
        <v>24335</v>
      </c>
      <c r="E65" s="10">
        <v>12</v>
      </c>
      <c r="F65" s="10">
        <v>748</v>
      </c>
      <c r="G65" s="33">
        <f t="shared" si="6"/>
        <v>36380</v>
      </c>
      <c r="H65" s="10">
        <v>8638</v>
      </c>
      <c r="I65" s="10">
        <v>8124</v>
      </c>
      <c r="J65" s="10">
        <v>19618</v>
      </c>
      <c r="K65" s="33"/>
    </row>
    <row r="66" spans="1:11" s="35" customFormat="1" ht="21" customHeight="1" x14ac:dyDescent="0.2">
      <c r="A66" s="62" t="s">
        <v>145</v>
      </c>
      <c r="B66" s="73">
        <f t="shared" si="4"/>
        <v>59872</v>
      </c>
      <c r="C66" s="73">
        <f t="shared" si="5"/>
        <v>23184</v>
      </c>
      <c r="D66" s="63">
        <v>22381</v>
      </c>
      <c r="E66" s="63">
        <v>12</v>
      </c>
      <c r="F66" s="63">
        <v>791</v>
      </c>
      <c r="G66" s="73">
        <f t="shared" si="6"/>
        <v>36688</v>
      </c>
      <c r="H66" s="63">
        <v>8972</v>
      </c>
      <c r="I66" s="63">
        <v>8050</v>
      </c>
      <c r="J66" s="63">
        <v>19666</v>
      </c>
      <c r="K66" s="33"/>
    </row>
    <row r="67" spans="1:11" s="35" customFormat="1" ht="21" customHeight="1" x14ac:dyDescent="0.2">
      <c r="A67" s="9" t="s">
        <v>146</v>
      </c>
      <c r="B67" s="33">
        <f t="shared" si="4"/>
        <v>57837</v>
      </c>
      <c r="C67" s="33">
        <f t="shared" si="5"/>
        <v>21816</v>
      </c>
      <c r="D67" s="10">
        <v>21033</v>
      </c>
      <c r="E67" s="10">
        <v>14</v>
      </c>
      <c r="F67" s="10">
        <v>769</v>
      </c>
      <c r="G67" s="33">
        <f t="shared" si="6"/>
        <v>36021</v>
      </c>
      <c r="H67" s="10">
        <v>8909</v>
      </c>
      <c r="I67" s="10">
        <v>7851</v>
      </c>
      <c r="J67" s="10">
        <v>19261</v>
      </c>
      <c r="K67" s="33"/>
    </row>
    <row r="68" spans="1:11" s="35" customFormat="1" ht="21" customHeight="1" x14ac:dyDescent="0.2">
      <c r="A68" s="62" t="s">
        <v>147</v>
      </c>
      <c r="B68" s="74">
        <f t="shared" si="4"/>
        <v>58297</v>
      </c>
      <c r="C68" s="74">
        <f t="shared" si="5"/>
        <v>20666</v>
      </c>
      <c r="D68" s="64">
        <v>19916</v>
      </c>
      <c r="E68" s="64">
        <v>10</v>
      </c>
      <c r="F68" s="64">
        <v>740</v>
      </c>
      <c r="G68" s="74">
        <f t="shared" si="6"/>
        <v>37631</v>
      </c>
      <c r="H68" s="64">
        <v>9318</v>
      </c>
      <c r="I68" s="64">
        <v>8237</v>
      </c>
      <c r="J68" s="64">
        <v>20076</v>
      </c>
      <c r="K68" s="33"/>
    </row>
    <row r="69" spans="1:11" s="35" customFormat="1" ht="21" customHeight="1" x14ac:dyDescent="0.2">
      <c r="A69" s="9" t="s">
        <v>149</v>
      </c>
      <c r="B69" s="33">
        <f t="shared" si="4"/>
        <v>59760</v>
      </c>
      <c r="C69" s="33">
        <f t="shared" si="5"/>
        <v>21301</v>
      </c>
      <c r="D69" s="10">
        <v>20544</v>
      </c>
      <c r="E69" s="10">
        <v>15</v>
      </c>
      <c r="F69" s="10">
        <v>742</v>
      </c>
      <c r="G69" s="33">
        <f t="shared" si="6"/>
        <v>38459</v>
      </c>
      <c r="H69" s="10">
        <v>9416</v>
      </c>
      <c r="I69" s="10">
        <v>8010</v>
      </c>
      <c r="J69" s="10">
        <v>21033</v>
      </c>
      <c r="K69" s="33"/>
    </row>
    <row r="70" spans="1:11" s="35" customFormat="1" ht="21" customHeight="1" x14ac:dyDescent="0.2">
      <c r="A70" s="62" t="s">
        <v>150</v>
      </c>
      <c r="B70" s="73">
        <f t="shared" si="4"/>
        <v>59706</v>
      </c>
      <c r="C70" s="73">
        <f t="shared" si="5"/>
        <v>21708</v>
      </c>
      <c r="D70" s="63">
        <v>20914</v>
      </c>
      <c r="E70" s="63">
        <v>13</v>
      </c>
      <c r="F70" s="63">
        <v>781</v>
      </c>
      <c r="G70" s="73">
        <f t="shared" si="6"/>
        <v>37998</v>
      </c>
      <c r="H70" s="63">
        <v>9454</v>
      </c>
      <c r="I70" s="63">
        <v>7940</v>
      </c>
      <c r="J70" s="63">
        <v>20604</v>
      </c>
      <c r="K70" s="33"/>
    </row>
    <row r="71" spans="1:11" s="35" customFormat="1" ht="21" customHeight="1" x14ac:dyDescent="0.2">
      <c r="A71" s="9" t="s">
        <v>151</v>
      </c>
      <c r="B71" s="33">
        <f t="shared" si="4"/>
        <v>60764</v>
      </c>
      <c r="C71" s="33">
        <f t="shared" si="5"/>
        <v>20775</v>
      </c>
      <c r="D71" s="10">
        <v>19983</v>
      </c>
      <c r="E71" s="10">
        <v>14</v>
      </c>
      <c r="F71" s="10">
        <v>778</v>
      </c>
      <c r="G71" s="33">
        <f t="shared" si="6"/>
        <v>39989</v>
      </c>
      <c r="H71" s="10">
        <v>9857</v>
      </c>
      <c r="I71" s="10">
        <v>8620</v>
      </c>
      <c r="J71" s="10">
        <v>21512</v>
      </c>
      <c r="K71" s="33"/>
    </row>
    <row r="72" spans="1:11" s="35" customFormat="1" ht="21" customHeight="1" x14ac:dyDescent="0.2">
      <c r="A72" s="62" t="s">
        <v>152</v>
      </c>
      <c r="B72" s="74">
        <f t="shared" si="4"/>
        <v>61251</v>
      </c>
      <c r="C72" s="74">
        <f t="shared" si="5"/>
        <v>19228</v>
      </c>
      <c r="D72" s="64">
        <v>18354</v>
      </c>
      <c r="E72" s="64">
        <v>81</v>
      </c>
      <c r="F72" s="64">
        <v>793</v>
      </c>
      <c r="G72" s="74">
        <f t="shared" si="6"/>
        <v>42023</v>
      </c>
      <c r="H72" s="64">
        <v>9035</v>
      </c>
      <c r="I72" s="64">
        <v>9522</v>
      </c>
      <c r="J72" s="64">
        <v>23466</v>
      </c>
      <c r="K72" s="33"/>
    </row>
    <row r="73" spans="1:11" s="35" customFormat="1" ht="21" customHeight="1" x14ac:dyDescent="0.2">
      <c r="A73" s="9" t="s">
        <v>153</v>
      </c>
      <c r="B73" s="33">
        <f t="shared" si="4"/>
        <v>58976</v>
      </c>
      <c r="C73" s="33">
        <f t="shared" si="5"/>
        <v>17453</v>
      </c>
      <c r="D73" s="10">
        <v>16670</v>
      </c>
      <c r="E73" s="10">
        <v>14</v>
      </c>
      <c r="F73" s="10">
        <v>769</v>
      </c>
      <c r="G73" s="33">
        <f t="shared" si="6"/>
        <v>41523</v>
      </c>
      <c r="H73" s="10">
        <v>8940</v>
      </c>
      <c r="I73" s="10">
        <v>9417</v>
      </c>
      <c r="J73" s="10">
        <v>23166</v>
      </c>
      <c r="K73" s="33"/>
    </row>
    <row r="74" spans="1:11" s="35" customFormat="1" ht="21" customHeight="1" x14ac:dyDescent="0.2">
      <c r="A74" s="62" t="s">
        <v>154</v>
      </c>
      <c r="B74" s="73">
        <f t="shared" si="4"/>
        <v>57280</v>
      </c>
      <c r="C74" s="73">
        <f t="shared" si="5"/>
        <v>17406</v>
      </c>
      <c r="D74" s="63">
        <v>16624</v>
      </c>
      <c r="E74" s="63">
        <v>12</v>
      </c>
      <c r="F74" s="63">
        <v>770</v>
      </c>
      <c r="G74" s="73">
        <f t="shared" si="6"/>
        <v>39874</v>
      </c>
      <c r="H74" s="63">
        <v>9107</v>
      </c>
      <c r="I74" s="63">
        <v>8690</v>
      </c>
      <c r="J74" s="63">
        <v>22077</v>
      </c>
      <c r="K74" s="33"/>
    </row>
    <row r="75" spans="1:11" s="35" customFormat="1" ht="21" customHeight="1" x14ac:dyDescent="0.2">
      <c r="A75" s="9" t="s">
        <v>155</v>
      </c>
      <c r="B75" s="33">
        <f t="shared" si="4"/>
        <v>59247</v>
      </c>
      <c r="C75" s="33">
        <f t="shared" si="5"/>
        <v>17223</v>
      </c>
      <c r="D75" s="10">
        <v>16430</v>
      </c>
      <c r="E75" s="10">
        <v>14</v>
      </c>
      <c r="F75" s="10">
        <v>779</v>
      </c>
      <c r="G75" s="33">
        <f t="shared" si="6"/>
        <v>42024</v>
      </c>
      <c r="H75" s="10">
        <v>8942</v>
      </c>
      <c r="I75" s="10">
        <v>9890</v>
      </c>
      <c r="J75" s="10">
        <v>23192</v>
      </c>
      <c r="K75" s="33"/>
    </row>
    <row r="76" spans="1:11" s="35" customFormat="1" ht="21" customHeight="1" x14ac:dyDescent="0.2">
      <c r="A76" s="62" t="s">
        <v>156</v>
      </c>
      <c r="B76" s="74">
        <f t="shared" si="4"/>
        <v>61918</v>
      </c>
      <c r="C76" s="74">
        <f t="shared" si="5"/>
        <v>18407</v>
      </c>
      <c r="D76" s="64">
        <v>17571</v>
      </c>
      <c r="E76" s="64">
        <v>45</v>
      </c>
      <c r="F76" s="64">
        <v>791</v>
      </c>
      <c r="G76" s="74">
        <f t="shared" si="6"/>
        <v>43511</v>
      </c>
      <c r="H76" s="64">
        <v>8612</v>
      </c>
      <c r="I76" s="64">
        <v>10792</v>
      </c>
      <c r="J76" s="64">
        <v>24107</v>
      </c>
      <c r="K76" s="33"/>
    </row>
    <row r="77" spans="1:11" s="35" customFormat="1" ht="21" customHeight="1" x14ac:dyDescent="0.2">
      <c r="A77" s="9" t="s">
        <v>158</v>
      </c>
      <c r="B77" s="33">
        <f t="shared" si="4"/>
        <v>64775</v>
      </c>
      <c r="C77" s="33">
        <f t="shared" si="5"/>
        <v>19005</v>
      </c>
      <c r="D77" s="10">
        <v>18238</v>
      </c>
      <c r="E77" s="10">
        <v>15</v>
      </c>
      <c r="F77" s="10">
        <v>752</v>
      </c>
      <c r="G77" s="33">
        <f t="shared" si="6"/>
        <v>45770</v>
      </c>
      <c r="H77" s="10">
        <v>9474</v>
      </c>
      <c r="I77" s="10">
        <v>11320</v>
      </c>
      <c r="J77" s="10">
        <v>24976</v>
      </c>
      <c r="K77" s="33"/>
    </row>
    <row r="78" spans="1:11" s="35" customFormat="1" ht="21" customHeight="1" x14ac:dyDescent="0.2">
      <c r="A78" s="62" t="s">
        <v>159</v>
      </c>
      <c r="B78" s="73">
        <f t="shared" si="4"/>
        <v>67277</v>
      </c>
      <c r="C78" s="73">
        <f t="shared" si="5"/>
        <v>19981</v>
      </c>
      <c r="D78" s="63">
        <v>19229</v>
      </c>
      <c r="E78" s="63">
        <v>15</v>
      </c>
      <c r="F78" s="63">
        <v>737</v>
      </c>
      <c r="G78" s="73">
        <f t="shared" si="6"/>
        <v>47296</v>
      </c>
      <c r="H78" s="63">
        <v>9694</v>
      </c>
      <c r="I78" s="63">
        <v>11894</v>
      </c>
      <c r="J78" s="63">
        <v>25708</v>
      </c>
      <c r="K78" s="33"/>
    </row>
    <row r="79" spans="1:11" s="35" customFormat="1" ht="21" customHeight="1" x14ac:dyDescent="0.2">
      <c r="A79" s="9" t="s">
        <v>160</v>
      </c>
      <c r="B79" s="33">
        <f t="shared" si="4"/>
        <v>68079</v>
      </c>
      <c r="C79" s="33">
        <f t="shared" si="5"/>
        <v>19811</v>
      </c>
      <c r="D79" s="10">
        <v>19050</v>
      </c>
      <c r="E79" s="10">
        <v>26</v>
      </c>
      <c r="F79" s="10">
        <v>735</v>
      </c>
      <c r="G79" s="33">
        <f t="shared" si="6"/>
        <v>48268</v>
      </c>
      <c r="H79" s="10">
        <v>9862</v>
      </c>
      <c r="I79" s="10">
        <v>12820</v>
      </c>
      <c r="J79" s="10">
        <v>25586</v>
      </c>
      <c r="K79" s="33"/>
    </row>
    <row r="80" spans="1:11" s="35" customFormat="1" ht="21" customHeight="1" x14ac:dyDescent="0.2">
      <c r="A80" s="62" t="s">
        <v>161</v>
      </c>
      <c r="B80" s="74">
        <f t="shared" si="4"/>
        <v>70302</v>
      </c>
      <c r="C80" s="74">
        <f t="shared" si="5"/>
        <v>20549</v>
      </c>
      <c r="D80" s="64">
        <v>19743</v>
      </c>
      <c r="E80" s="64">
        <v>74</v>
      </c>
      <c r="F80" s="64">
        <v>732</v>
      </c>
      <c r="G80" s="74">
        <f t="shared" si="6"/>
        <v>49753</v>
      </c>
      <c r="H80" s="64">
        <v>10082</v>
      </c>
      <c r="I80" s="64">
        <v>12636</v>
      </c>
      <c r="J80" s="64">
        <v>27035</v>
      </c>
      <c r="K80" s="33"/>
    </row>
    <row r="81" spans="1:11" s="35" customFormat="1" ht="21" customHeight="1" x14ac:dyDescent="0.2">
      <c r="A81" s="9" t="s">
        <v>162</v>
      </c>
      <c r="B81" s="33">
        <f t="shared" si="4"/>
        <v>72830</v>
      </c>
      <c r="C81" s="33">
        <f t="shared" si="5"/>
        <v>21105</v>
      </c>
      <c r="D81" s="10">
        <v>20323</v>
      </c>
      <c r="E81" s="10">
        <v>52</v>
      </c>
      <c r="F81" s="10">
        <v>730</v>
      </c>
      <c r="G81" s="33">
        <f t="shared" si="6"/>
        <v>51725</v>
      </c>
      <c r="H81" s="10">
        <v>10446</v>
      </c>
      <c r="I81" s="10">
        <v>12952</v>
      </c>
      <c r="J81" s="10">
        <v>28327</v>
      </c>
      <c r="K81" s="33"/>
    </row>
    <row r="82" spans="1:11" s="35" customFormat="1" ht="21" customHeight="1" x14ac:dyDescent="0.2">
      <c r="A82" s="62" t="s">
        <v>163</v>
      </c>
      <c r="B82" s="73">
        <f t="shared" si="4"/>
        <v>72968</v>
      </c>
      <c r="C82" s="73">
        <f t="shared" si="5"/>
        <v>21663</v>
      </c>
      <c r="D82" s="63">
        <v>20848</v>
      </c>
      <c r="E82" s="63">
        <v>85</v>
      </c>
      <c r="F82" s="63">
        <v>730</v>
      </c>
      <c r="G82" s="73">
        <f t="shared" si="6"/>
        <v>51305</v>
      </c>
      <c r="H82" s="63">
        <v>11046</v>
      </c>
      <c r="I82" s="63">
        <v>11886</v>
      </c>
      <c r="J82" s="63">
        <v>28373</v>
      </c>
      <c r="K82" s="33"/>
    </row>
    <row r="83" spans="1:11" s="35" customFormat="1" ht="21" customHeight="1" x14ac:dyDescent="0.2">
      <c r="A83" s="9" t="s">
        <v>164</v>
      </c>
      <c r="B83" s="33">
        <f t="shared" si="4"/>
        <v>73486</v>
      </c>
      <c r="C83" s="33">
        <f t="shared" si="5"/>
        <v>22206</v>
      </c>
      <c r="D83" s="10">
        <v>21414</v>
      </c>
      <c r="E83" s="10">
        <v>52</v>
      </c>
      <c r="F83" s="10">
        <v>740</v>
      </c>
      <c r="G83" s="33">
        <f t="shared" si="6"/>
        <v>51280</v>
      </c>
      <c r="H83" s="10">
        <v>11551</v>
      </c>
      <c r="I83" s="10">
        <v>12379</v>
      </c>
      <c r="J83" s="10">
        <v>27350</v>
      </c>
      <c r="K83" s="33"/>
    </row>
    <row r="84" spans="1:11" s="35" customFormat="1" ht="21" customHeight="1" x14ac:dyDescent="0.2">
      <c r="A84" s="11" t="s">
        <v>165</v>
      </c>
      <c r="B84" s="74">
        <f t="shared" si="4"/>
        <v>76971</v>
      </c>
      <c r="C84" s="74">
        <f t="shared" si="5"/>
        <v>23562</v>
      </c>
      <c r="D84" s="64">
        <v>22709</v>
      </c>
      <c r="E84" s="64">
        <v>72</v>
      </c>
      <c r="F84" s="64">
        <v>781</v>
      </c>
      <c r="G84" s="74">
        <f t="shared" si="6"/>
        <v>53409</v>
      </c>
      <c r="H84" s="64">
        <v>10748</v>
      </c>
      <c r="I84" s="64">
        <v>12895</v>
      </c>
      <c r="J84" s="64">
        <v>29766</v>
      </c>
      <c r="K84" s="33"/>
    </row>
    <row r="85" spans="1:11" s="35" customFormat="1" ht="21" customHeight="1" x14ac:dyDescent="0.2">
      <c r="A85" s="9" t="s">
        <v>166</v>
      </c>
      <c r="B85" s="33">
        <f t="shared" si="4"/>
        <v>79126</v>
      </c>
      <c r="C85" s="33">
        <f t="shared" si="5"/>
        <v>24088</v>
      </c>
      <c r="D85" s="10">
        <v>23870</v>
      </c>
      <c r="E85" s="10">
        <v>63</v>
      </c>
      <c r="F85" s="10">
        <v>155</v>
      </c>
      <c r="G85" s="33">
        <f t="shared" si="6"/>
        <v>55038</v>
      </c>
      <c r="H85" s="10">
        <v>11129</v>
      </c>
      <c r="I85" s="10">
        <v>13807</v>
      </c>
      <c r="J85" s="10">
        <v>30102</v>
      </c>
      <c r="K85" s="33"/>
    </row>
    <row r="86" spans="1:11" s="35" customFormat="1" ht="21" customHeight="1" x14ac:dyDescent="0.2">
      <c r="A86" s="62" t="s">
        <v>167</v>
      </c>
      <c r="B86" s="73">
        <f t="shared" si="4"/>
        <v>84113</v>
      </c>
      <c r="C86" s="73">
        <f t="shared" si="5"/>
        <v>26826</v>
      </c>
      <c r="D86" s="63">
        <v>24027</v>
      </c>
      <c r="E86" s="63">
        <v>67</v>
      </c>
      <c r="F86" s="63">
        <v>2732</v>
      </c>
      <c r="G86" s="73">
        <f t="shared" si="6"/>
        <v>57287</v>
      </c>
      <c r="H86" s="63">
        <v>11544</v>
      </c>
      <c r="I86" s="63">
        <v>14470</v>
      </c>
      <c r="J86" s="63">
        <v>31273</v>
      </c>
      <c r="K86" s="33"/>
    </row>
    <row r="87" spans="1:11" s="35" customFormat="1" ht="21" customHeight="1" x14ac:dyDescent="0.2">
      <c r="A87" s="9" t="s">
        <v>168</v>
      </c>
      <c r="B87" s="33">
        <f t="shared" si="4"/>
        <v>85134</v>
      </c>
      <c r="C87" s="33">
        <f t="shared" si="5"/>
        <v>27221</v>
      </c>
      <c r="D87" s="10">
        <v>24540</v>
      </c>
      <c r="E87" s="10">
        <v>91</v>
      </c>
      <c r="F87" s="10">
        <v>2590</v>
      </c>
      <c r="G87" s="33">
        <f t="shared" si="6"/>
        <v>57913</v>
      </c>
      <c r="H87" s="10">
        <v>12047</v>
      </c>
      <c r="I87" s="10">
        <v>14751</v>
      </c>
      <c r="J87" s="10">
        <v>31115</v>
      </c>
      <c r="K87" s="33"/>
    </row>
    <row r="88" spans="1:11" s="35" customFormat="1" ht="21" customHeight="1" x14ac:dyDescent="0.2">
      <c r="A88" s="11" t="s">
        <v>169</v>
      </c>
      <c r="B88" s="74">
        <f t="shared" si="4"/>
        <v>90376</v>
      </c>
      <c r="C88" s="74">
        <f t="shared" si="5"/>
        <v>27781</v>
      </c>
      <c r="D88" s="64">
        <v>24980</v>
      </c>
      <c r="E88" s="64">
        <v>111</v>
      </c>
      <c r="F88" s="64">
        <v>2690</v>
      </c>
      <c r="G88" s="74">
        <f t="shared" si="6"/>
        <v>62595</v>
      </c>
      <c r="H88" s="64">
        <v>11992</v>
      </c>
      <c r="I88" s="64">
        <v>16305</v>
      </c>
      <c r="J88" s="64">
        <v>34298</v>
      </c>
      <c r="K88" s="33"/>
    </row>
  </sheetData>
  <mergeCells count="5">
    <mergeCell ref="A5:A7"/>
    <mergeCell ref="B5:J5"/>
    <mergeCell ref="B6:B7"/>
    <mergeCell ref="C6:F6"/>
    <mergeCell ref="G6:J6"/>
  </mergeCells>
  <pageMargins left="0.19685039370078741" right="0.15748031496062992" top="0.6692913385826772" bottom="0.43307086614173229" header="0.31496062992125984" footer="0.15748031496062992"/>
  <pageSetup paperSize="9" scale="54" fitToHeight="4" orientation="landscape" r:id="rId1"/>
  <headerFooter alignWithMargins="0">
    <oddFooter>&amp;R&amp;D</oddFooter>
  </headerFooter>
  <rowBreaks count="2" manualBreakCount="2">
    <brk id="40" max="9" man="1"/>
    <brk id="7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autoPageBreaks="0"/>
  </sheetPr>
  <dimension ref="A1:K88"/>
  <sheetViews>
    <sheetView showGridLines="0" view="pageBreakPreview" zoomScale="80" zoomScaleNormal="100" zoomScaleSheetLayoutView="80" workbookViewId="0">
      <pane ySplit="8" topLeftCell="A68" activePane="bottomLeft" state="frozen"/>
      <selection activeCell="M10" sqref="M10"/>
      <selection pane="bottomLeft" activeCell="A85" sqref="A85:A88"/>
    </sheetView>
  </sheetViews>
  <sheetFormatPr defaultColWidth="9.140625" defaultRowHeight="12.75" x14ac:dyDescent="0.2"/>
  <cols>
    <col min="1" max="1" width="17" style="29" customWidth="1"/>
    <col min="2" max="2" width="24" style="29" customWidth="1"/>
    <col min="3" max="3" width="25.7109375" style="29" customWidth="1"/>
    <col min="4" max="6" width="30.85546875" style="29" customWidth="1"/>
    <col min="7" max="7" width="27.85546875" style="29" customWidth="1"/>
    <col min="8" max="10" width="30.85546875" style="29" customWidth="1"/>
    <col min="11" max="16384" width="9.140625" style="29"/>
  </cols>
  <sheetData>
    <row r="1" spans="1:11" ht="18" x14ac:dyDescent="0.2">
      <c r="A1" s="28" t="s">
        <v>129</v>
      </c>
    </row>
    <row r="3" spans="1:11" ht="15.75" x14ac:dyDescent="0.25">
      <c r="A3" s="30" t="s">
        <v>131</v>
      </c>
    </row>
    <row r="5" spans="1:11" s="31" customFormat="1" ht="22.5" customHeight="1" x14ac:dyDescent="0.25">
      <c r="A5" s="145" t="s">
        <v>11</v>
      </c>
      <c r="B5" s="146" t="s">
        <v>131</v>
      </c>
      <c r="C5" s="147"/>
      <c r="D5" s="147"/>
      <c r="E5" s="147"/>
      <c r="F5" s="147"/>
      <c r="G5" s="147"/>
      <c r="H5" s="147"/>
      <c r="I5" s="147"/>
      <c r="J5" s="147"/>
    </row>
    <row r="6" spans="1:11" s="31" customFormat="1" ht="30" customHeight="1" x14ac:dyDescent="0.25">
      <c r="A6" s="145"/>
      <c r="B6" s="148" t="s">
        <v>65</v>
      </c>
      <c r="C6" s="150" t="s">
        <v>105</v>
      </c>
      <c r="D6" s="151"/>
      <c r="E6" s="151"/>
      <c r="F6" s="152"/>
      <c r="G6" s="150" t="s">
        <v>8</v>
      </c>
      <c r="H6" s="151"/>
      <c r="I6" s="151"/>
      <c r="J6" s="152"/>
    </row>
    <row r="7" spans="1:11" s="31" customFormat="1" ht="82.5" customHeight="1" x14ac:dyDescent="0.25">
      <c r="A7" s="145"/>
      <c r="B7" s="149"/>
      <c r="C7" s="75" t="s">
        <v>65</v>
      </c>
      <c r="D7" s="76" t="s">
        <v>99</v>
      </c>
      <c r="E7" s="76" t="s">
        <v>100</v>
      </c>
      <c r="F7" s="76" t="s">
        <v>101</v>
      </c>
      <c r="G7" s="75" t="s">
        <v>65</v>
      </c>
      <c r="H7" s="76" t="s">
        <v>99</v>
      </c>
      <c r="I7" s="76" t="s">
        <v>100</v>
      </c>
      <c r="J7" s="76" t="s">
        <v>101</v>
      </c>
    </row>
    <row r="8" spans="1:11" s="31" customFormat="1" ht="21" customHeight="1" x14ac:dyDescent="0.25">
      <c r="A8" s="70">
        <v>1</v>
      </c>
      <c r="B8" s="71">
        <f>+A8+1</f>
        <v>2</v>
      </c>
      <c r="C8" s="71">
        <f>+B8+1</f>
        <v>3</v>
      </c>
      <c r="D8" s="71">
        <f t="shared" ref="D8:J8" si="0">+C8+1</f>
        <v>4</v>
      </c>
      <c r="E8" s="71">
        <f t="shared" si="0"/>
        <v>5</v>
      </c>
      <c r="F8" s="71">
        <f t="shared" si="0"/>
        <v>6</v>
      </c>
      <c r="G8" s="71">
        <f t="shared" si="0"/>
        <v>7</v>
      </c>
      <c r="H8" s="71">
        <f t="shared" si="0"/>
        <v>8</v>
      </c>
      <c r="I8" s="71">
        <f t="shared" si="0"/>
        <v>9</v>
      </c>
      <c r="J8" s="71">
        <f t="shared" si="0"/>
        <v>10</v>
      </c>
    </row>
    <row r="9" spans="1:11" s="35" customFormat="1" ht="21" customHeight="1" x14ac:dyDescent="0.2">
      <c r="A9" s="32" t="s">
        <v>19</v>
      </c>
      <c r="B9" s="33">
        <f>+C9+G9</f>
        <v>53133</v>
      </c>
      <c r="C9" s="33">
        <f>+D9+E9+F9</f>
        <v>37289</v>
      </c>
      <c r="D9" s="10">
        <v>37289</v>
      </c>
      <c r="E9" s="10">
        <v>0</v>
      </c>
      <c r="F9" s="10">
        <v>0</v>
      </c>
      <c r="G9" s="33">
        <f>+H9+I9+J9</f>
        <v>15844</v>
      </c>
      <c r="H9" s="10">
        <v>15758</v>
      </c>
      <c r="I9" s="10">
        <v>86</v>
      </c>
      <c r="J9" s="10">
        <v>0</v>
      </c>
      <c r="K9" s="33"/>
    </row>
    <row r="10" spans="1:11" s="35" customFormat="1" ht="21" customHeight="1" x14ac:dyDescent="0.2">
      <c r="A10" s="72" t="s">
        <v>20</v>
      </c>
      <c r="B10" s="73">
        <f t="shared" ref="B10:B52" si="1">+C10+G10</f>
        <v>58239</v>
      </c>
      <c r="C10" s="73">
        <f t="shared" ref="C10:C52" si="2">+D10+E10+F10</f>
        <v>41861</v>
      </c>
      <c r="D10" s="63">
        <v>41861</v>
      </c>
      <c r="E10" s="63">
        <v>0</v>
      </c>
      <c r="F10" s="63">
        <v>0</v>
      </c>
      <c r="G10" s="73">
        <f t="shared" ref="G10:G52" si="3">+H10+I10+J10</f>
        <v>16378</v>
      </c>
      <c r="H10" s="63">
        <v>16284</v>
      </c>
      <c r="I10" s="63">
        <v>94</v>
      </c>
      <c r="J10" s="63">
        <v>0</v>
      </c>
      <c r="K10" s="33"/>
    </row>
    <row r="11" spans="1:11" s="35" customFormat="1" ht="21" customHeight="1" x14ac:dyDescent="0.2">
      <c r="A11" s="32" t="s">
        <v>21</v>
      </c>
      <c r="B11" s="33">
        <f t="shared" si="1"/>
        <v>61854</v>
      </c>
      <c r="C11" s="33">
        <f t="shared" si="2"/>
        <v>45333</v>
      </c>
      <c r="D11" s="10">
        <v>45333</v>
      </c>
      <c r="E11" s="10">
        <v>0</v>
      </c>
      <c r="F11" s="10">
        <v>0</v>
      </c>
      <c r="G11" s="33">
        <f t="shared" si="3"/>
        <v>16521</v>
      </c>
      <c r="H11" s="10">
        <v>16416</v>
      </c>
      <c r="I11" s="10">
        <v>105</v>
      </c>
      <c r="J11" s="10">
        <v>0</v>
      </c>
      <c r="K11" s="33"/>
    </row>
    <row r="12" spans="1:11" s="35" customFormat="1" ht="21" customHeight="1" x14ac:dyDescent="0.2">
      <c r="A12" s="72" t="s">
        <v>22</v>
      </c>
      <c r="B12" s="74">
        <f t="shared" si="1"/>
        <v>66934</v>
      </c>
      <c r="C12" s="74">
        <f t="shared" si="2"/>
        <v>50793</v>
      </c>
      <c r="D12" s="64">
        <v>50793</v>
      </c>
      <c r="E12" s="64">
        <v>0</v>
      </c>
      <c r="F12" s="64">
        <v>0</v>
      </c>
      <c r="G12" s="74">
        <f t="shared" si="3"/>
        <v>16141</v>
      </c>
      <c r="H12" s="64">
        <v>16029</v>
      </c>
      <c r="I12" s="64">
        <v>112</v>
      </c>
      <c r="J12" s="64">
        <v>0</v>
      </c>
      <c r="K12" s="33"/>
    </row>
    <row r="13" spans="1:11" s="35" customFormat="1" ht="21" customHeight="1" x14ac:dyDescent="0.2">
      <c r="A13" s="32" t="s">
        <v>23</v>
      </c>
      <c r="B13" s="33">
        <f t="shared" si="1"/>
        <v>69120</v>
      </c>
      <c r="C13" s="33">
        <f t="shared" si="2"/>
        <v>52580</v>
      </c>
      <c r="D13" s="10">
        <v>52580</v>
      </c>
      <c r="E13" s="10">
        <v>0</v>
      </c>
      <c r="F13" s="10">
        <v>0</v>
      </c>
      <c r="G13" s="33">
        <f t="shared" si="3"/>
        <v>16540</v>
      </c>
      <c r="H13" s="10">
        <v>16439</v>
      </c>
      <c r="I13" s="10">
        <v>101</v>
      </c>
      <c r="J13" s="10">
        <v>0</v>
      </c>
      <c r="K13" s="33"/>
    </row>
    <row r="14" spans="1:11" s="35" customFormat="1" ht="21" customHeight="1" x14ac:dyDescent="0.2">
      <c r="A14" s="72" t="s">
        <v>24</v>
      </c>
      <c r="B14" s="73">
        <f t="shared" si="1"/>
        <v>71439</v>
      </c>
      <c r="C14" s="73">
        <f t="shared" si="2"/>
        <v>54228</v>
      </c>
      <c r="D14" s="63">
        <v>54228</v>
      </c>
      <c r="E14" s="63">
        <v>0</v>
      </c>
      <c r="F14" s="63">
        <v>0</v>
      </c>
      <c r="G14" s="73">
        <f t="shared" si="3"/>
        <v>17211</v>
      </c>
      <c r="H14" s="63">
        <v>17106</v>
      </c>
      <c r="I14" s="63">
        <v>105</v>
      </c>
      <c r="J14" s="63">
        <v>0</v>
      </c>
      <c r="K14" s="33"/>
    </row>
    <row r="15" spans="1:11" s="39" customFormat="1" ht="21" customHeight="1" x14ac:dyDescent="0.2">
      <c r="A15" s="32" t="s">
        <v>25</v>
      </c>
      <c r="B15" s="33">
        <f t="shared" si="1"/>
        <v>74520</v>
      </c>
      <c r="C15" s="33">
        <f t="shared" si="2"/>
        <v>56094</v>
      </c>
      <c r="D15" s="10">
        <v>56094</v>
      </c>
      <c r="E15" s="10">
        <v>0</v>
      </c>
      <c r="F15" s="10">
        <v>0</v>
      </c>
      <c r="G15" s="33">
        <f t="shared" si="3"/>
        <v>18426</v>
      </c>
      <c r="H15" s="10">
        <v>18302</v>
      </c>
      <c r="I15" s="10">
        <v>124</v>
      </c>
      <c r="J15" s="10">
        <v>0</v>
      </c>
      <c r="K15" s="33"/>
    </row>
    <row r="16" spans="1:11" s="35" customFormat="1" ht="21" customHeight="1" x14ac:dyDescent="0.2">
      <c r="A16" s="72" t="s">
        <v>26</v>
      </c>
      <c r="B16" s="74">
        <f t="shared" si="1"/>
        <v>80852</v>
      </c>
      <c r="C16" s="74">
        <f t="shared" si="2"/>
        <v>61779</v>
      </c>
      <c r="D16" s="64">
        <v>61779</v>
      </c>
      <c r="E16" s="64">
        <v>0</v>
      </c>
      <c r="F16" s="64">
        <v>0</v>
      </c>
      <c r="G16" s="74">
        <f t="shared" si="3"/>
        <v>19073</v>
      </c>
      <c r="H16" s="64">
        <v>18901</v>
      </c>
      <c r="I16" s="64">
        <v>172</v>
      </c>
      <c r="J16" s="64">
        <v>0</v>
      </c>
      <c r="K16" s="33"/>
    </row>
    <row r="17" spans="1:11" s="35" customFormat="1" ht="21" customHeight="1" x14ac:dyDescent="0.2">
      <c r="A17" s="32" t="s">
        <v>27</v>
      </c>
      <c r="B17" s="33">
        <f t="shared" si="1"/>
        <v>84517</v>
      </c>
      <c r="C17" s="33">
        <f t="shared" si="2"/>
        <v>63799</v>
      </c>
      <c r="D17" s="10">
        <v>63799</v>
      </c>
      <c r="E17" s="10">
        <v>0</v>
      </c>
      <c r="F17" s="10">
        <v>0</v>
      </c>
      <c r="G17" s="33">
        <f t="shared" si="3"/>
        <v>20718</v>
      </c>
      <c r="H17" s="10">
        <v>20571</v>
      </c>
      <c r="I17" s="10">
        <v>147</v>
      </c>
      <c r="J17" s="10">
        <v>0</v>
      </c>
      <c r="K17" s="33"/>
    </row>
    <row r="18" spans="1:11" s="35" customFormat="1" ht="21" customHeight="1" x14ac:dyDescent="0.2">
      <c r="A18" s="72" t="s">
        <v>28</v>
      </c>
      <c r="B18" s="73">
        <f t="shared" si="1"/>
        <v>85036</v>
      </c>
      <c r="C18" s="73">
        <f t="shared" si="2"/>
        <v>63676</v>
      </c>
      <c r="D18" s="63">
        <v>63676</v>
      </c>
      <c r="E18" s="63">
        <v>0</v>
      </c>
      <c r="F18" s="63">
        <v>0</v>
      </c>
      <c r="G18" s="73">
        <f t="shared" si="3"/>
        <v>21360</v>
      </c>
      <c r="H18" s="63">
        <v>21149</v>
      </c>
      <c r="I18" s="63">
        <v>211</v>
      </c>
      <c r="J18" s="63">
        <v>0</v>
      </c>
      <c r="K18" s="33"/>
    </row>
    <row r="19" spans="1:11" s="35" customFormat="1" ht="21" customHeight="1" x14ac:dyDescent="0.2">
      <c r="A19" s="32" t="s">
        <v>29</v>
      </c>
      <c r="B19" s="33">
        <f t="shared" si="1"/>
        <v>89575</v>
      </c>
      <c r="C19" s="33">
        <f t="shared" si="2"/>
        <v>65579</v>
      </c>
      <c r="D19" s="10">
        <v>65579</v>
      </c>
      <c r="E19" s="10">
        <v>0</v>
      </c>
      <c r="F19" s="10">
        <v>0</v>
      </c>
      <c r="G19" s="33">
        <f t="shared" si="3"/>
        <v>23996</v>
      </c>
      <c r="H19" s="10">
        <v>23803</v>
      </c>
      <c r="I19" s="10">
        <v>193</v>
      </c>
      <c r="J19" s="10">
        <v>0</v>
      </c>
      <c r="K19" s="33"/>
    </row>
    <row r="20" spans="1:11" s="35" customFormat="1" ht="21" customHeight="1" x14ac:dyDescent="0.2">
      <c r="A20" s="72" t="s">
        <v>30</v>
      </c>
      <c r="B20" s="74">
        <f t="shared" si="1"/>
        <v>100812</v>
      </c>
      <c r="C20" s="74">
        <f t="shared" si="2"/>
        <v>74884</v>
      </c>
      <c r="D20" s="64">
        <v>74884</v>
      </c>
      <c r="E20" s="64">
        <v>0</v>
      </c>
      <c r="F20" s="64">
        <v>0</v>
      </c>
      <c r="G20" s="74">
        <f t="shared" si="3"/>
        <v>25928</v>
      </c>
      <c r="H20" s="64">
        <v>25759</v>
      </c>
      <c r="I20" s="64">
        <v>169</v>
      </c>
      <c r="J20" s="64">
        <v>0</v>
      </c>
      <c r="K20" s="33"/>
    </row>
    <row r="21" spans="1:11" s="39" customFormat="1" ht="21" customHeight="1" x14ac:dyDescent="0.2">
      <c r="A21" s="32" t="s">
        <v>31</v>
      </c>
      <c r="B21" s="33">
        <f t="shared" si="1"/>
        <v>105691</v>
      </c>
      <c r="C21" s="33">
        <f t="shared" si="2"/>
        <v>77649</v>
      </c>
      <c r="D21" s="10">
        <v>77649</v>
      </c>
      <c r="E21" s="10">
        <v>0</v>
      </c>
      <c r="F21" s="10">
        <v>0</v>
      </c>
      <c r="G21" s="33">
        <f t="shared" si="3"/>
        <v>28042</v>
      </c>
      <c r="H21" s="10">
        <v>27792</v>
      </c>
      <c r="I21" s="10">
        <v>250</v>
      </c>
      <c r="J21" s="10">
        <v>0</v>
      </c>
      <c r="K21" s="33"/>
    </row>
    <row r="22" spans="1:11" s="35" customFormat="1" ht="21" customHeight="1" x14ac:dyDescent="0.2">
      <c r="A22" s="72" t="s">
        <v>32</v>
      </c>
      <c r="B22" s="73">
        <f t="shared" si="1"/>
        <v>111191</v>
      </c>
      <c r="C22" s="73">
        <f t="shared" si="2"/>
        <v>81903</v>
      </c>
      <c r="D22" s="63">
        <v>81903</v>
      </c>
      <c r="E22" s="63">
        <v>0</v>
      </c>
      <c r="F22" s="63">
        <v>0</v>
      </c>
      <c r="G22" s="73">
        <f t="shared" si="3"/>
        <v>29288</v>
      </c>
      <c r="H22" s="63">
        <v>29095</v>
      </c>
      <c r="I22" s="63">
        <v>193</v>
      </c>
      <c r="J22" s="63">
        <v>0</v>
      </c>
      <c r="K22" s="33"/>
    </row>
    <row r="23" spans="1:11" s="35" customFormat="1" ht="21" customHeight="1" x14ac:dyDescent="0.2">
      <c r="A23" s="32" t="s">
        <v>33</v>
      </c>
      <c r="B23" s="33">
        <f t="shared" si="1"/>
        <v>116184</v>
      </c>
      <c r="C23" s="33">
        <f t="shared" si="2"/>
        <v>85314</v>
      </c>
      <c r="D23" s="10">
        <v>85314</v>
      </c>
      <c r="E23" s="10">
        <v>0</v>
      </c>
      <c r="F23" s="10">
        <v>0</v>
      </c>
      <c r="G23" s="33">
        <f t="shared" si="3"/>
        <v>30870</v>
      </c>
      <c r="H23" s="10">
        <v>30674</v>
      </c>
      <c r="I23" s="10">
        <v>196</v>
      </c>
      <c r="J23" s="10">
        <v>0</v>
      </c>
      <c r="K23" s="33"/>
    </row>
    <row r="24" spans="1:11" s="35" customFormat="1" ht="21" customHeight="1" x14ac:dyDescent="0.2">
      <c r="A24" s="72" t="s">
        <v>34</v>
      </c>
      <c r="B24" s="74">
        <f t="shared" si="1"/>
        <v>127409</v>
      </c>
      <c r="C24" s="74">
        <f t="shared" si="2"/>
        <v>95488</v>
      </c>
      <c r="D24" s="64">
        <v>95488</v>
      </c>
      <c r="E24" s="64">
        <v>0</v>
      </c>
      <c r="F24" s="64">
        <v>0</v>
      </c>
      <c r="G24" s="74">
        <f t="shared" si="3"/>
        <v>31921</v>
      </c>
      <c r="H24" s="64">
        <v>31656</v>
      </c>
      <c r="I24" s="64">
        <v>265</v>
      </c>
      <c r="J24" s="64">
        <v>0</v>
      </c>
      <c r="K24" s="33"/>
    </row>
    <row r="25" spans="1:11" s="35" customFormat="1" ht="21" customHeight="1" x14ac:dyDescent="0.2">
      <c r="A25" s="32" t="s">
        <v>35</v>
      </c>
      <c r="B25" s="33">
        <f t="shared" si="1"/>
        <v>134607</v>
      </c>
      <c r="C25" s="33">
        <f t="shared" si="2"/>
        <v>100433</v>
      </c>
      <c r="D25" s="10">
        <v>100433</v>
      </c>
      <c r="E25" s="10">
        <v>0</v>
      </c>
      <c r="F25" s="10">
        <v>0</v>
      </c>
      <c r="G25" s="33">
        <f t="shared" si="3"/>
        <v>34174</v>
      </c>
      <c r="H25" s="10">
        <v>33904</v>
      </c>
      <c r="I25" s="10">
        <v>270</v>
      </c>
      <c r="J25" s="10">
        <v>0</v>
      </c>
      <c r="K25" s="33"/>
    </row>
    <row r="26" spans="1:11" s="35" customFormat="1" ht="21" customHeight="1" x14ac:dyDescent="0.2">
      <c r="A26" s="72" t="s">
        <v>36</v>
      </c>
      <c r="B26" s="73">
        <f t="shared" si="1"/>
        <v>143221</v>
      </c>
      <c r="C26" s="73">
        <f t="shared" si="2"/>
        <v>106644</v>
      </c>
      <c r="D26" s="63">
        <v>106644</v>
      </c>
      <c r="E26" s="63">
        <v>0</v>
      </c>
      <c r="F26" s="63">
        <v>0</v>
      </c>
      <c r="G26" s="73">
        <f t="shared" si="3"/>
        <v>36577</v>
      </c>
      <c r="H26" s="63">
        <v>36244</v>
      </c>
      <c r="I26" s="63">
        <v>333</v>
      </c>
      <c r="J26" s="63">
        <v>0</v>
      </c>
      <c r="K26" s="33"/>
    </row>
    <row r="27" spans="1:11" s="35" customFormat="1" ht="21" customHeight="1" x14ac:dyDescent="0.2">
      <c r="A27" s="32" t="s">
        <v>37</v>
      </c>
      <c r="B27" s="33">
        <f t="shared" si="1"/>
        <v>142751</v>
      </c>
      <c r="C27" s="33">
        <f t="shared" si="2"/>
        <v>105509</v>
      </c>
      <c r="D27" s="10">
        <v>105509</v>
      </c>
      <c r="E27" s="10">
        <v>0</v>
      </c>
      <c r="F27" s="10">
        <v>0</v>
      </c>
      <c r="G27" s="33">
        <f t="shared" si="3"/>
        <v>37242</v>
      </c>
      <c r="H27" s="10">
        <v>36945</v>
      </c>
      <c r="I27" s="10">
        <v>297</v>
      </c>
      <c r="J27" s="10">
        <v>0</v>
      </c>
      <c r="K27" s="33"/>
    </row>
    <row r="28" spans="1:11" s="35" customFormat="1" ht="21" customHeight="1" x14ac:dyDescent="0.2">
      <c r="A28" s="72" t="s">
        <v>38</v>
      </c>
      <c r="B28" s="74">
        <f t="shared" si="1"/>
        <v>122279</v>
      </c>
      <c r="C28" s="74">
        <f t="shared" si="2"/>
        <v>87760</v>
      </c>
      <c r="D28" s="64">
        <v>87760</v>
      </c>
      <c r="E28" s="64">
        <v>0</v>
      </c>
      <c r="F28" s="64">
        <v>0</v>
      </c>
      <c r="G28" s="74">
        <f t="shared" si="3"/>
        <v>34519</v>
      </c>
      <c r="H28" s="64">
        <v>34225</v>
      </c>
      <c r="I28" s="64">
        <v>294</v>
      </c>
      <c r="J28" s="64">
        <v>0</v>
      </c>
      <c r="K28" s="33"/>
    </row>
    <row r="29" spans="1:11" s="35" customFormat="1" ht="21" customHeight="1" x14ac:dyDescent="0.2">
      <c r="A29" s="32" t="s">
        <v>39</v>
      </c>
      <c r="B29" s="33">
        <f t="shared" si="1"/>
        <v>116293</v>
      </c>
      <c r="C29" s="33">
        <f t="shared" si="2"/>
        <v>81555</v>
      </c>
      <c r="D29" s="10">
        <v>81555</v>
      </c>
      <c r="E29" s="10">
        <v>0</v>
      </c>
      <c r="F29" s="10">
        <v>0</v>
      </c>
      <c r="G29" s="33">
        <f t="shared" si="3"/>
        <v>34738</v>
      </c>
      <c r="H29" s="10">
        <v>34336</v>
      </c>
      <c r="I29" s="10">
        <v>402</v>
      </c>
      <c r="J29" s="10">
        <v>0</v>
      </c>
      <c r="K29" s="33"/>
    </row>
    <row r="30" spans="1:11" s="35" customFormat="1" ht="21" customHeight="1" x14ac:dyDescent="0.2">
      <c r="A30" s="72" t="s">
        <v>40</v>
      </c>
      <c r="B30" s="73">
        <f t="shared" si="1"/>
        <v>124675</v>
      </c>
      <c r="C30" s="73">
        <f t="shared" si="2"/>
        <v>89617</v>
      </c>
      <c r="D30" s="63">
        <v>89617</v>
      </c>
      <c r="E30" s="63">
        <v>0</v>
      </c>
      <c r="F30" s="63">
        <v>0</v>
      </c>
      <c r="G30" s="73">
        <f t="shared" si="3"/>
        <v>35058</v>
      </c>
      <c r="H30" s="63">
        <v>34607</v>
      </c>
      <c r="I30" s="63">
        <v>451</v>
      </c>
      <c r="J30" s="63">
        <v>0</v>
      </c>
      <c r="K30" s="33"/>
    </row>
    <row r="31" spans="1:11" s="35" customFormat="1" ht="21" customHeight="1" x14ac:dyDescent="0.2">
      <c r="A31" s="32" t="s">
        <v>41</v>
      </c>
      <c r="B31" s="33">
        <f t="shared" si="1"/>
        <v>134587</v>
      </c>
      <c r="C31" s="33">
        <f t="shared" si="2"/>
        <v>97110</v>
      </c>
      <c r="D31" s="10">
        <v>97110</v>
      </c>
      <c r="E31" s="10">
        <v>0</v>
      </c>
      <c r="F31" s="10">
        <v>0</v>
      </c>
      <c r="G31" s="33">
        <f t="shared" si="3"/>
        <v>37477</v>
      </c>
      <c r="H31" s="10">
        <v>37043</v>
      </c>
      <c r="I31" s="10">
        <v>434</v>
      </c>
      <c r="J31" s="10">
        <v>0</v>
      </c>
      <c r="K31" s="33"/>
    </row>
    <row r="32" spans="1:11" s="35" customFormat="1" ht="21" customHeight="1" x14ac:dyDescent="0.2">
      <c r="A32" s="72" t="s">
        <v>42</v>
      </c>
      <c r="B32" s="74">
        <f t="shared" si="1"/>
        <v>134940</v>
      </c>
      <c r="C32" s="74">
        <f t="shared" si="2"/>
        <v>97442</v>
      </c>
      <c r="D32" s="64">
        <v>97442</v>
      </c>
      <c r="E32" s="64">
        <v>0</v>
      </c>
      <c r="F32" s="64">
        <v>0</v>
      </c>
      <c r="G32" s="74">
        <f t="shared" si="3"/>
        <v>37498</v>
      </c>
      <c r="H32" s="64">
        <v>37110</v>
      </c>
      <c r="I32" s="64">
        <v>388</v>
      </c>
      <c r="J32" s="64">
        <v>0</v>
      </c>
      <c r="K32" s="33"/>
    </row>
    <row r="33" spans="1:11" s="35" customFormat="1" ht="21" customHeight="1" x14ac:dyDescent="0.2">
      <c r="A33" s="32" t="s">
        <v>43</v>
      </c>
      <c r="B33" s="33">
        <f t="shared" si="1"/>
        <v>164411</v>
      </c>
      <c r="C33" s="33">
        <f t="shared" si="2"/>
        <v>114563</v>
      </c>
      <c r="D33" s="10">
        <v>108956</v>
      </c>
      <c r="E33" s="10">
        <v>725</v>
      </c>
      <c r="F33" s="10">
        <v>4882</v>
      </c>
      <c r="G33" s="33">
        <f t="shared" si="3"/>
        <v>49848</v>
      </c>
      <c r="H33" s="10">
        <v>20624</v>
      </c>
      <c r="I33" s="10">
        <v>3273</v>
      </c>
      <c r="J33" s="10">
        <v>25951</v>
      </c>
      <c r="K33" s="33"/>
    </row>
    <row r="34" spans="1:11" s="35" customFormat="1" ht="21" customHeight="1" x14ac:dyDescent="0.2">
      <c r="A34" s="72" t="s">
        <v>44</v>
      </c>
      <c r="B34" s="73">
        <f t="shared" si="1"/>
        <v>153624</v>
      </c>
      <c r="C34" s="73">
        <f t="shared" si="2"/>
        <v>103295</v>
      </c>
      <c r="D34" s="63">
        <v>98136</v>
      </c>
      <c r="E34" s="63">
        <v>586</v>
      </c>
      <c r="F34" s="63">
        <v>4573</v>
      </c>
      <c r="G34" s="73">
        <f t="shared" si="3"/>
        <v>50329</v>
      </c>
      <c r="H34" s="63">
        <v>20965</v>
      </c>
      <c r="I34" s="63">
        <v>3221</v>
      </c>
      <c r="J34" s="63">
        <v>26143</v>
      </c>
      <c r="K34" s="33"/>
    </row>
    <row r="35" spans="1:11" s="35" customFormat="1" ht="21" customHeight="1" x14ac:dyDescent="0.2">
      <c r="A35" s="32" t="s">
        <v>45</v>
      </c>
      <c r="B35" s="33">
        <f t="shared" si="1"/>
        <v>165251</v>
      </c>
      <c r="C35" s="33">
        <f t="shared" si="2"/>
        <v>112637</v>
      </c>
      <c r="D35" s="10">
        <v>107286</v>
      </c>
      <c r="E35" s="10">
        <v>494</v>
      </c>
      <c r="F35" s="10">
        <v>4857</v>
      </c>
      <c r="G35" s="33">
        <f t="shared" si="3"/>
        <v>52614</v>
      </c>
      <c r="H35" s="10">
        <v>21817</v>
      </c>
      <c r="I35" s="10">
        <v>3584</v>
      </c>
      <c r="J35" s="10">
        <v>27213</v>
      </c>
      <c r="K35" s="33"/>
    </row>
    <row r="36" spans="1:11" s="35" customFormat="1" ht="21" customHeight="1" x14ac:dyDescent="0.2">
      <c r="A36" s="72" t="s">
        <v>46</v>
      </c>
      <c r="B36" s="74">
        <f t="shared" si="1"/>
        <v>176812</v>
      </c>
      <c r="C36" s="74">
        <f t="shared" si="2"/>
        <v>123046</v>
      </c>
      <c r="D36" s="64">
        <v>118938</v>
      </c>
      <c r="E36" s="64">
        <v>434</v>
      </c>
      <c r="F36" s="64">
        <v>3674</v>
      </c>
      <c r="G36" s="74">
        <f t="shared" si="3"/>
        <v>53766</v>
      </c>
      <c r="H36" s="64">
        <v>22584</v>
      </c>
      <c r="I36" s="64">
        <v>3632</v>
      </c>
      <c r="J36" s="64">
        <v>27550</v>
      </c>
      <c r="K36" s="33"/>
    </row>
    <row r="37" spans="1:11" s="35" customFormat="1" ht="21" customHeight="1" x14ac:dyDescent="0.2">
      <c r="A37" s="32" t="s">
        <v>47</v>
      </c>
      <c r="B37" s="33">
        <f t="shared" si="1"/>
        <v>179926</v>
      </c>
      <c r="C37" s="33">
        <f t="shared" si="2"/>
        <v>124320</v>
      </c>
      <c r="D37" s="10">
        <v>120063</v>
      </c>
      <c r="E37" s="10">
        <v>401</v>
      </c>
      <c r="F37" s="10">
        <v>3856</v>
      </c>
      <c r="G37" s="33">
        <f t="shared" si="3"/>
        <v>55606</v>
      </c>
      <c r="H37" s="10">
        <v>23045</v>
      </c>
      <c r="I37" s="10">
        <v>3940</v>
      </c>
      <c r="J37" s="10">
        <v>28621</v>
      </c>
      <c r="K37" s="33"/>
    </row>
    <row r="38" spans="1:11" s="35" customFormat="1" ht="21" customHeight="1" x14ac:dyDescent="0.2">
      <c r="A38" s="72" t="s">
        <v>48</v>
      </c>
      <c r="B38" s="73">
        <f t="shared" si="1"/>
        <v>183206</v>
      </c>
      <c r="C38" s="73">
        <f t="shared" si="2"/>
        <v>125633</v>
      </c>
      <c r="D38" s="63">
        <v>121738</v>
      </c>
      <c r="E38" s="63">
        <v>419</v>
      </c>
      <c r="F38" s="63">
        <v>3476</v>
      </c>
      <c r="G38" s="73">
        <f t="shared" si="3"/>
        <v>57573</v>
      </c>
      <c r="H38" s="63">
        <v>24764</v>
      </c>
      <c r="I38" s="63">
        <v>3890</v>
      </c>
      <c r="J38" s="63">
        <v>28919</v>
      </c>
      <c r="K38" s="33"/>
    </row>
    <row r="39" spans="1:11" s="35" customFormat="1" ht="21" customHeight="1" x14ac:dyDescent="0.2">
      <c r="A39" s="32" t="s">
        <v>49</v>
      </c>
      <c r="B39" s="33">
        <f t="shared" si="1"/>
        <v>166480</v>
      </c>
      <c r="C39" s="33">
        <f t="shared" si="2"/>
        <v>109950</v>
      </c>
      <c r="D39" s="10">
        <v>106505</v>
      </c>
      <c r="E39" s="10">
        <v>276</v>
      </c>
      <c r="F39" s="10">
        <v>3169</v>
      </c>
      <c r="G39" s="33">
        <f t="shared" si="3"/>
        <v>56530</v>
      </c>
      <c r="H39" s="10">
        <v>23636</v>
      </c>
      <c r="I39" s="10">
        <v>3577</v>
      </c>
      <c r="J39" s="10">
        <v>29317</v>
      </c>
      <c r="K39" s="33"/>
    </row>
    <row r="40" spans="1:11" s="35" customFormat="1" ht="21" customHeight="1" x14ac:dyDescent="0.2">
      <c r="A40" s="72" t="s">
        <v>50</v>
      </c>
      <c r="B40" s="74">
        <f t="shared" si="1"/>
        <v>167637</v>
      </c>
      <c r="C40" s="74">
        <f t="shared" si="2"/>
        <v>109663</v>
      </c>
      <c r="D40" s="64">
        <v>107525</v>
      </c>
      <c r="E40" s="64">
        <v>161</v>
      </c>
      <c r="F40" s="64">
        <v>1977</v>
      </c>
      <c r="G40" s="74">
        <f t="shared" si="3"/>
        <v>57974</v>
      </c>
      <c r="H40" s="64">
        <v>21821</v>
      </c>
      <c r="I40" s="64">
        <v>3666</v>
      </c>
      <c r="J40" s="64">
        <v>32487</v>
      </c>
      <c r="K40" s="33"/>
    </row>
    <row r="41" spans="1:11" s="35" customFormat="1" ht="21" customHeight="1" x14ac:dyDescent="0.2">
      <c r="A41" s="32" t="s">
        <v>51</v>
      </c>
      <c r="B41" s="33">
        <f t="shared" si="1"/>
        <v>179800</v>
      </c>
      <c r="C41" s="33">
        <f t="shared" si="2"/>
        <v>118834</v>
      </c>
      <c r="D41" s="10">
        <v>117136</v>
      </c>
      <c r="E41" s="10">
        <v>124</v>
      </c>
      <c r="F41" s="10">
        <v>1574</v>
      </c>
      <c r="G41" s="33">
        <f t="shared" si="3"/>
        <v>60966</v>
      </c>
      <c r="H41" s="10">
        <v>23270</v>
      </c>
      <c r="I41" s="10">
        <v>4194</v>
      </c>
      <c r="J41" s="10">
        <v>33502</v>
      </c>
      <c r="K41" s="33"/>
    </row>
    <row r="42" spans="1:11" s="35" customFormat="1" ht="21" customHeight="1" x14ac:dyDescent="0.2">
      <c r="A42" s="72" t="s">
        <v>52</v>
      </c>
      <c r="B42" s="73">
        <f t="shared" si="1"/>
        <v>177043</v>
      </c>
      <c r="C42" s="73">
        <f t="shared" si="2"/>
        <v>115559</v>
      </c>
      <c r="D42" s="63">
        <v>114891</v>
      </c>
      <c r="E42" s="63">
        <v>81</v>
      </c>
      <c r="F42" s="63">
        <v>587</v>
      </c>
      <c r="G42" s="73">
        <f t="shared" si="3"/>
        <v>61484</v>
      </c>
      <c r="H42" s="63">
        <v>23199</v>
      </c>
      <c r="I42" s="63">
        <v>4277</v>
      </c>
      <c r="J42" s="63">
        <v>34008</v>
      </c>
      <c r="K42" s="33"/>
    </row>
    <row r="43" spans="1:11" s="35" customFormat="1" ht="21" customHeight="1" x14ac:dyDescent="0.2">
      <c r="A43" s="32" t="s">
        <v>53</v>
      </c>
      <c r="B43" s="33">
        <f t="shared" si="1"/>
        <v>185015</v>
      </c>
      <c r="C43" s="33">
        <f t="shared" si="2"/>
        <v>122854</v>
      </c>
      <c r="D43" s="10">
        <v>122123</v>
      </c>
      <c r="E43" s="10">
        <v>71</v>
      </c>
      <c r="F43" s="10">
        <v>660</v>
      </c>
      <c r="G43" s="33">
        <f t="shared" si="3"/>
        <v>62161</v>
      </c>
      <c r="H43" s="10">
        <v>23088</v>
      </c>
      <c r="I43" s="10">
        <v>4437</v>
      </c>
      <c r="J43" s="10">
        <v>34636</v>
      </c>
      <c r="K43" s="33"/>
    </row>
    <row r="44" spans="1:11" s="35" customFormat="1" ht="21" customHeight="1" x14ac:dyDescent="0.2">
      <c r="A44" s="72" t="s">
        <v>54</v>
      </c>
      <c r="B44" s="74">
        <f t="shared" si="1"/>
        <v>190596</v>
      </c>
      <c r="C44" s="74">
        <f t="shared" si="2"/>
        <v>127036</v>
      </c>
      <c r="D44" s="64">
        <v>126432</v>
      </c>
      <c r="E44" s="64">
        <v>7</v>
      </c>
      <c r="F44" s="64">
        <v>597</v>
      </c>
      <c r="G44" s="74">
        <f t="shared" si="3"/>
        <v>63560</v>
      </c>
      <c r="H44" s="64">
        <v>23707</v>
      </c>
      <c r="I44" s="64">
        <v>4504</v>
      </c>
      <c r="J44" s="64">
        <v>35349</v>
      </c>
      <c r="K44" s="33"/>
    </row>
    <row r="45" spans="1:11" s="35" customFormat="1" ht="21" customHeight="1" x14ac:dyDescent="0.2">
      <c r="A45" s="32" t="s">
        <v>55</v>
      </c>
      <c r="B45" s="33">
        <f t="shared" si="1"/>
        <v>188602</v>
      </c>
      <c r="C45" s="33">
        <f t="shared" si="2"/>
        <v>123236</v>
      </c>
      <c r="D45" s="10">
        <v>122479</v>
      </c>
      <c r="E45" s="10">
        <v>-4</v>
      </c>
      <c r="F45" s="10">
        <v>761</v>
      </c>
      <c r="G45" s="33">
        <f t="shared" si="3"/>
        <v>65366</v>
      </c>
      <c r="H45" s="10">
        <v>24637</v>
      </c>
      <c r="I45" s="10">
        <v>4934</v>
      </c>
      <c r="J45" s="10">
        <v>35795</v>
      </c>
      <c r="K45" s="33"/>
    </row>
    <row r="46" spans="1:11" s="35" customFormat="1" ht="21" customHeight="1" x14ac:dyDescent="0.2">
      <c r="A46" s="72" t="s">
        <v>56</v>
      </c>
      <c r="B46" s="73">
        <f t="shared" si="1"/>
        <v>182003</v>
      </c>
      <c r="C46" s="73">
        <f t="shared" si="2"/>
        <v>116165</v>
      </c>
      <c r="D46" s="63">
        <v>115401</v>
      </c>
      <c r="E46" s="63">
        <v>-1</v>
      </c>
      <c r="F46" s="63">
        <v>765</v>
      </c>
      <c r="G46" s="73">
        <f t="shared" si="3"/>
        <v>65838</v>
      </c>
      <c r="H46" s="63">
        <v>25537</v>
      </c>
      <c r="I46" s="63">
        <v>4913</v>
      </c>
      <c r="J46" s="63">
        <v>35388</v>
      </c>
      <c r="K46" s="33"/>
    </row>
    <row r="47" spans="1:11" s="35" customFormat="1" ht="21" customHeight="1" x14ac:dyDescent="0.2">
      <c r="A47" s="32" t="s">
        <v>57</v>
      </c>
      <c r="B47" s="33">
        <f t="shared" si="1"/>
        <v>193756</v>
      </c>
      <c r="C47" s="33">
        <f t="shared" si="2"/>
        <v>124940</v>
      </c>
      <c r="D47" s="10">
        <v>124173</v>
      </c>
      <c r="E47" s="10">
        <v>6</v>
      </c>
      <c r="F47" s="10">
        <v>761</v>
      </c>
      <c r="G47" s="33">
        <f t="shared" si="3"/>
        <v>68816</v>
      </c>
      <c r="H47" s="10">
        <v>28270</v>
      </c>
      <c r="I47" s="10">
        <v>4213</v>
      </c>
      <c r="J47" s="10">
        <v>36333</v>
      </c>
      <c r="K47" s="33"/>
    </row>
    <row r="48" spans="1:11" s="35" customFormat="1" ht="21" customHeight="1" x14ac:dyDescent="0.2">
      <c r="A48" s="72" t="s">
        <v>58</v>
      </c>
      <c r="B48" s="74">
        <f t="shared" si="1"/>
        <v>199799</v>
      </c>
      <c r="C48" s="74">
        <f t="shared" si="2"/>
        <v>134274</v>
      </c>
      <c r="D48" s="64">
        <v>133546</v>
      </c>
      <c r="E48" s="64">
        <v>-67</v>
      </c>
      <c r="F48" s="64">
        <v>795</v>
      </c>
      <c r="G48" s="74">
        <f t="shared" si="3"/>
        <v>65525</v>
      </c>
      <c r="H48" s="64">
        <v>26286</v>
      </c>
      <c r="I48" s="64">
        <v>3695</v>
      </c>
      <c r="J48" s="64">
        <v>35544</v>
      </c>
      <c r="K48" s="33"/>
    </row>
    <row r="49" spans="1:11" s="35" customFormat="1" ht="21" customHeight="1" x14ac:dyDescent="0.2">
      <c r="A49" s="9" t="s">
        <v>125</v>
      </c>
      <c r="B49" s="33">
        <f t="shared" si="1"/>
        <v>201907</v>
      </c>
      <c r="C49" s="33">
        <f t="shared" si="2"/>
        <v>135073</v>
      </c>
      <c r="D49" s="10">
        <v>134158</v>
      </c>
      <c r="E49" s="10">
        <v>-77</v>
      </c>
      <c r="F49" s="10">
        <v>992</v>
      </c>
      <c r="G49" s="33">
        <f t="shared" si="3"/>
        <v>66834</v>
      </c>
      <c r="H49" s="10">
        <v>27666</v>
      </c>
      <c r="I49" s="10">
        <v>4264</v>
      </c>
      <c r="J49" s="10">
        <v>34904</v>
      </c>
      <c r="K49" s="33"/>
    </row>
    <row r="50" spans="1:11" s="35" customFormat="1" ht="21" customHeight="1" x14ac:dyDescent="0.2">
      <c r="A50" s="62" t="s">
        <v>126</v>
      </c>
      <c r="B50" s="73">
        <f t="shared" si="1"/>
        <v>202156</v>
      </c>
      <c r="C50" s="73">
        <f t="shared" si="2"/>
        <v>132378</v>
      </c>
      <c r="D50" s="63">
        <v>130969</v>
      </c>
      <c r="E50" s="63">
        <v>-68</v>
      </c>
      <c r="F50" s="63">
        <v>1477</v>
      </c>
      <c r="G50" s="73">
        <f t="shared" si="3"/>
        <v>69778</v>
      </c>
      <c r="H50" s="63">
        <v>29326</v>
      </c>
      <c r="I50" s="63">
        <v>3977</v>
      </c>
      <c r="J50" s="63">
        <v>36475</v>
      </c>
      <c r="K50" s="33"/>
    </row>
    <row r="51" spans="1:11" s="35" customFormat="1" ht="21" customHeight="1" x14ac:dyDescent="0.2">
      <c r="A51" s="9" t="s">
        <v>127</v>
      </c>
      <c r="B51" s="33">
        <f t="shared" si="1"/>
        <v>208706</v>
      </c>
      <c r="C51" s="33">
        <f t="shared" si="2"/>
        <v>136484</v>
      </c>
      <c r="D51" s="10">
        <v>134629</v>
      </c>
      <c r="E51" s="10">
        <v>-71</v>
      </c>
      <c r="F51" s="10">
        <v>1926</v>
      </c>
      <c r="G51" s="33">
        <f t="shared" si="3"/>
        <v>72222</v>
      </c>
      <c r="H51" s="10">
        <v>29553</v>
      </c>
      <c r="I51" s="10">
        <v>5646</v>
      </c>
      <c r="J51" s="10">
        <v>37023</v>
      </c>
      <c r="K51" s="33"/>
    </row>
    <row r="52" spans="1:11" s="35" customFormat="1" ht="21" customHeight="1" x14ac:dyDescent="0.2">
      <c r="A52" s="62" t="s">
        <v>128</v>
      </c>
      <c r="B52" s="74">
        <f t="shared" si="1"/>
        <v>207838</v>
      </c>
      <c r="C52" s="74">
        <f t="shared" si="2"/>
        <v>136599</v>
      </c>
      <c r="D52" s="64">
        <v>134985</v>
      </c>
      <c r="E52" s="64">
        <v>57</v>
      </c>
      <c r="F52" s="64">
        <v>1557</v>
      </c>
      <c r="G52" s="74">
        <f t="shared" si="3"/>
        <v>71239</v>
      </c>
      <c r="H52" s="64">
        <v>28932</v>
      </c>
      <c r="I52" s="64">
        <v>5936</v>
      </c>
      <c r="J52" s="64">
        <v>36371</v>
      </c>
      <c r="K52" s="33"/>
    </row>
    <row r="53" spans="1:11" s="35" customFormat="1" ht="21" customHeight="1" x14ac:dyDescent="0.2">
      <c r="A53" s="9" t="s">
        <v>132</v>
      </c>
      <c r="B53" s="33">
        <f t="shared" ref="B53:B88" si="4">+C53+G53</f>
        <v>213977</v>
      </c>
      <c r="C53" s="33">
        <f t="shared" ref="C53:C88" si="5">+D53+E53+F53</f>
        <v>139208</v>
      </c>
      <c r="D53" s="10">
        <v>137636</v>
      </c>
      <c r="E53" s="10">
        <v>25</v>
      </c>
      <c r="F53" s="10">
        <v>1547</v>
      </c>
      <c r="G53" s="33">
        <f t="shared" ref="G53:G88" si="6">+H53+I53+J53</f>
        <v>74769</v>
      </c>
      <c r="H53" s="10">
        <v>30216</v>
      </c>
      <c r="I53" s="10">
        <v>6090</v>
      </c>
      <c r="J53" s="10">
        <v>38463</v>
      </c>
      <c r="K53" s="33"/>
    </row>
    <row r="54" spans="1:11" s="35" customFormat="1" ht="21" customHeight="1" x14ac:dyDescent="0.2">
      <c r="A54" s="62" t="s">
        <v>133</v>
      </c>
      <c r="B54" s="73">
        <f t="shared" si="4"/>
        <v>208917</v>
      </c>
      <c r="C54" s="73">
        <f t="shared" si="5"/>
        <v>133841</v>
      </c>
      <c r="D54" s="63">
        <v>131556</v>
      </c>
      <c r="E54" s="63">
        <v>22</v>
      </c>
      <c r="F54" s="63">
        <v>2263</v>
      </c>
      <c r="G54" s="73">
        <f t="shared" si="6"/>
        <v>75076</v>
      </c>
      <c r="H54" s="63">
        <v>30489</v>
      </c>
      <c r="I54" s="63">
        <v>6010</v>
      </c>
      <c r="J54" s="63">
        <v>38577</v>
      </c>
      <c r="K54" s="33"/>
    </row>
    <row r="55" spans="1:11" s="35" customFormat="1" ht="21" customHeight="1" x14ac:dyDescent="0.2">
      <c r="A55" s="9" t="s">
        <v>134</v>
      </c>
      <c r="B55" s="33">
        <f t="shared" si="4"/>
        <v>207616</v>
      </c>
      <c r="C55" s="33">
        <f t="shared" si="5"/>
        <v>132567</v>
      </c>
      <c r="D55" s="10">
        <v>130354</v>
      </c>
      <c r="E55" s="10">
        <v>28</v>
      </c>
      <c r="F55" s="10">
        <v>2185</v>
      </c>
      <c r="G55" s="33">
        <f t="shared" si="6"/>
        <v>75049</v>
      </c>
      <c r="H55" s="10">
        <v>30664</v>
      </c>
      <c r="I55" s="10">
        <v>5980</v>
      </c>
      <c r="J55" s="10">
        <v>38405</v>
      </c>
      <c r="K55" s="33"/>
    </row>
    <row r="56" spans="1:11" s="35" customFormat="1" ht="21" customHeight="1" x14ac:dyDescent="0.2">
      <c r="A56" s="62" t="s">
        <v>135</v>
      </c>
      <c r="B56" s="74">
        <f t="shared" si="4"/>
        <v>204577</v>
      </c>
      <c r="C56" s="74">
        <f t="shared" si="5"/>
        <v>129291</v>
      </c>
      <c r="D56" s="64">
        <v>127151</v>
      </c>
      <c r="E56" s="64">
        <v>-21</v>
      </c>
      <c r="F56" s="64">
        <v>2161</v>
      </c>
      <c r="G56" s="74">
        <f t="shared" si="6"/>
        <v>75286</v>
      </c>
      <c r="H56" s="64">
        <v>30314</v>
      </c>
      <c r="I56" s="64">
        <v>5857</v>
      </c>
      <c r="J56" s="64">
        <v>39115</v>
      </c>
      <c r="K56" s="33"/>
    </row>
    <row r="57" spans="1:11" s="35" customFormat="1" ht="21" customHeight="1" x14ac:dyDescent="0.2">
      <c r="A57" s="9" t="s">
        <v>136</v>
      </c>
      <c r="B57" s="33">
        <f t="shared" si="4"/>
        <v>212742</v>
      </c>
      <c r="C57" s="33">
        <f t="shared" si="5"/>
        <v>135770</v>
      </c>
      <c r="D57" s="10">
        <v>134794</v>
      </c>
      <c r="E57" s="10">
        <v>73</v>
      </c>
      <c r="F57" s="10">
        <v>903</v>
      </c>
      <c r="G57" s="33">
        <f t="shared" si="6"/>
        <v>76972</v>
      </c>
      <c r="H57" s="10">
        <v>31231</v>
      </c>
      <c r="I57" s="10">
        <v>6060</v>
      </c>
      <c r="J57" s="10">
        <v>39681</v>
      </c>
      <c r="K57" s="33"/>
    </row>
    <row r="58" spans="1:11" s="35" customFormat="1" ht="21" customHeight="1" x14ac:dyDescent="0.2">
      <c r="A58" s="62" t="s">
        <v>137</v>
      </c>
      <c r="B58" s="73">
        <f t="shared" si="4"/>
        <v>207055</v>
      </c>
      <c r="C58" s="73">
        <f t="shared" si="5"/>
        <v>128376</v>
      </c>
      <c r="D58" s="63">
        <v>127556</v>
      </c>
      <c r="E58" s="63">
        <v>57</v>
      </c>
      <c r="F58" s="63">
        <v>763</v>
      </c>
      <c r="G58" s="73">
        <f t="shared" si="6"/>
        <v>78679</v>
      </c>
      <c r="H58" s="63">
        <v>32748</v>
      </c>
      <c r="I58" s="63">
        <v>6852</v>
      </c>
      <c r="J58" s="63">
        <v>39079</v>
      </c>
      <c r="K58" s="33"/>
    </row>
    <row r="59" spans="1:11" s="35" customFormat="1" ht="21" customHeight="1" x14ac:dyDescent="0.2">
      <c r="A59" s="9" t="s">
        <v>138</v>
      </c>
      <c r="B59" s="33">
        <f t="shared" si="4"/>
        <v>215027</v>
      </c>
      <c r="C59" s="33">
        <f t="shared" si="5"/>
        <v>136141</v>
      </c>
      <c r="D59" s="10">
        <v>135324</v>
      </c>
      <c r="E59" s="10">
        <v>41</v>
      </c>
      <c r="F59" s="10">
        <v>776</v>
      </c>
      <c r="G59" s="33">
        <f t="shared" si="6"/>
        <v>78886</v>
      </c>
      <c r="H59" s="10">
        <v>32391</v>
      </c>
      <c r="I59" s="10">
        <v>6811</v>
      </c>
      <c r="J59" s="10">
        <v>39684</v>
      </c>
      <c r="K59" s="33"/>
    </row>
    <row r="60" spans="1:11" s="35" customFormat="1" ht="21" customHeight="1" x14ac:dyDescent="0.2">
      <c r="A60" s="62" t="s">
        <v>139</v>
      </c>
      <c r="B60" s="74">
        <f t="shared" si="4"/>
        <v>213272</v>
      </c>
      <c r="C60" s="74">
        <f t="shared" si="5"/>
        <v>133121</v>
      </c>
      <c r="D60" s="64">
        <v>132504</v>
      </c>
      <c r="E60" s="64">
        <v>-30</v>
      </c>
      <c r="F60" s="64">
        <v>647</v>
      </c>
      <c r="G60" s="74">
        <f t="shared" si="6"/>
        <v>80151</v>
      </c>
      <c r="H60" s="64">
        <v>33550</v>
      </c>
      <c r="I60" s="64">
        <v>6758</v>
      </c>
      <c r="J60" s="64">
        <v>39843</v>
      </c>
      <c r="K60" s="33"/>
    </row>
    <row r="61" spans="1:11" s="35" customFormat="1" ht="21" customHeight="1" x14ac:dyDescent="0.2">
      <c r="A61" s="9" t="s">
        <v>140</v>
      </c>
      <c r="B61" s="33">
        <f t="shared" si="4"/>
        <v>230128</v>
      </c>
      <c r="C61" s="33">
        <f t="shared" si="5"/>
        <v>148460</v>
      </c>
      <c r="D61" s="10">
        <v>147769</v>
      </c>
      <c r="E61" s="10">
        <v>-6</v>
      </c>
      <c r="F61" s="10">
        <v>697</v>
      </c>
      <c r="G61" s="33">
        <f t="shared" si="6"/>
        <v>81668</v>
      </c>
      <c r="H61" s="10">
        <v>35393</v>
      </c>
      <c r="I61" s="10">
        <v>5191</v>
      </c>
      <c r="J61" s="10">
        <v>41084</v>
      </c>
      <c r="K61" s="33"/>
    </row>
    <row r="62" spans="1:11" s="35" customFormat="1" ht="21" customHeight="1" x14ac:dyDescent="0.2">
      <c r="A62" s="62" t="s">
        <v>141</v>
      </c>
      <c r="B62" s="73">
        <f t="shared" si="4"/>
        <v>228234</v>
      </c>
      <c r="C62" s="73">
        <f t="shared" si="5"/>
        <v>145862</v>
      </c>
      <c r="D62" s="63">
        <v>145161</v>
      </c>
      <c r="E62" s="63">
        <v>-5</v>
      </c>
      <c r="F62" s="63">
        <v>706</v>
      </c>
      <c r="G62" s="73">
        <f t="shared" si="6"/>
        <v>82372</v>
      </c>
      <c r="H62" s="63">
        <v>36250</v>
      </c>
      <c r="I62" s="63">
        <v>5395</v>
      </c>
      <c r="J62" s="63">
        <v>40727</v>
      </c>
      <c r="K62" s="33"/>
    </row>
    <row r="63" spans="1:11" s="35" customFormat="1" ht="21" customHeight="1" x14ac:dyDescent="0.2">
      <c r="A63" s="9" t="s">
        <v>142</v>
      </c>
      <c r="B63" s="33">
        <f t="shared" si="4"/>
        <v>227178</v>
      </c>
      <c r="C63" s="33">
        <f t="shared" si="5"/>
        <v>145479</v>
      </c>
      <c r="D63" s="10">
        <v>144488</v>
      </c>
      <c r="E63" s="10">
        <v>-5</v>
      </c>
      <c r="F63" s="10">
        <v>996</v>
      </c>
      <c r="G63" s="33">
        <f t="shared" si="6"/>
        <v>81699</v>
      </c>
      <c r="H63" s="10">
        <v>35445</v>
      </c>
      <c r="I63" s="10">
        <v>5675</v>
      </c>
      <c r="J63" s="10">
        <v>40579</v>
      </c>
      <c r="K63" s="33"/>
    </row>
    <row r="64" spans="1:11" s="35" customFormat="1" ht="21" customHeight="1" x14ac:dyDescent="0.2">
      <c r="A64" s="62" t="s">
        <v>143</v>
      </c>
      <c r="B64" s="74">
        <f t="shared" si="4"/>
        <v>236721</v>
      </c>
      <c r="C64" s="74">
        <f t="shared" si="5"/>
        <v>154282</v>
      </c>
      <c r="D64" s="64">
        <v>153096</v>
      </c>
      <c r="E64" s="64">
        <v>-4</v>
      </c>
      <c r="F64" s="64">
        <v>1190</v>
      </c>
      <c r="G64" s="74">
        <f t="shared" si="6"/>
        <v>82439</v>
      </c>
      <c r="H64" s="64">
        <v>35873</v>
      </c>
      <c r="I64" s="64">
        <v>6252</v>
      </c>
      <c r="J64" s="64">
        <v>40314</v>
      </c>
      <c r="K64" s="33"/>
    </row>
    <row r="65" spans="1:11" s="35" customFormat="1" ht="21" customHeight="1" x14ac:dyDescent="0.2">
      <c r="A65" s="9" t="s">
        <v>144</v>
      </c>
      <c r="B65" s="33">
        <f t="shared" si="4"/>
        <v>238465</v>
      </c>
      <c r="C65" s="33">
        <f t="shared" si="5"/>
        <v>153811</v>
      </c>
      <c r="D65" s="10">
        <v>152840</v>
      </c>
      <c r="E65" s="10">
        <v>15</v>
      </c>
      <c r="F65" s="10">
        <v>956</v>
      </c>
      <c r="G65" s="33">
        <f t="shared" si="6"/>
        <v>84654</v>
      </c>
      <c r="H65" s="10">
        <v>37710</v>
      </c>
      <c r="I65" s="10">
        <v>6112</v>
      </c>
      <c r="J65" s="10">
        <v>40832</v>
      </c>
      <c r="K65" s="33"/>
    </row>
    <row r="66" spans="1:11" s="35" customFormat="1" ht="21" customHeight="1" x14ac:dyDescent="0.2">
      <c r="A66" s="62" t="s">
        <v>145</v>
      </c>
      <c r="B66" s="73">
        <f t="shared" si="4"/>
        <v>229091</v>
      </c>
      <c r="C66" s="73">
        <f t="shared" si="5"/>
        <v>144461</v>
      </c>
      <c r="D66" s="63">
        <v>143647</v>
      </c>
      <c r="E66" s="63">
        <v>10</v>
      </c>
      <c r="F66" s="63">
        <v>804</v>
      </c>
      <c r="G66" s="73">
        <f t="shared" si="6"/>
        <v>84630</v>
      </c>
      <c r="H66" s="63">
        <v>39499</v>
      </c>
      <c r="I66" s="63">
        <v>6230</v>
      </c>
      <c r="J66" s="63">
        <v>38901</v>
      </c>
      <c r="K66" s="33"/>
    </row>
    <row r="67" spans="1:11" s="35" customFormat="1" ht="21" customHeight="1" x14ac:dyDescent="0.2">
      <c r="A67" s="9" t="s">
        <v>146</v>
      </c>
      <c r="B67" s="33">
        <f t="shared" si="4"/>
        <v>240026</v>
      </c>
      <c r="C67" s="33">
        <f t="shared" si="5"/>
        <v>152834</v>
      </c>
      <c r="D67" s="10">
        <v>152009</v>
      </c>
      <c r="E67" s="10">
        <v>21</v>
      </c>
      <c r="F67" s="10">
        <v>804</v>
      </c>
      <c r="G67" s="33">
        <f t="shared" si="6"/>
        <v>87192</v>
      </c>
      <c r="H67" s="10">
        <v>39859</v>
      </c>
      <c r="I67" s="10">
        <v>6557</v>
      </c>
      <c r="J67" s="10">
        <v>40776</v>
      </c>
      <c r="K67" s="33"/>
    </row>
    <row r="68" spans="1:11" s="35" customFormat="1" ht="21" customHeight="1" x14ac:dyDescent="0.2">
      <c r="A68" s="62" t="s">
        <v>147</v>
      </c>
      <c r="B68" s="74">
        <f t="shared" si="4"/>
        <v>239340</v>
      </c>
      <c r="C68" s="74">
        <f t="shared" si="5"/>
        <v>154046</v>
      </c>
      <c r="D68" s="64">
        <v>153307</v>
      </c>
      <c r="E68" s="64">
        <v>71</v>
      </c>
      <c r="F68" s="64">
        <v>668</v>
      </c>
      <c r="G68" s="74">
        <f t="shared" si="6"/>
        <v>85294</v>
      </c>
      <c r="H68" s="64">
        <v>39726</v>
      </c>
      <c r="I68" s="64">
        <v>5993</v>
      </c>
      <c r="J68" s="64">
        <v>39575</v>
      </c>
      <c r="K68" s="33"/>
    </row>
    <row r="69" spans="1:11" s="35" customFormat="1" ht="21" customHeight="1" x14ac:dyDescent="0.2">
      <c r="A69" s="9" t="s">
        <v>149</v>
      </c>
      <c r="B69" s="33">
        <f t="shared" si="4"/>
        <v>249596</v>
      </c>
      <c r="C69" s="33">
        <f t="shared" si="5"/>
        <v>162367</v>
      </c>
      <c r="D69" s="10">
        <v>161736</v>
      </c>
      <c r="E69" s="10">
        <v>108</v>
      </c>
      <c r="F69" s="10">
        <v>523</v>
      </c>
      <c r="G69" s="33">
        <f t="shared" si="6"/>
        <v>87229</v>
      </c>
      <c r="H69" s="10">
        <v>41084</v>
      </c>
      <c r="I69" s="10">
        <v>5893</v>
      </c>
      <c r="J69" s="10">
        <v>40252</v>
      </c>
      <c r="K69" s="33"/>
    </row>
    <row r="70" spans="1:11" s="35" customFormat="1" ht="21" customHeight="1" x14ac:dyDescent="0.2">
      <c r="A70" s="62" t="s">
        <v>150</v>
      </c>
      <c r="B70" s="73">
        <f t="shared" si="4"/>
        <v>252323</v>
      </c>
      <c r="C70" s="73">
        <f t="shared" si="5"/>
        <v>165436</v>
      </c>
      <c r="D70" s="63">
        <v>164764</v>
      </c>
      <c r="E70" s="63">
        <v>113</v>
      </c>
      <c r="F70" s="63">
        <v>559</v>
      </c>
      <c r="G70" s="73">
        <f t="shared" si="6"/>
        <v>86887</v>
      </c>
      <c r="H70" s="63">
        <v>42677</v>
      </c>
      <c r="I70" s="63">
        <v>4396</v>
      </c>
      <c r="J70" s="63">
        <v>39814</v>
      </c>
      <c r="K70" s="33"/>
    </row>
    <row r="71" spans="1:11" s="35" customFormat="1" ht="21" customHeight="1" x14ac:dyDescent="0.2">
      <c r="A71" s="9" t="s">
        <v>151</v>
      </c>
      <c r="B71" s="33">
        <f t="shared" si="4"/>
        <v>248629</v>
      </c>
      <c r="C71" s="33">
        <f t="shared" si="5"/>
        <v>161222</v>
      </c>
      <c r="D71" s="10">
        <v>160637</v>
      </c>
      <c r="E71" s="10">
        <v>109</v>
      </c>
      <c r="F71" s="10">
        <v>476</v>
      </c>
      <c r="G71" s="33">
        <f t="shared" si="6"/>
        <v>87407</v>
      </c>
      <c r="H71" s="10">
        <v>42947</v>
      </c>
      <c r="I71" s="10">
        <v>4303</v>
      </c>
      <c r="J71" s="10">
        <v>40157</v>
      </c>
      <c r="K71" s="33"/>
    </row>
    <row r="72" spans="1:11" s="35" customFormat="1" ht="21" customHeight="1" x14ac:dyDescent="0.2">
      <c r="A72" s="62" t="s">
        <v>152</v>
      </c>
      <c r="B72" s="74">
        <f t="shared" si="4"/>
        <v>255681</v>
      </c>
      <c r="C72" s="74">
        <f t="shared" si="5"/>
        <v>168602</v>
      </c>
      <c r="D72" s="64">
        <v>167987</v>
      </c>
      <c r="E72" s="64">
        <v>94</v>
      </c>
      <c r="F72" s="64">
        <v>521</v>
      </c>
      <c r="G72" s="74">
        <f t="shared" si="6"/>
        <v>87079</v>
      </c>
      <c r="H72" s="64">
        <v>43343</v>
      </c>
      <c r="I72" s="64">
        <v>4114</v>
      </c>
      <c r="J72" s="64">
        <v>39622</v>
      </c>
      <c r="K72" s="33"/>
    </row>
    <row r="73" spans="1:11" s="35" customFormat="1" ht="21" customHeight="1" x14ac:dyDescent="0.2">
      <c r="A73" s="9" t="s">
        <v>153</v>
      </c>
      <c r="B73" s="33">
        <f t="shared" si="4"/>
        <v>240535</v>
      </c>
      <c r="C73" s="33">
        <f t="shared" si="5"/>
        <v>151864</v>
      </c>
      <c r="D73" s="10">
        <v>151378</v>
      </c>
      <c r="E73" s="10">
        <v>41</v>
      </c>
      <c r="F73" s="10">
        <v>445</v>
      </c>
      <c r="G73" s="33">
        <f t="shared" si="6"/>
        <v>88671</v>
      </c>
      <c r="H73" s="10">
        <v>44847</v>
      </c>
      <c r="I73" s="10">
        <v>3624</v>
      </c>
      <c r="J73" s="10">
        <v>40200</v>
      </c>
      <c r="K73" s="33"/>
    </row>
    <row r="74" spans="1:11" s="35" customFormat="1" ht="21" customHeight="1" x14ac:dyDescent="0.2">
      <c r="A74" s="62" t="s">
        <v>154</v>
      </c>
      <c r="B74" s="73">
        <f t="shared" si="4"/>
        <v>245063</v>
      </c>
      <c r="C74" s="73">
        <f t="shared" si="5"/>
        <v>156510</v>
      </c>
      <c r="D74" s="63">
        <v>155970</v>
      </c>
      <c r="E74" s="63">
        <v>38</v>
      </c>
      <c r="F74" s="63">
        <v>502</v>
      </c>
      <c r="G74" s="73">
        <f t="shared" si="6"/>
        <v>88553</v>
      </c>
      <c r="H74" s="63">
        <v>44626</v>
      </c>
      <c r="I74" s="63">
        <v>3596</v>
      </c>
      <c r="J74" s="63">
        <v>40331</v>
      </c>
      <c r="K74" s="33"/>
    </row>
    <row r="75" spans="1:11" s="35" customFormat="1" ht="21" customHeight="1" x14ac:dyDescent="0.2">
      <c r="A75" s="9" t="s">
        <v>155</v>
      </c>
      <c r="B75" s="33">
        <f t="shared" si="4"/>
        <v>246535</v>
      </c>
      <c r="C75" s="33">
        <f t="shared" si="5"/>
        <v>158508</v>
      </c>
      <c r="D75" s="10">
        <v>157904</v>
      </c>
      <c r="E75" s="10">
        <v>49</v>
      </c>
      <c r="F75" s="10">
        <v>555</v>
      </c>
      <c r="G75" s="33">
        <f t="shared" si="6"/>
        <v>88027</v>
      </c>
      <c r="H75" s="10">
        <v>44729</v>
      </c>
      <c r="I75" s="10">
        <v>3481</v>
      </c>
      <c r="J75" s="10">
        <v>39817</v>
      </c>
      <c r="K75" s="33"/>
    </row>
    <row r="76" spans="1:11" s="35" customFormat="1" ht="21" customHeight="1" x14ac:dyDescent="0.2">
      <c r="A76" s="62" t="s">
        <v>156</v>
      </c>
      <c r="B76" s="74">
        <f t="shared" si="4"/>
        <v>249037</v>
      </c>
      <c r="C76" s="74">
        <f t="shared" si="5"/>
        <v>161574</v>
      </c>
      <c r="D76" s="64">
        <v>160928</v>
      </c>
      <c r="E76" s="64">
        <v>83</v>
      </c>
      <c r="F76" s="64">
        <v>563</v>
      </c>
      <c r="G76" s="74">
        <f t="shared" si="6"/>
        <v>87463</v>
      </c>
      <c r="H76" s="64">
        <v>45341</v>
      </c>
      <c r="I76" s="64">
        <v>3321</v>
      </c>
      <c r="J76" s="64">
        <v>38801</v>
      </c>
      <c r="K76" s="33"/>
    </row>
    <row r="77" spans="1:11" s="35" customFormat="1" ht="21" customHeight="1" x14ac:dyDescent="0.2">
      <c r="A77" s="9" t="s">
        <v>158</v>
      </c>
      <c r="B77" s="33">
        <f t="shared" si="4"/>
        <v>257705</v>
      </c>
      <c r="C77" s="33">
        <f t="shared" si="5"/>
        <v>167089</v>
      </c>
      <c r="D77" s="10">
        <v>166740</v>
      </c>
      <c r="E77" s="10">
        <v>43</v>
      </c>
      <c r="F77" s="10">
        <v>306</v>
      </c>
      <c r="G77" s="33">
        <f t="shared" si="6"/>
        <v>90616</v>
      </c>
      <c r="H77" s="10">
        <v>46639</v>
      </c>
      <c r="I77" s="10">
        <v>3608</v>
      </c>
      <c r="J77" s="10">
        <v>40369</v>
      </c>
      <c r="K77" s="33"/>
    </row>
    <row r="78" spans="1:11" s="35" customFormat="1" ht="21" customHeight="1" x14ac:dyDescent="0.2">
      <c r="A78" s="62" t="s">
        <v>159</v>
      </c>
      <c r="B78" s="73">
        <f t="shared" si="4"/>
        <v>271365</v>
      </c>
      <c r="C78" s="73">
        <f t="shared" si="5"/>
        <v>178204</v>
      </c>
      <c r="D78" s="63">
        <v>177830</v>
      </c>
      <c r="E78" s="63">
        <v>63</v>
      </c>
      <c r="F78" s="63">
        <v>311</v>
      </c>
      <c r="G78" s="73">
        <f t="shared" si="6"/>
        <v>93161</v>
      </c>
      <c r="H78" s="63">
        <v>47599</v>
      </c>
      <c r="I78" s="63">
        <v>3078</v>
      </c>
      <c r="J78" s="63">
        <v>42484</v>
      </c>
      <c r="K78" s="33"/>
    </row>
    <row r="79" spans="1:11" s="35" customFormat="1" ht="21" customHeight="1" x14ac:dyDescent="0.2">
      <c r="A79" s="9" t="s">
        <v>160</v>
      </c>
      <c r="B79" s="33">
        <f t="shared" si="4"/>
        <v>279086</v>
      </c>
      <c r="C79" s="33">
        <f t="shared" si="5"/>
        <v>183770</v>
      </c>
      <c r="D79" s="10">
        <v>183210</v>
      </c>
      <c r="E79" s="10">
        <v>76</v>
      </c>
      <c r="F79" s="10">
        <v>484</v>
      </c>
      <c r="G79" s="33">
        <f t="shared" si="6"/>
        <v>95316</v>
      </c>
      <c r="H79" s="10">
        <v>49491</v>
      </c>
      <c r="I79" s="10">
        <v>3204</v>
      </c>
      <c r="J79" s="10">
        <v>42621</v>
      </c>
      <c r="K79" s="33"/>
    </row>
    <row r="80" spans="1:11" s="35" customFormat="1" ht="21" customHeight="1" x14ac:dyDescent="0.2">
      <c r="A80" s="62" t="s">
        <v>161</v>
      </c>
      <c r="B80" s="74">
        <f t="shared" si="4"/>
        <v>286495</v>
      </c>
      <c r="C80" s="74">
        <f t="shared" si="5"/>
        <v>188602</v>
      </c>
      <c r="D80" s="64">
        <v>187993</v>
      </c>
      <c r="E80" s="64">
        <v>112</v>
      </c>
      <c r="F80" s="64">
        <v>497</v>
      </c>
      <c r="G80" s="74">
        <f t="shared" si="6"/>
        <v>97893</v>
      </c>
      <c r="H80" s="64">
        <v>50870</v>
      </c>
      <c r="I80" s="64">
        <v>3396</v>
      </c>
      <c r="J80" s="64">
        <v>43627</v>
      </c>
      <c r="K80" s="33"/>
    </row>
    <row r="81" spans="1:11" s="35" customFormat="1" ht="21" customHeight="1" x14ac:dyDescent="0.2">
      <c r="A81" s="9" t="s">
        <v>162</v>
      </c>
      <c r="B81" s="33">
        <f t="shared" si="4"/>
        <v>291486</v>
      </c>
      <c r="C81" s="33">
        <f t="shared" si="5"/>
        <v>188751</v>
      </c>
      <c r="D81" s="10">
        <v>188063</v>
      </c>
      <c r="E81" s="10">
        <v>98</v>
      </c>
      <c r="F81" s="10">
        <v>590</v>
      </c>
      <c r="G81" s="33">
        <f t="shared" si="6"/>
        <v>102735</v>
      </c>
      <c r="H81" s="10">
        <v>53851</v>
      </c>
      <c r="I81" s="10">
        <v>3739</v>
      </c>
      <c r="J81" s="10">
        <v>45145</v>
      </c>
      <c r="K81" s="33"/>
    </row>
    <row r="82" spans="1:11" s="35" customFormat="1" ht="21" customHeight="1" x14ac:dyDescent="0.2">
      <c r="A82" s="62" t="s">
        <v>163</v>
      </c>
      <c r="B82" s="73">
        <f t="shared" si="4"/>
        <v>290250</v>
      </c>
      <c r="C82" s="73">
        <f t="shared" si="5"/>
        <v>184900</v>
      </c>
      <c r="D82" s="63">
        <v>184153</v>
      </c>
      <c r="E82" s="63">
        <v>108</v>
      </c>
      <c r="F82" s="63">
        <v>639</v>
      </c>
      <c r="G82" s="73">
        <f t="shared" si="6"/>
        <v>105350</v>
      </c>
      <c r="H82" s="63">
        <v>55657</v>
      </c>
      <c r="I82" s="63">
        <v>3939</v>
      </c>
      <c r="J82" s="63">
        <v>45754</v>
      </c>
      <c r="K82" s="33"/>
    </row>
    <row r="83" spans="1:11" s="35" customFormat="1" ht="21" customHeight="1" x14ac:dyDescent="0.2">
      <c r="A83" s="9" t="s">
        <v>164</v>
      </c>
      <c r="B83" s="33">
        <f t="shared" si="4"/>
        <v>286126</v>
      </c>
      <c r="C83" s="33">
        <f t="shared" si="5"/>
        <v>178461</v>
      </c>
      <c r="D83" s="10">
        <v>177678</v>
      </c>
      <c r="E83" s="10">
        <v>91</v>
      </c>
      <c r="F83" s="10">
        <v>692</v>
      </c>
      <c r="G83" s="33">
        <f t="shared" si="6"/>
        <v>107665</v>
      </c>
      <c r="H83" s="10">
        <v>57267</v>
      </c>
      <c r="I83" s="10">
        <v>4751</v>
      </c>
      <c r="J83" s="10">
        <v>45647</v>
      </c>
      <c r="K83" s="33"/>
    </row>
    <row r="84" spans="1:11" s="35" customFormat="1" ht="21" customHeight="1" x14ac:dyDescent="0.2">
      <c r="A84" s="11" t="s">
        <v>165</v>
      </c>
      <c r="B84" s="74">
        <f t="shared" si="4"/>
        <v>300820</v>
      </c>
      <c r="C84" s="74">
        <f t="shared" si="5"/>
        <v>192271</v>
      </c>
      <c r="D84" s="64">
        <v>191401</v>
      </c>
      <c r="E84" s="64">
        <v>112</v>
      </c>
      <c r="F84" s="64">
        <v>758</v>
      </c>
      <c r="G84" s="74">
        <f t="shared" si="6"/>
        <v>108549</v>
      </c>
      <c r="H84" s="64">
        <v>57563</v>
      </c>
      <c r="I84" s="64">
        <v>4551</v>
      </c>
      <c r="J84" s="64">
        <v>46435</v>
      </c>
      <c r="K84" s="33"/>
    </row>
    <row r="85" spans="1:11" s="35" customFormat="1" ht="21" customHeight="1" x14ac:dyDescent="0.2">
      <c r="A85" s="9" t="s">
        <v>166</v>
      </c>
      <c r="B85" s="33">
        <f t="shared" si="4"/>
        <v>317219</v>
      </c>
      <c r="C85" s="33">
        <f t="shared" si="5"/>
        <v>202763</v>
      </c>
      <c r="D85" s="10">
        <v>201589</v>
      </c>
      <c r="E85" s="10">
        <v>102</v>
      </c>
      <c r="F85" s="10">
        <v>1072</v>
      </c>
      <c r="G85" s="33">
        <f t="shared" si="6"/>
        <v>114456</v>
      </c>
      <c r="H85" s="10">
        <v>61700</v>
      </c>
      <c r="I85" s="10">
        <v>4474</v>
      </c>
      <c r="J85" s="10">
        <v>48282</v>
      </c>
      <c r="K85" s="33"/>
    </row>
    <row r="86" spans="1:11" s="35" customFormat="1" ht="21" customHeight="1" x14ac:dyDescent="0.2">
      <c r="A86" s="62" t="s">
        <v>167</v>
      </c>
      <c r="B86" s="73">
        <f t="shared" si="4"/>
        <v>338830</v>
      </c>
      <c r="C86" s="73">
        <f t="shared" si="5"/>
        <v>222279</v>
      </c>
      <c r="D86" s="63">
        <v>221081</v>
      </c>
      <c r="E86" s="63">
        <v>98</v>
      </c>
      <c r="F86" s="63">
        <v>1100</v>
      </c>
      <c r="G86" s="73">
        <f t="shared" si="6"/>
        <v>116551</v>
      </c>
      <c r="H86" s="63">
        <v>63420</v>
      </c>
      <c r="I86" s="63">
        <v>3820</v>
      </c>
      <c r="J86" s="63">
        <v>49311</v>
      </c>
      <c r="K86" s="33"/>
    </row>
    <row r="87" spans="1:11" s="35" customFormat="1" ht="21" customHeight="1" x14ac:dyDescent="0.2">
      <c r="A87" s="9" t="s">
        <v>168</v>
      </c>
      <c r="B87" s="33">
        <f t="shared" si="4"/>
        <v>335675</v>
      </c>
      <c r="C87" s="33">
        <f t="shared" si="5"/>
        <v>218877</v>
      </c>
      <c r="D87" s="10">
        <v>217677</v>
      </c>
      <c r="E87" s="10">
        <v>115</v>
      </c>
      <c r="F87" s="10">
        <v>1085</v>
      </c>
      <c r="G87" s="33">
        <f t="shared" si="6"/>
        <v>116798</v>
      </c>
      <c r="H87" s="10">
        <v>63504</v>
      </c>
      <c r="I87" s="10">
        <v>3652</v>
      </c>
      <c r="J87" s="10">
        <v>49642</v>
      </c>
      <c r="K87" s="33"/>
    </row>
    <row r="88" spans="1:11" s="35" customFormat="1" ht="21" customHeight="1" x14ac:dyDescent="0.2">
      <c r="A88" s="11" t="s">
        <v>169</v>
      </c>
      <c r="B88" s="74">
        <f t="shared" si="4"/>
        <v>359462</v>
      </c>
      <c r="C88" s="74">
        <f t="shared" si="5"/>
        <v>244551</v>
      </c>
      <c r="D88" s="64">
        <v>243230</v>
      </c>
      <c r="E88" s="64">
        <v>112</v>
      </c>
      <c r="F88" s="64">
        <v>1209</v>
      </c>
      <c r="G88" s="74">
        <f t="shared" si="6"/>
        <v>114911</v>
      </c>
      <c r="H88" s="64">
        <v>62205</v>
      </c>
      <c r="I88" s="64">
        <v>3778</v>
      </c>
      <c r="J88" s="64">
        <v>48928</v>
      </c>
      <c r="K88" s="33"/>
    </row>
  </sheetData>
  <mergeCells count="5">
    <mergeCell ref="A5:A7"/>
    <mergeCell ref="B5:J5"/>
    <mergeCell ref="B6:B7"/>
    <mergeCell ref="C6:F6"/>
    <mergeCell ref="G6:J6"/>
  </mergeCells>
  <pageMargins left="0.19685039370078741" right="0.15748031496062992" top="0.6692913385826772" bottom="0.43307086614173229" header="0.31496062992125984" footer="0.15748031496062992"/>
  <pageSetup paperSize="9" scale="51" fitToHeight="4" orientation="landscape" r:id="rId1"/>
  <headerFooter alignWithMargins="0">
    <oddFooter>&amp;R&amp;D</oddFooter>
  </headerFooter>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autoPageBreaks="0"/>
  </sheetPr>
  <dimension ref="A1:U89"/>
  <sheetViews>
    <sheetView showGridLines="0" view="pageBreakPreview" zoomScale="80" zoomScaleNormal="100" zoomScaleSheetLayoutView="80" workbookViewId="0">
      <pane ySplit="9" topLeftCell="A68" activePane="bottomLeft" state="frozen"/>
      <selection sqref="A1:XFD1048576"/>
      <selection pane="bottomLeft" activeCell="A86" sqref="A86:A89"/>
    </sheetView>
  </sheetViews>
  <sheetFormatPr defaultColWidth="9.140625" defaultRowHeight="12.75" x14ac:dyDescent="0.2"/>
  <cols>
    <col min="1" max="1" width="21" style="29" customWidth="1"/>
    <col min="2" max="12" width="28.140625" style="29" customWidth="1"/>
    <col min="13" max="16384" width="9.140625" style="29"/>
  </cols>
  <sheetData>
    <row r="1" spans="1:21" ht="18" x14ac:dyDescent="0.2">
      <c r="A1" s="28" t="s">
        <v>129</v>
      </c>
      <c r="B1" s="28"/>
    </row>
    <row r="3" spans="1:21" ht="15.75" x14ac:dyDescent="0.25">
      <c r="A3" s="30" t="s">
        <v>108</v>
      </c>
      <c r="B3" s="30"/>
    </row>
    <row r="5" spans="1:21" ht="27" customHeight="1" x14ac:dyDescent="0.2">
      <c r="A5" s="155" t="s">
        <v>11</v>
      </c>
      <c r="B5" s="137" t="s">
        <v>109</v>
      </c>
      <c r="C5" s="116"/>
      <c r="D5" s="116"/>
      <c r="E5" s="116"/>
      <c r="F5" s="116"/>
      <c r="G5" s="116"/>
      <c r="H5" s="116"/>
      <c r="I5" s="116"/>
      <c r="J5" s="116"/>
      <c r="K5" s="116"/>
      <c r="L5" s="138"/>
      <c r="M5" s="67"/>
      <c r="N5" s="67"/>
      <c r="O5" s="67"/>
      <c r="P5" s="67"/>
      <c r="Q5" s="67"/>
      <c r="R5" s="67"/>
      <c r="S5" s="67"/>
      <c r="T5" s="67"/>
      <c r="U5" s="67"/>
    </row>
    <row r="6" spans="1:21" s="31" customFormat="1" ht="33" customHeight="1" x14ac:dyDescent="0.25">
      <c r="A6" s="156"/>
      <c r="B6" s="158" t="s">
        <v>12</v>
      </c>
      <c r="C6" s="141" t="s">
        <v>110</v>
      </c>
      <c r="D6" s="142"/>
      <c r="E6" s="142"/>
      <c r="F6" s="142"/>
      <c r="G6" s="143"/>
      <c r="H6" s="141" t="s">
        <v>111</v>
      </c>
      <c r="I6" s="142"/>
      <c r="J6" s="142"/>
      <c r="K6" s="142"/>
      <c r="L6" s="144"/>
    </row>
    <row r="7" spans="1:21" s="31" customFormat="1" ht="45.75" customHeight="1" x14ac:dyDescent="0.25">
      <c r="A7" s="156"/>
      <c r="B7" s="158"/>
      <c r="C7" s="160" t="s">
        <v>13</v>
      </c>
      <c r="D7" s="162" t="s">
        <v>68</v>
      </c>
      <c r="E7" s="150" t="s">
        <v>0</v>
      </c>
      <c r="F7" s="153"/>
      <c r="G7" s="154"/>
      <c r="H7" s="160" t="s">
        <v>14</v>
      </c>
      <c r="I7" s="162" t="s">
        <v>68</v>
      </c>
      <c r="J7" s="150" t="s">
        <v>0</v>
      </c>
      <c r="K7" s="153"/>
      <c r="L7" s="154"/>
    </row>
    <row r="8" spans="1:21" s="31" customFormat="1" ht="56.25" customHeight="1" x14ac:dyDescent="0.25">
      <c r="A8" s="157"/>
      <c r="B8" s="159"/>
      <c r="C8" s="161"/>
      <c r="D8" s="163"/>
      <c r="E8" s="77" t="s">
        <v>65</v>
      </c>
      <c r="F8" s="78" t="s">
        <v>69</v>
      </c>
      <c r="G8" s="78" t="s">
        <v>112</v>
      </c>
      <c r="H8" s="161"/>
      <c r="I8" s="163"/>
      <c r="J8" s="77" t="s">
        <v>65</v>
      </c>
      <c r="K8" s="78" t="s">
        <v>69</v>
      </c>
      <c r="L8" s="78" t="s">
        <v>112</v>
      </c>
    </row>
    <row r="9" spans="1:21" s="31" customFormat="1" ht="21" customHeight="1" x14ac:dyDescent="0.25">
      <c r="A9" s="70">
        <v>1</v>
      </c>
      <c r="B9" s="70">
        <f t="shared" ref="B9:L9" si="0">+A9+1</f>
        <v>2</v>
      </c>
      <c r="C9" s="70">
        <f t="shared" si="0"/>
        <v>3</v>
      </c>
      <c r="D9" s="70">
        <f t="shared" si="0"/>
        <v>4</v>
      </c>
      <c r="E9" s="70">
        <f t="shared" si="0"/>
        <v>5</v>
      </c>
      <c r="F9" s="70">
        <f t="shared" si="0"/>
        <v>6</v>
      </c>
      <c r="G9" s="70">
        <f t="shared" si="0"/>
        <v>7</v>
      </c>
      <c r="H9" s="70">
        <f t="shared" si="0"/>
        <v>8</v>
      </c>
      <c r="I9" s="70">
        <f t="shared" si="0"/>
        <v>9</v>
      </c>
      <c r="J9" s="70">
        <f t="shared" si="0"/>
        <v>10</v>
      </c>
      <c r="K9" s="70">
        <f t="shared" si="0"/>
        <v>11</v>
      </c>
      <c r="L9" s="70">
        <f t="shared" si="0"/>
        <v>12</v>
      </c>
    </row>
    <row r="10" spans="1:21" s="35" customFormat="1" ht="21" customHeight="1" x14ac:dyDescent="0.2">
      <c r="A10" s="32" t="s">
        <v>19</v>
      </c>
      <c r="B10" s="33">
        <f>+C10-H10</f>
        <v>-27028</v>
      </c>
      <c r="C10" s="33">
        <f>+D10+E10</f>
        <v>4127</v>
      </c>
      <c r="D10" s="10">
        <v>283</v>
      </c>
      <c r="E10" s="33">
        <f>+F10+G10</f>
        <v>3844</v>
      </c>
      <c r="F10" s="10">
        <v>3631</v>
      </c>
      <c r="G10" s="10">
        <v>213</v>
      </c>
      <c r="H10" s="33">
        <f>+I10+J10</f>
        <v>31155</v>
      </c>
      <c r="I10" s="10">
        <v>5817</v>
      </c>
      <c r="J10" s="33">
        <f>+K10+L10</f>
        <v>25338</v>
      </c>
      <c r="K10" s="10">
        <v>25199</v>
      </c>
      <c r="L10" s="10">
        <v>139</v>
      </c>
      <c r="M10" s="33"/>
      <c r="N10" s="34"/>
      <c r="O10" s="34"/>
    </row>
    <row r="11" spans="1:21" s="35" customFormat="1" ht="21" customHeight="1" x14ac:dyDescent="0.2">
      <c r="A11" s="72" t="s">
        <v>20</v>
      </c>
      <c r="B11" s="73">
        <f t="shared" ref="B11:B53" si="1">+C11-H11</f>
        <v>-29745</v>
      </c>
      <c r="C11" s="73">
        <f t="shared" ref="C11:C53" si="2">+D11+E11</f>
        <v>4240</v>
      </c>
      <c r="D11" s="63">
        <v>319</v>
      </c>
      <c r="E11" s="73">
        <f t="shared" ref="E11:E53" si="3">+F11+G11</f>
        <v>3921</v>
      </c>
      <c r="F11" s="63">
        <v>3617</v>
      </c>
      <c r="G11" s="63">
        <v>304</v>
      </c>
      <c r="H11" s="73">
        <f t="shared" ref="H11:H53" si="4">+I11+J11</f>
        <v>33985</v>
      </c>
      <c r="I11" s="63">
        <v>6134</v>
      </c>
      <c r="J11" s="73">
        <f t="shared" ref="J11:J53" si="5">+K11+L11</f>
        <v>27851</v>
      </c>
      <c r="K11" s="63">
        <v>27659</v>
      </c>
      <c r="L11" s="63">
        <v>192</v>
      </c>
      <c r="M11" s="33"/>
      <c r="N11" s="34"/>
      <c r="O11" s="34"/>
    </row>
    <row r="12" spans="1:21" s="35" customFormat="1" ht="21" customHeight="1" x14ac:dyDescent="0.2">
      <c r="A12" s="32" t="s">
        <v>21</v>
      </c>
      <c r="B12" s="33">
        <f t="shared" si="1"/>
        <v>-32306</v>
      </c>
      <c r="C12" s="33">
        <f t="shared" si="2"/>
        <v>4284</v>
      </c>
      <c r="D12" s="10">
        <v>407</v>
      </c>
      <c r="E12" s="33">
        <f t="shared" si="3"/>
        <v>3877</v>
      </c>
      <c r="F12" s="10">
        <v>3547</v>
      </c>
      <c r="G12" s="10">
        <v>330</v>
      </c>
      <c r="H12" s="33">
        <f t="shared" si="4"/>
        <v>36590</v>
      </c>
      <c r="I12" s="10">
        <v>6825</v>
      </c>
      <c r="J12" s="33">
        <f t="shared" si="5"/>
        <v>29765</v>
      </c>
      <c r="K12" s="10">
        <v>29439</v>
      </c>
      <c r="L12" s="10">
        <v>326</v>
      </c>
      <c r="M12" s="33"/>
      <c r="N12" s="34"/>
      <c r="O12" s="34"/>
    </row>
    <row r="13" spans="1:21" s="35" customFormat="1" ht="21" customHeight="1" x14ac:dyDescent="0.2">
      <c r="A13" s="72" t="s">
        <v>22</v>
      </c>
      <c r="B13" s="74">
        <f t="shared" si="1"/>
        <v>-36598</v>
      </c>
      <c r="C13" s="74">
        <f t="shared" si="2"/>
        <v>4920</v>
      </c>
      <c r="D13" s="64">
        <v>546</v>
      </c>
      <c r="E13" s="74">
        <f t="shared" si="3"/>
        <v>4374</v>
      </c>
      <c r="F13" s="64">
        <v>4091</v>
      </c>
      <c r="G13" s="64">
        <v>283</v>
      </c>
      <c r="H13" s="74">
        <f t="shared" si="4"/>
        <v>41518</v>
      </c>
      <c r="I13" s="64">
        <v>10055</v>
      </c>
      <c r="J13" s="74">
        <f t="shared" si="5"/>
        <v>31463</v>
      </c>
      <c r="K13" s="64">
        <v>31180</v>
      </c>
      <c r="L13" s="64">
        <v>283</v>
      </c>
      <c r="M13" s="33"/>
      <c r="N13" s="34"/>
      <c r="O13" s="34"/>
    </row>
    <row r="14" spans="1:21" s="35" customFormat="1" ht="21" customHeight="1" x14ac:dyDescent="0.2">
      <c r="A14" s="32" t="s">
        <v>23</v>
      </c>
      <c r="B14" s="33">
        <f t="shared" si="1"/>
        <v>-42425</v>
      </c>
      <c r="C14" s="33">
        <f t="shared" si="2"/>
        <v>4957</v>
      </c>
      <c r="D14" s="10">
        <v>524</v>
      </c>
      <c r="E14" s="33">
        <f t="shared" si="3"/>
        <v>4433</v>
      </c>
      <c r="F14" s="10">
        <v>4229</v>
      </c>
      <c r="G14" s="10">
        <v>204</v>
      </c>
      <c r="H14" s="33">
        <f t="shared" si="4"/>
        <v>47382</v>
      </c>
      <c r="I14" s="10">
        <v>11524</v>
      </c>
      <c r="J14" s="33">
        <f t="shared" si="5"/>
        <v>35858</v>
      </c>
      <c r="K14" s="10">
        <v>35596</v>
      </c>
      <c r="L14" s="10">
        <v>262</v>
      </c>
      <c r="M14" s="33"/>
      <c r="N14" s="34"/>
      <c r="O14" s="34"/>
    </row>
    <row r="15" spans="1:21" s="35" customFormat="1" ht="21" customHeight="1" x14ac:dyDescent="0.2">
      <c r="A15" s="72" t="s">
        <v>24</v>
      </c>
      <c r="B15" s="73">
        <f t="shared" si="1"/>
        <v>-49309</v>
      </c>
      <c r="C15" s="73">
        <f t="shared" si="2"/>
        <v>5438</v>
      </c>
      <c r="D15" s="63">
        <v>726</v>
      </c>
      <c r="E15" s="73">
        <f t="shared" si="3"/>
        <v>4712</v>
      </c>
      <c r="F15" s="63">
        <v>4400</v>
      </c>
      <c r="G15" s="63">
        <v>312</v>
      </c>
      <c r="H15" s="73">
        <f t="shared" si="4"/>
        <v>54747</v>
      </c>
      <c r="I15" s="63">
        <v>12145</v>
      </c>
      <c r="J15" s="73">
        <f t="shared" si="5"/>
        <v>42602</v>
      </c>
      <c r="K15" s="63">
        <v>42287</v>
      </c>
      <c r="L15" s="63">
        <v>315</v>
      </c>
      <c r="M15" s="33"/>
      <c r="N15" s="34"/>
      <c r="O15" s="34"/>
    </row>
    <row r="16" spans="1:21" s="39" customFormat="1" ht="21" customHeight="1" x14ac:dyDescent="0.2">
      <c r="A16" s="32" t="s">
        <v>25</v>
      </c>
      <c r="B16" s="33">
        <f t="shared" si="1"/>
        <v>-53390</v>
      </c>
      <c r="C16" s="33">
        <f t="shared" si="2"/>
        <v>6352</v>
      </c>
      <c r="D16" s="10">
        <v>899</v>
      </c>
      <c r="E16" s="33">
        <f t="shared" si="3"/>
        <v>5453</v>
      </c>
      <c r="F16" s="10">
        <v>4826</v>
      </c>
      <c r="G16" s="10">
        <v>627</v>
      </c>
      <c r="H16" s="33">
        <f t="shared" si="4"/>
        <v>59742</v>
      </c>
      <c r="I16" s="10">
        <v>16021</v>
      </c>
      <c r="J16" s="33">
        <f t="shared" si="5"/>
        <v>43721</v>
      </c>
      <c r="K16" s="10">
        <v>43453</v>
      </c>
      <c r="L16" s="10">
        <v>268</v>
      </c>
      <c r="M16" s="48"/>
      <c r="N16" s="38"/>
      <c r="O16" s="38"/>
    </row>
    <row r="17" spans="1:15" s="35" customFormat="1" ht="21" customHeight="1" x14ac:dyDescent="0.2">
      <c r="A17" s="72" t="s">
        <v>26</v>
      </c>
      <c r="B17" s="74">
        <f t="shared" si="1"/>
        <v>-52892</v>
      </c>
      <c r="C17" s="74">
        <f t="shared" si="2"/>
        <v>7420</v>
      </c>
      <c r="D17" s="64">
        <v>1421</v>
      </c>
      <c r="E17" s="74">
        <f t="shared" si="3"/>
        <v>5999</v>
      </c>
      <c r="F17" s="64">
        <v>4795</v>
      </c>
      <c r="G17" s="64">
        <v>1204</v>
      </c>
      <c r="H17" s="74">
        <f t="shared" si="4"/>
        <v>60312</v>
      </c>
      <c r="I17" s="64">
        <v>15832</v>
      </c>
      <c r="J17" s="74">
        <f t="shared" si="5"/>
        <v>44480</v>
      </c>
      <c r="K17" s="64">
        <v>44196</v>
      </c>
      <c r="L17" s="64">
        <v>284</v>
      </c>
      <c r="M17" s="33"/>
      <c r="N17" s="34"/>
      <c r="O17" s="34"/>
    </row>
    <row r="18" spans="1:15" s="35" customFormat="1" ht="21" customHeight="1" x14ac:dyDescent="0.2">
      <c r="A18" s="32" t="s">
        <v>27</v>
      </c>
      <c r="B18" s="33">
        <f t="shared" si="1"/>
        <v>-56264</v>
      </c>
      <c r="C18" s="33">
        <f t="shared" si="2"/>
        <v>7386</v>
      </c>
      <c r="D18" s="10">
        <v>2163</v>
      </c>
      <c r="E18" s="33">
        <f t="shared" si="3"/>
        <v>5223</v>
      </c>
      <c r="F18" s="10">
        <v>4347</v>
      </c>
      <c r="G18" s="10">
        <v>876</v>
      </c>
      <c r="H18" s="33">
        <f t="shared" si="4"/>
        <v>63650</v>
      </c>
      <c r="I18" s="10">
        <v>15953</v>
      </c>
      <c r="J18" s="33">
        <f t="shared" si="5"/>
        <v>47697</v>
      </c>
      <c r="K18" s="10">
        <v>47502</v>
      </c>
      <c r="L18" s="10">
        <v>195</v>
      </c>
      <c r="M18" s="33"/>
      <c r="N18" s="34"/>
      <c r="O18" s="34"/>
    </row>
    <row r="19" spans="1:15" s="35" customFormat="1" ht="21" customHeight="1" x14ac:dyDescent="0.2">
      <c r="A19" s="72" t="s">
        <v>28</v>
      </c>
      <c r="B19" s="73">
        <f t="shared" si="1"/>
        <v>-53000</v>
      </c>
      <c r="C19" s="73">
        <f t="shared" si="2"/>
        <v>7349</v>
      </c>
      <c r="D19" s="63">
        <v>2273</v>
      </c>
      <c r="E19" s="73">
        <f t="shared" si="3"/>
        <v>5076</v>
      </c>
      <c r="F19" s="63">
        <v>3975</v>
      </c>
      <c r="G19" s="63">
        <v>1101</v>
      </c>
      <c r="H19" s="73">
        <f t="shared" si="4"/>
        <v>60349</v>
      </c>
      <c r="I19" s="63">
        <v>14102</v>
      </c>
      <c r="J19" s="73">
        <f t="shared" si="5"/>
        <v>46247</v>
      </c>
      <c r="K19" s="63">
        <v>46002</v>
      </c>
      <c r="L19" s="63">
        <v>245</v>
      </c>
      <c r="M19" s="33"/>
      <c r="N19" s="34"/>
      <c r="O19" s="34"/>
    </row>
    <row r="20" spans="1:15" s="35" customFormat="1" ht="21" customHeight="1" x14ac:dyDescent="0.2">
      <c r="A20" s="32" t="s">
        <v>29</v>
      </c>
      <c r="B20" s="33">
        <f t="shared" si="1"/>
        <v>-53398</v>
      </c>
      <c r="C20" s="33">
        <f t="shared" si="2"/>
        <v>8018</v>
      </c>
      <c r="D20" s="10">
        <v>2648</v>
      </c>
      <c r="E20" s="33">
        <f t="shared" si="3"/>
        <v>5370</v>
      </c>
      <c r="F20" s="10">
        <v>3941</v>
      </c>
      <c r="G20" s="10">
        <v>1429</v>
      </c>
      <c r="H20" s="33">
        <f t="shared" si="4"/>
        <v>61416</v>
      </c>
      <c r="I20" s="10">
        <v>14951</v>
      </c>
      <c r="J20" s="33">
        <f t="shared" si="5"/>
        <v>46465</v>
      </c>
      <c r="K20" s="10">
        <v>46275</v>
      </c>
      <c r="L20" s="10">
        <v>190</v>
      </c>
      <c r="M20" s="33"/>
      <c r="N20" s="34"/>
      <c r="O20" s="34"/>
    </row>
    <row r="21" spans="1:15" s="35" customFormat="1" ht="21" customHeight="1" x14ac:dyDescent="0.2">
      <c r="A21" s="72" t="s">
        <v>30</v>
      </c>
      <c r="B21" s="74">
        <f t="shared" si="1"/>
        <v>-53897</v>
      </c>
      <c r="C21" s="74">
        <f t="shared" si="2"/>
        <v>10515</v>
      </c>
      <c r="D21" s="64">
        <v>3961</v>
      </c>
      <c r="E21" s="74">
        <f t="shared" si="3"/>
        <v>6554</v>
      </c>
      <c r="F21" s="64">
        <v>3820</v>
      </c>
      <c r="G21" s="64">
        <v>2734</v>
      </c>
      <c r="H21" s="74">
        <f t="shared" si="4"/>
        <v>64412</v>
      </c>
      <c r="I21" s="64">
        <v>17285</v>
      </c>
      <c r="J21" s="74">
        <f t="shared" si="5"/>
        <v>47127</v>
      </c>
      <c r="K21" s="64">
        <v>47023</v>
      </c>
      <c r="L21" s="64">
        <v>104</v>
      </c>
      <c r="M21" s="33"/>
      <c r="N21" s="34"/>
      <c r="O21" s="34"/>
    </row>
    <row r="22" spans="1:15" s="39" customFormat="1" ht="21" customHeight="1" x14ac:dyDescent="0.2">
      <c r="A22" s="32" t="s">
        <v>31</v>
      </c>
      <c r="B22" s="33">
        <f t="shared" si="1"/>
        <v>-54321</v>
      </c>
      <c r="C22" s="33">
        <f t="shared" si="2"/>
        <v>11664</v>
      </c>
      <c r="D22" s="10">
        <v>4918</v>
      </c>
      <c r="E22" s="33">
        <f t="shared" si="3"/>
        <v>6746</v>
      </c>
      <c r="F22" s="10">
        <v>4012</v>
      </c>
      <c r="G22" s="10">
        <v>2734</v>
      </c>
      <c r="H22" s="33">
        <f t="shared" si="4"/>
        <v>65985</v>
      </c>
      <c r="I22" s="10">
        <v>18480</v>
      </c>
      <c r="J22" s="33">
        <f t="shared" si="5"/>
        <v>47505</v>
      </c>
      <c r="K22" s="10">
        <v>47417</v>
      </c>
      <c r="L22" s="10">
        <v>88</v>
      </c>
      <c r="M22" s="48"/>
      <c r="N22" s="38"/>
      <c r="O22" s="38"/>
    </row>
    <row r="23" spans="1:15" s="35" customFormat="1" ht="21" customHeight="1" x14ac:dyDescent="0.2">
      <c r="A23" s="72" t="s">
        <v>32</v>
      </c>
      <c r="B23" s="73">
        <f t="shared" si="1"/>
        <v>-55443</v>
      </c>
      <c r="C23" s="73">
        <f t="shared" si="2"/>
        <v>13286</v>
      </c>
      <c r="D23" s="63">
        <v>6353</v>
      </c>
      <c r="E23" s="73">
        <f t="shared" si="3"/>
        <v>6933</v>
      </c>
      <c r="F23" s="63">
        <v>4048</v>
      </c>
      <c r="G23" s="63">
        <v>2885</v>
      </c>
      <c r="H23" s="73">
        <f t="shared" si="4"/>
        <v>68729</v>
      </c>
      <c r="I23" s="63">
        <v>20967</v>
      </c>
      <c r="J23" s="73">
        <f t="shared" si="5"/>
        <v>47762</v>
      </c>
      <c r="K23" s="63">
        <v>47653</v>
      </c>
      <c r="L23" s="63">
        <v>109</v>
      </c>
      <c r="M23" s="33"/>
      <c r="N23" s="34"/>
      <c r="O23" s="34"/>
    </row>
    <row r="24" spans="1:15" s="35" customFormat="1" ht="21" customHeight="1" x14ac:dyDescent="0.2">
      <c r="A24" s="32" t="s">
        <v>33</v>
      </c>
      <c r="B24" s="33">
        <f t="shared" si="1"/>
        <v>-51447</v>
      </c>
      <c r="C24" s="33">
        <f t="shared" si="2"/>
        <v>14069</v>
      </c>
      <c r="D24" s="10">
        <v>7344</v>
      </c>
      <c r="E24" s="33">
        <f t="shared" si="3"/>
        <v>6725</v>
      </c>
      <c r="F24" s="10">
        <v>3753</v>
      </c>
      <c r="G24" s="10">
        <v>2972</v>
      </c>
      <c r="H24" s="33">
        <f t="shared" si="4"/>
        <v>65516</v>
      </c>
      <c r="I24" s="10">
        <v>19696</v>
      </c>
      <c r="J24" s="33">
        <f t="shared" si="5"/>
        <v>45820</v>
      </c>
      <c r="K24" s="10">
        <v>45594</v>
      </c>
      <c r="L24" s="10">
        <v>226</v>
      </c>
      <c r="M24" s="33"/>
      <c r="N24" s="34"/>
      <c r="O24" s="34"/>
    </row>
    <row r="25" spans="1:15" s="35" customFormat="1" ht="21" customHeight="1" x14ac:dyDescent="0.2">
      <c r="A25" s="72" t="s">
        <v>34</v>
      </c>
      <c r="B25" s="74">
        <f t="shared" si="1"/>
        <v>-56345</v>
      </c>
      <c r="C25" s="74">
        <f t="shared" si="2"/>
        <v>14942</v>
      </c>
      <c r="D25" s="64">
        <v>8183</v>
      </c>
      <c r="E25" s="74">
        <f t="shared" si="3"/>
        <v>6759</v>
      </c>
      <c r="F25" s="64">
        <v>3418</v>
      </c>
      <c r="G25" s="64">
        <v>3341</v>
      </c>
      <c r="H25" s="74">
        <f t="shared" si="4"/>
        <v>71287</v>
      </c>
      <c r="I25" s="64">
        <v>22384</v>
      </c>
      <c r="J25" s="74">
        <f t="shared" si="5"/>
        <v>48903</v>
      </c>
      <c r="K25" s="64">
        <v>48549</v>
      </c>
      <c r="L25" s="64">
        <v>354</v>
      </c>
      <c r="M25" s="33"/>
      <c r="N25" s="34"/>
      <c r="O25" s="34"/>
    </row>
    <row r="26" spans="1:15" s="35" customFormat="1" ht="21" customHeight="1" x14ac:dyDescent="0.2">
      <c r="A26" s="32" t="s">
        <v>35</v>
      </c>
      <c r="B26" s="33">
        <f t="shared" si="1"/>
        <v>-55274</v>
      </c>
      <c r="C26" s="33">
        <f t="shared" si="2"/>
        <v>12872</v>
      </c>
      <c r="D26" s="10">
        <v>6051</v>
      </c>
      <c r="E26" s="33">
        <f t="shared" si="3"/>
        <v>6821</v>
      </c>
      <c r="F26" s="10">
        <v>3448</v>
      </c>
      <c r="G26" s="10">
        <v>3373</v>
      </c>
      <c r="H26" s="33">
        <f t="shared" si="4"/>
        <v>68146</v>
      </c>
      <c r="I26" s="10">
        <v>20384</v>
      </c>
      <c r="J26" s="33">
        <f t="shared" si="5"/>
        <v>47762</v>
      </c>
      <c r="K26" s="10">
        <v>47515</v>
      </c>
      <c r="L26" s="10">
        <v>247</v>
      </c>
      <c r="M26" s="33"/>
      <c r="N26" s="34"/>
      <c r="O26" s="34"/>
    </row>
    <row r="27" spans="1:15" s="35" customFormat="1" ht="21" customHeight="1" x14ac:dyDescent="0.2">
      <c r="A27" s="72" t="s">
        <v>36</v>
      </c>
      <c r="B27" s="73">
        <f t="shared" si="1"/>
        <v>-55436</v>
      </c>
      <c r="C27" s="73">
        <f t="shared" si="2"/>
        <v>12976</v>
      </c>
      <c r="D27" s="63">
        <v>6015</v>
      </c>
      <c r="E27" s="73">
        <f t="shared" si="3"/>
        <v>6961</v>
      </c>
      <c r="F27" s="63">
        <v>3505</v>
      </c>
      <c r="G27" s="63">
        <v>3456</v>
      </c>
      <c r="H27" s="73">
        <f t="shared" si="4"/>
        <v>68412</v>
      </c>
      <c r="I27" s="63">
        <v>18914</v>
      </c>
      <c r="J27" s="73">
        <f t="shared" si="5"/>
        <v>49498</v>
      </c>
      <c r="K27" s="63">
        <v>48746</v>
      </c>
      <c r="L27" s="63">
        <v>752</v>
      </c>
      <c r="M27" s="33"/>
      <c r="N27" s="34"/>
      <c r="O27" s="34"/>
    </row>
    <row r="28" spans="1:15" s="35" customFormat="1" ht="21" customHeight="1" x14ac:dyDescent="0.2">
      <c r="A28" s="32" t="s">
        <v>37</v>
      </c>
      <c r="B28" s="33">
        <f t="shared" si="1"/>
        <v>-55877</v>
      </c>
      <c r="C28" s="33">
        <f t="shared" si="2"/>
        <v>11062</v>
      </c>
      <c r="D28" s="10">
        <v>4658</v>
      </c>
      <c r="E28" s="33">
        <f t="shared" si="3"/>
        <v>6404</v>
      </c>
      <c r="F28" s="10">
        <v>3486</v>
      </c>
      <c r="G28" s="10">
        <v>2918</v>
      </c>
      <c r="H28" s="33">
        <f t="shared" si="4"/>
        <v>66939</v>
      </c>
      <c r="I28" s="10">
        <v>17897</v>
      </c>
      <c r="J28" s="33">
        <f t="shared" si="5"/>
        <v>49042</v>
      </c>
      <c r="K28" s="10">
        <v>48251</v>
      </c>
      <c r="L28" s="10">
        <v>791</v>
      </c>
      <c r="M28" s="33"/>
      <c r="N28" s="34"/>
      <c r="O28" s="34"/>
    </row>
    <row r="29" spans="1:15" s="35" customFormat="1" ht="21" customHeight="1" x14ac:dyDescent="0.2">
      <c r="A29" s="72" t="s">
        <v>38</v>
      </c>
      <c r="B29" s="74">
        <f t="shared" si="1"/>
        <v>-47735</v>
      </c>
      <c r="C29" s="74">
        <f t="shared" si="2"/>
        <v>7515</v>
      </c>
      <c r="D29" s="64">
        <v>2999</v>
      </c>
      <c r="E29" s="74">
        <f t="shared" si="3"/>
        <v>4516</v>
      </c>
      <c r="F29" s="64">
        <v>2628</v>
      </c>
      <c r="G29" s="64">
        <v>1888</v>
      </c>
      <c r="H29" s="74">
        <f t="shared" si="4"/>
        <v>55250</v>
      </c>
      <c r="I29" s="64">
        <v>11376</v>
      </c>
      <c r="J29" s="74">
        <f t="shared" si="5"/>
        <v>43874</v>
      </c>
      <c r="K29" s="64">
        <v>43379</v>
      </c>
      <c r="L29" s="64">
        <v>495</v>
      </c>
      <c r="M29" s="33"/>
      <c r="N29" s="34"/>
      <c r="O29" s="34"/>
    </row>
    <row r="30" spans="1:15" s="35" customFormat="1" ht="21" customHeight="1" x14ac:dyDescent="0.2">
      <c r="A30" s="32" t="s">
        <v>39</v>
      </c>
      <c r="B30" s="33">
        <f t="shared" si="1"/>
        <v>-44297</v>
      </c>
      <c r="C30" s="33">
        <f t="shared" si="2"/>
        <v>6524</v>
      </c>
      <c r="D30" s="10">
        <v>2702</v>
      </c>
      <c r="E30" s="33">
        <f t="shared" si="3"/>
        <v>3822</v>
      </c>
      <c r="F30" s="10">
        <v>2168</v>
      </c>
      <c r="G30" s="10">
        <v>1654</v>
      </c>
      <c r="H30" s="33">
        <f t="shared" si="4"/>
        <v>50821</v>
      </c>
      <c r="I30" s="10">
        <v>7660</v>
      </c>
      <c r="J30" s="33">
        <f t="shared" si="5"/>
        <v>43161</v>
      </c>
      <c r="K30" s="10">
        <v>42434</v>
      </c>
      <c r="L30" s="10">
        <v>727</v>
      </c>
      <c r="M30" s="33"/>
      <c r="N30" s="34"/>
      <c r="O30" s="34"/>
    </row>
    <row r="31" spans="1:15" s="35" customFormat="1" ht="21" customHeight="1" x14ac:dyDescent="0.2">
      <c r="A31" s="72" t="s">
        <v>40</v>
      </c>
      <c r="B31" s="73">
        <f t="shared" si="1"/>
        <v>-47377</v>
      </c>
      <c r="C31" s="73">
        <f t="shared" si="2"/>
        <v>8096</v>
      </c>
      <c r="D31" s="63">
        <v>4351</v>
      </c>
      <c r="E31" s="73">
        <f t="shared" si="3"/>
        <v>3745</v>
      </c>
      <c r="F31" s="63">
        <v>1949</v>
      </c>
      <c r="G31" s="63">
        <v>1796</v>
      </c>
      <c r="H31" s="73">
        <f t="shared" si="4"/>
        <v>55473</v>
      </c>
      <c r="I31" s="63">
        <v>9805</v>
      </c>
      <c r="J31" s="73">
        <f t="shared" si="5"/>
        <v>45668</v>
      </c>
      <c r="K31" s="63">
        <v>44277</v>
      </c>
      <c r="L31" s="63">
        <v>1391</v>
      </c>
      <c r="M31" s="33"/>
      <c r="N31" s="34"/>
      <c r="O31" s="34"/>
    </row>
    <row r="32" spans="1:15" s="35" customFormat="1" ht="21" customHeight="1" x14ac:dyDescent="0.2">
      <c r="A32" s="32" t="s">
        <v>41</v>
      </c>
      <c r="B32" s="33">
        <f t="shared" si="1"/>
        <v>-55435</v>
      </c>
      <c r="C32" s="33">
        <f t="shared" si="2"/>
        <v>9554</v>
      </c>
      <c r="D32" s="10">
        <v>5380</v>
      </c>
      <c r="E32" s="33">
        <f t="shared" si="3"/>
        <v>4174</v>
      </c>
      <c r="F32" s="10">
        <v>2242</v>
      </c>
      <c r="G32" s="10">
        <v>1932</v>
      </c>
      <c r="H32" s="33">
        <f t="shared" si="4"/>
        <v>64989</v>
      </c>
      <c r="I32" s="10">
        <v>13314</v>
      </c>
      <c r="J32" s="33">
        <f t="shared" si="5"/>
        <v>51675</v>
      </c>
      <c r="K32" s="10">
        <v>50904</v>
      </c>
      <c r="L32" s="10">
        <v>771</v>
      </c>
      <c r="M32" s="33"/>
      <c r="N32" s="34"/>
      <c r="O32" s="34"/>
    </row>
    <row r="33" spans="1:15" s="35" customFormat="1" ht="21" customHeight="1" x14ac:dyDescent="0.2">
      <c r="A33" s="72" t="s">
        <v>42</v>
      </c>
      <c r="B33" s="74">
        <f t="shared" si="1"/>
        <v>-61076</v>
      </c>
      <c r="C33" s="74">
        <f t="shared" si="2"/>
        <v>9764</v>
      </c>
      <c r="D33" s="64">
        <v>6077</v>
      </c>
      <c r="E33" s="74">
        <f t="shared" si="3"/>
        <v>3687</v>
      </c>
      <c r="F33" s="64">
        <v>2024</v>
      </c>
      <c r="G33" s="64">
        <v>1663</v>
      </c>
      <c r="H33" s="74">
        <f t="shared" si="4"/>
        <v>70840</v>
      </c>
      <c r="I33" s="64">
        <v>15811</v>
      </c>
      <c r="J33" s="74">
        <f t="shared" si="5"/>
        <v>55029</v>
      </c>
      <c r="K33" s="64">
        <v>54146</v>
      </c>
      <c r="L33" s="64">
        <v>883</v>
      </c>
      <c r="M33" s="33"/>
      <c r="N33" s="34"/>
      <c r="O33" s="34"/>
    </row>
    <row r="34" spans="1:15" s="35" customFormat="1" ht="21" customHeight="1" x14ac:dyDescent="0.2">
      <c r="A34" s="32" t="s">
        <v>43</v>
      </c>
      <c r="B34" s="33">
        <f t="shared" si="1"/>
        <v>-67291</v>
      </c>
      <c r="C34" s="33">
        <f t="shared" si="2"/>
        <v>5685</v>
      </c>
      <c r="D34" s="10">
        <v>3547</v>
      </c>
      <c r="E34" s="33">
        <f t="shared" si="3"/>
        <v>2138</v>
      </c>
      <c r="F34" s="10">
        <v>1992</v>
      </c>
      <c r="G34" s="10">
        <v>146</v>
      </c>
      <c r="H34" s="33">
        <f t="shared" si="4"/>
        <v>72976</v>
      </c>
      <c r="I34" s="10">
        <v>8253</v>
      </c>
      <c r="J34" s="33">
        <f t="shared" si="5"/>
        <v>64723</v>
      </c>
      <c r="K34" s="10">
        <v>63960</v>
      </c>
      <c r="L34" s="10">
        <v>763</v>
      </c>
      <c r="M34" s="33"/>
      <c r="N34" s="34"/>
      <c r="O34" s="34"/>
    </row>
    <row r="35" spans="1:15" s="35" customFormat="1" ht="21" customHeight="1" x14ac:dyDescent="0.2">
      <c r="A35" s="72" t="s">
        <v>44</v>
      </c>
      <c r="B35" s="73">
        <f t="shared" si="1"/>
        <v>-71206</v>
      </c>
      <c r="C35" s="73">
        <f t="shared" si="2"/>
        <v>9394</v>
      </c>
      <c r="D35" s="63">
        <v>6618</v>
      </c>
      <c r="E35" s="73">
        <f t="shared" si="3"/>
        <v>2776</v>
      </c>
      <c r="F35" s="63">
        <v>2728</v>
      </c>
      <c r="G35" s="63">
        <v>48</v>
      </c>
      <c r="H35" s="73">
        <f t="shared" si="4"/>
        <v>80600</v>
      </c>
      <c r="I35" s="63">
        <v>16775</v>
      </c>
      <c r="J35" s="73">
        <f t="shared" si="5"/>
        <v>63825</v>
      </c>
      <c r="K35" s="63">
        <v>62951</v>
      </c>
      <c r="L35" s="63">
        <v>874</v>
      </c>
      <c r="M35" s="33"/>
      <c r="N35" s="34"/>
      <c r="O35" s="34"/>
    </row>
    <row r="36" spans="1:15" s="35" customFormat="1" ht="21" customHeight="1" x14ac:dyDescent="0.2">
      <c r="A36" s="32" t="s">
        <v>45</v>
      </c>
      <c r="B36" s="33">
        <f t="shared" si="1"/>
        <v>-83019</v>
      </c>
      <c r="C36" s="33">
        <f t="shared" si="2"/>
        <v>9977</v>
      </c>
      <c r="D36" s="10">
        <v>7277</v>
      </c>
      <c r="E36" s="33">
        <f t="shared" si="3"/>
        <v>2700</v>
      </c>
      <c r="F36" s="10">
        <v>2653</v>
      </c>
      <c r="G36" s="10">
        <v>47</v>
      </c>
      <c r="H36" s="33">
        <f t="shared" si="4"/>
        <v>92996</v>
      </c>
      <c r="I36" s="10">
        <v>20016</v>
      </c>
      <c r="J36" s="33">
        <f t="shared" si="5"/>
        <v>72980</v>
      </c>
      <c r="K36" s="10">
        <v>72086</v>
      </c>
      <c r="L36" s="10">
        <v>894</v>
      </c>
      <c r="M36" s="33"/>
      <c r="N36" s="34"/>
      <c r="O36" s="34"/>
    </row>
    <row r="37" spans="1:15" s="35" customFormat="1" ht="21" customHeight="1" x14ac:dyDescent="0.2">
      <c r="A37" s="72" t="s">
        <v>46</v>
      </c>
      <c r="B37" s="74">
        <f t="shared" si="1"/>
        <v>-86875</v>
      </c>
      <c r="C37" s="74">
        <f t="shared" si="2"/>
        <v>11100</v>
      </c>
      <c r="D37" s="64">
        <v>8203</v>
      </c>
      <c r="E37" s="74">
        <f t="shared" si="3"/>
        <v>2897</v>
      </c>
      <c r="F37" s="64">
        <v>2787</v>
      </c>
      <c r="G37" s="64">
        <v>110</v>
      </c>
      <c r="H37" s="74">
        <f t="shared" si="4"/>
        <v>97975</v>
      </c>
      <c r="I37" s="64">
        <v>24895</v>
      </c>
      <c r="J37" s="74">
        <f t="shared" si="5"/>
        <v>73080</v>
      </c>
      <c r="K37" s="64">
        <v>72189</v>
      </c>
      <c r="L37" s="64">
        <v>891</v>
      </c>
      <c r="M37" s="33"/>
      <c r="N37" s="34"/>
      <c r="O37" s="34"/>
    </row>
    <row r="38" spans="1:15" s="35" customFormat="1" ht="21" customHeight="1" x14ac:dyDescent="0.2">
      <c r="A38" s="32" t="s">
        <v>47</v>
      </c>
      <c r="B38" s="33">
        <f t="shared" si="1"/>
        <v>-88547</v>
      </c>
      <c r="C38" s="33">
        <f t="shared" si="2"/>
        <v>11407</v>
      </c>
      <c r="D38" s="10">
        <v>8411</v>
      </c>
      <c r="E38" s="33">
        <f t="shared" si="3"/>
        <v>2996</v>
      </c>
      <c r="F38" s="10">
        <v>2981</v>
      </c>
      <c r="G38" s="10">
        <v>15</v>
      </c>
      <c r="H38" s="33">
        <f t="shared" si="4"/>
        <v>99954</v>
      </c>
      <c r="I38" s="10">
        <v>24302</v>
      </c>
      <c r="J38" s="33">
        <f t="shared" si="5"/>
        <v>75652</v>
      </c>
      <c r="K38" s="10">
        <v>74610</v>
      </c>
      <c r="L38" s="10">
        <v>1042</v>
      </c>
      <c r="M38" s="33"/>
      <c r="N38" s="34"/>
      <c r="O38" s="34"/>
    </row>
    <row r="39" spans="1:15" s="35" customFormat="1" ht="21" customHeight="1" x14ac:dyDescent="0.2">
      <c r="A39" s="72" t="s">
        <v>48</v>
      </c>
      <c r="B39" s="73">
        <f t="shared" si="1"/>
        <v>-91580</v>
      </c>
      <c r="C39" s="73">
        <f t="shared" si="2"/>
        <v>11246</v>
      </c>
      <c r="D39" s="63">
        <v>8086</v>
      </c>
      <c r="E39" s="73">
        <f t="shared" si="3"/>
        <v>3160</v>
      </c>
      <c r="F39" s="63">
        <v>3142</v>
      </c>
      <c r="G39" s="63">
        <v>18</v>
      </c>
      <c r="H39" s="73">
        <f t="shared" si="4"/>
        <v>102826</v>
      </c>
      <c r="I39" s="63">
        <v>25323</v>
      </c>
      <c r="J39" s="73">
        <f t="shared" si="5"/>
        <v>77503</v>
      </c>
      <c r="K39" s="63">
        <v>76520</v>
      </c>
      <c r="L39" s="63">
        <v>983</v>
      </c>
      <c r="M39" s="33"/>
      <c r="N39" s="34"/>
      <c r="O39" s="34"/>
    </row>
    <row r="40" spans="1:15" s="35" customFormat="1" ht="21" customHeight="1" x14ac:dyDescent="0.2">
      <c r="A40" s="32" t="s">
        <v>49</v>
      </c>
      <c r="B40" s="33">
        <f t="shared" si="1"/>
        <v>-88544</v>
      </c>
      <c r="C40" s="33">
        <f t="shared" si="2"/>
        <v>8800</v>
      </c>
      <c r="D40" s="10">
        <v>5608</v>
      </c>
      <c r="E40" s="33">
        <f t="shared" si="3"/>
        <v>3192</v>
      </c>
      <c r="F40" s="10">
        <v>3182</v>
      </c>
      <c r="G40" s="10">
        <v>10</v>
      </c>
      <c r="H40" s="33">
        <f t="shared" si="4"/>
        <v>97344</v>
      </c>
      <c r="I40" s="10">
        <v>19819</v>
      </c>
      <c r="J40" s="33">
        <f t="shared" si="5"/>
        <v>77525</v>
      </c>
      <c r="K40" s="10">
        <v>77107</v>
      </c>
      <c r="L40" s="10">
        <v>418</v>
      </c>
      <c r="M40" s="33"/>
      <c r="N40" s="34"/>
      <c r="O40" s="34"/>
    </row>
    <row r="41" spans="1:15" s="35" customFormat="1" ht="21" customHeight="1" x14ac:dyDescent="0.2">
      <c r="A41" s="72" t="s">
        <v>50</v>
      </c>
      <c r="B41" s="74">
        <f t="shared" si="1"/>
        <v>-89047</v>
      </c>
      <c r="C41" s="74">
        <f t="shared" si="2"/>
        <v>8399</v>
      </c>
      <c r="D41" s="64">
        <v>5562</v>
      </c>
      <c r="E41" s="74">
        <f t="shared" si="3"/>
        <v>2837</v>
      </c>
      <c r="F41" s="64">
        <v>2749</v>
      </c>
      <c r="G41" s="64">
        <v>88</v>
      </c>
      <c r="H41" s="74">
        <f t="shared" si="4"/>
        <v>97446</v>
      </c>
      <c r="I41" s="64">
        <v>19595</v>
      </c>
      <c r="J41" s="74">
        <f t="shared" si="5"/>
        <v>77851</v>
      </c>
      <c r="K41" s="64">
        <v>77459</v>
      </c>
      <c r="L41" s="64">
        <v>392</v>
      </c>
      <c r="M41" s="33"/>
      <c r="N41" s="34"/>
      <c r="O41" s="34"/>
    </row>
    <row r="42" spans="1:15" s="35" customFormat="1" ht="21" customHeight="1" x14ac:dyDescent="0.2">
      <c r="A42" s="32" t="s">
        <v>51</v>
      </c>
      <c r="B42" s="33">
        <f t="shared" si="1"/>
        <v>-102323</v>
      </c>
      <c r="C42" s="33">
        <f t="shared" si="2"/>
        <v>9399</v>
      </c>
      <c r="D42" s="10">
        <v>6429</v>
      </c>
      <c r="E42" s="33">
        <f t="shared" si="3"/>
        <v>2970</v>
      </c>
      <c r="F42" s="10">
        <v>2901</v>
      </c>
      <c r="G42" s="10">
        <v>69</v>
      </c>
      <c r="H42" s="33">
        <f t="shared" si="4"/>
        <v>111722</v>
      </c>
      <c r="I42" s="10">
        <v>23000</v>
      </c>
      <c r="J42" s="33">
        <f t="shared" si="5"/>
        <v>88722</v>
      </c>
      <c r="K42" s="10">
        <v>88627</v>
      </c>
      <c r="L42" s="10">
        <v>95</v>
      </c>
      <c r="M42" s="33"/>
      <c r="N42" s="34"/>
      <c r="O42" s="34"/>
    </row>
    <row r="43" spans="1:15" s="35" customFormat="1" ht="21" customHeight="1" x14ac:dyDescent="0.2">
      <c r="A43" s="72" t="s">
        <v>52</v>
      </c>
      <c r="B43" s="73">
        <f t="shared" si="1"/>
        <v>-104263</v>
      </c>
      <c r="C43" s="73">
        <f t="shared" si="2"/>
        <v>8815</v>
      </c>
      <c r="D43" s="63">
        <v>6073</v>
      </c>
      <c r="E43" s="73">
        <f t="shared" si="3"/>
        <v>2742</v>
      </c>
      <c r="F43" s="63">
        <v>2695</v>
      </c>
      <c r="G43" s="63">
        <v>47</v>
      </c>
      <c r="H43" s="73">
        <f t="shared" si="4"/>
        <v>113078</v>
      </c>
      <c r="I43" s="63">
        <v>22952</v>
      </c>
      <c r="J43" s="73">
        <f t="shared" si="5"/>
        <v>90126</v>
      </c>
      <c r="K43" s="63">
        <v>90028</v>
      </c>
      <c r="L43" s="63">
        <v>98</v>
      </c>
      <c r="M43" s="33"/>
      <c r="N43" s="34"/>
      <c r="O43" s="34"/>
    </row>
    <row r="44" spans="1:15" s="35" customFormat="1" ht="21" customHeight="1" x14ac:dyDescent="0.2">
      <c r="A44" s="32" t="s">
        <v>53</v>
      </c>
      <c r="B44" s="33">
        <f t="shared" si="1"/>
        <v>-112814</v>
      </c>
      <c r="C44" s="33">
        <f t="shared" si="2"/>
        <v>9543</v>
      </c>
      <c r="D44" s="10">
        <v>6796</v>
      </c>
      <c r="E44" s="33">
        <f t="shared" si="3"/>
        <v>2747</v>
      </c>
      <c r="F44" s="10">
        <v>2743</v>
      </c>
      <c r="G44" s="10">
        <v>4</v>
      </c>
      <c r="H44" s="33">
        <f t="shared" si="4"/>
        <v>122357</v>
      </c>
      <c r="I44" s="10">
        <v>25305</v>
      </c>
      <c r="J44" s="33">
        <f t="shared" si="5"/>
        <v>97052</v>
      </c>
      <c r="K44" s="10">
        <v>96861</v>
      </c>
      <c r="L44" s="10">
        <v>191</v>
      </c>
      <c r="M44" s="33"/>
      <c r="N44" s="34"/>
      <c r="O44" s="34"/>
    </row>
    <row r="45" spans="1:15" s="35" customFormat="1" ht="21" customHeight="1" x14ac:dyDescent="0.2">
      <c r="A45" s="72" t="s">
        <v>54</v>
      </c>
      <c r="B45" s="74">
        <f t="shared" si="1"/>
        <v>-119805</v>
      </c>
      <c r="C45" s="74">
        <f t="shared" si="2"/>
        <v>9974</v>
      </c>
      <c r="D45" s="64">
        <v>7054</v>
      </c>
      <c r="E45" s="74">
        <f t="shared" si="3"/>
        <v>2920</v>
      </c>
      <c r="F45" s="64">
        <v>2830</v>
      </c>
      <c r="G45" s="64">
        <v>90</v>
      </c>
      <c r="H45" s="74">
        <f t="shared" si="4"/>
        <v>129779</v>
      </c>
      <c r="I45" s="64">
        <v>28074</v>
      </c>
      <c r="J45" s="74">
        <f t="shared" si="5"/>
        <v>101705</v>
      </c>
      <c r="K45" s="64">
        <v>101549</v>
      </c>
      <c r="L45" s="64">
        <v>156</v>
      </c>
      <c r="M45" s="33"/>
      <c r="N45" s="34"/>
      <c r="O45" s="34"/>
    </row>
    <row r="46" spans="1:15" s="35" customFormat="1" ht="21" customHeight="1" x14ac:dyDescent="0.2">
      <c r="A46" s="32" t="s">
        <v>55</v>
      </c>
      <c r="B46" s="33">
        <f t="shared" si="1"/>
        <v>-117516</v>
      </c>
      <c r="C46" s="33">
        <f t="shared" si="2"/>
        <v>11652</v>
      </c>
      <c r="D46" s="10">
        <v>8391</v>
      </c>
      <c r="E46" s="33">
        <f t="shared" si="3"/>
        <v>3261</v>
      </c>
      <c r="F46" s="10">
        <v>3244</v>
      </c>
      <c r="G46" s="10">
        <v>17</v>
      </c>
      <c r="H46" s="33">
        <f t="shared" si="4"/>
        <v>129168</v>
      </c>
      <c r="I46" s="10">
        <v>27187</v>
      </c>
      <c r="J46" s="33">
        <f t="shared" si="5"/>
        <v>101981</v>
      </c>
      <c r="K46" s="10">
        <v>101912</v>
      </c>
      <c r="L46" s="10">
        <v>69</v>
      </c>
      <c r="M46" s="33"/>
      <c r="N46" s="34"/>
      <c r="O46" s="34"/>
    </row>
    <row r="47" spans="1:15" s="35" customFormat="1" ht="21" customHeight="1" x14ac:dyDescent="0.2">
      <c r="A47" s="72" t="s">
        <v>56</v>
      </c>
      <c r="B47" s="73">
        <f t="shared" si="1"/>
        <v>-110749</v>
      </c>
      <c r="C47" s="73">
        <f t="shared" si="2"/>
        <v>11264</v>
      </c>
      <c r="D47" s="63">
        <v>8213</v>
      </c>
      <c r="E47" s="73">
        <f t="shared" si="3"/>
        <v>3051</v>
      </c>
      <c r="F47" s="63">
        <v>3025</v>
      </c>
      <c r="G47" s="63">
        <v>26</v>
      </c>
      <c r="H47" s="73">
        <f t="shared" si="4"/>
        <v>122013</v>
      </c>
      <c r="I47" s="63">
        <v>26157</v>
      </c>
      <c r="J47" s="73">
        <f t="shared" si="5"/>
        <v>95856</v>
      </c>
      <c r="K47" s="63">
        <v>95826</v>
      </c>
      <c r="L47" s="63">
        <v>30</v>
      </c>
      <c r="M47" s="33"/>
      <c r="N47" s="34"/>
      <c r="O47" s="34"/>
    </row>
    <row r="48" spans="1:15" s="35" customFormat="1" ht="21" customHeight="1" x14ac:dyDescent="0.2">
      <c r="A48" s="32" t="s">
        <v>57</v>
      </c>
      <c r="B48" s="33">
        <f t="shared" si="1"/>
        <v>-112033</v>
      </c>
      <c r="C48" s="33">
        <f t="shared" si="2"/>
        <v>12250</v>
      </c>
      <c r="D48" s="10">
        <v>8997</v>
      </c>
      <c r="E48" s="33">
        <f t="shared" si="3"/>
        <v>3253</v>
      </c>
      <c r="F48" s="10">
        <v>3232</v>
      </c>
      <c r="G48" s="10">
        <v>21</v>
      </c>
      <c r="H48" s="33">
        <f t="shared" si="4"/>
        <v>124283</v>
      </c>
      <c r="I48" s="10">
        <v>28447</v>
      </c>
      <c r="J48" s="33">
        <f t="shared" si="5"/>
        <v>95836</v>
      </c>
      <c r="K48" s="10">
        <v>95833</v>
      </c>
      <c r="L48" s="10">
        <v>3</v>
      </c>
      <c r="M48" s="33"/>
      <c r="N48" s="34"/>
      <c r="O48" s="34"/>
    </row>
    <row r="49" spans="1:15" s="35" customFormat="1" ht="21" customHeight="1" x14ac:dyDescent="0.2">
      <c r="A49" s="72" t="s">
        <v>58</v>
      </c>
      <c r="B49" s="74">
        <f t="shared" si="1"/>
        <v>-115794</v>
      </c>
      <c r="C49" s="74">
        <f t="shared" si="2"/>
        <v>11935</v>
      </c>
      <c r="D49" s="64">
        <v>8320</v>
      </c>
      <c r="E49" s="74">
        <f t="shared" si="3"/>
        <v>3615</v>
      </c>
      <c r="F49" s="64">
        <v>3541</v>
      </c>
      <c r="G49" s="64">
        <v>74</v>
      </c>
      <c r="H49" s="74">
        <f t="shared" si="4"/>
        <v>127729</v>
      </c>
      <c r="I49" s="64">
        <v>30656</v>
      </c>
      <c r="J49" s="74">
        <f t="shared" si="5"/>
        <v>97073</v>
      </c>
      <c r="K49" s="64">
        <v>97070</v>
      </c>
      <c r="L49" s="64">
        <v>3</v>
      </c>
      <c r="M49" s="33"/>
      <c r="N49" s="34"/>
      <c r="O49" s="34"/>
    </row>
    <row r="50" spans="1:15" s="35" customFormat="1" ht="21" customHeight="1" x14ac:dyDescent="0.2">
      <c r="A50" s="9" t="s">
        <v>125</v>
      </c>
      <c r="B50" s="33">
        <f t="shared" si="1"/>
        <v>-115467</v>
      </c>
      <c r="C50" s="33">
        <f t="shared" si="2"/>
        <v>13364</v>
      </c>
      <c r="D50" s="10">
        <v>9409</v>
      </c>
      <c r="E50" s="33">
        <f t="shared" si="3"/>
        <v>3955</v>
      </c>
      <c r="F50" s="10">
        <v>3892</v>
      </c>
      <c r="G50" s="10">
        <v>63</v>
      </c>
      <c r="H50" s="33">
        <f t="shared" si="4"/>
        <v>128831</v>
      </c>
      <c r="I50" s="10">
        <v>31962</v>
      </c>
      <c r="J50" s="33">
        <f t="shared" si="5"/>
        <v>96869</v>
      </c>
      <c r="K50" s="10">
        <v>96867</v>
      </c>
      <c r="L50" s="10">
        <v>2</v>
      </c>
      <c r="M50" s="33"/>
      <c r="N50" s="34"/>
      <c r="O50" s="34"/>
    </row>
    <row r="51" spans="1:15" s="35" customFormat="1" ht="21" customHeight="1" x14ac:dyDescent="0.2">
      <c r="A51" s="62" t="s">
        <v>126</v>
      </c>
      <c r="B51" s="73">
        <f t="shared" si="1"/>
        <v>-118080</v>
      </c>
      <c r="C51" s="73">
        <f t="shared" si="2"/>
        <v>16961</v>
      </c>
      <c r="D51" s="63">
        <v>11529</v>
      </c>
      <c r="E51" s="73">
        <f t="shared" si="3"/>
        <v>5432</v>
      </c>
      <c r="F51" s="63">
        <v>5244</v>
      </c>
      <c r="G51" s="63">
        <v>188</v>
      </c>
      <c r="H51" s="73">
        <f t="shared" si="4"/>
        <v>135041</v>
      </c>
      <c r="I51" s="63">
        <v>33275</v>
      </c>
      <c r="J51" s="73">
        <f t="shared" si="5"/>
        <v>101766</v>
      </c>
      <c r="K51" s="63">
        <v>101764</v>
      </c>
      <c r="L51" s="63">
        <v>2</v>
      </c>
      <c r="M51" s="33"/>
      <c r="N51" s="34"/>
      <c r="O51" s="34"/>
    </row>
    <row r="52" spans="1:15" s="35" customFormat="1" ht="21" customHeight="1" x14ac:dyDescent="0.2">
      <c r="A52" s="9" t="s">
        <v>127</v>
      </c>
      <c r="B52" s="33">
        <f t="shared" si="1"/>
        <v>-121614</v>
      </c>
      <c r="C52" s="33">
        <f t="shared" si="2"/>
        <v>18132</v>
      </c>
      <c r="D52" s="10">
        <v>12052</v>
      </c>
      <c r="E52" s="33">
        <f t="shared" si="3"/>
        <v>6080</v>
      </c>
      <c r="F52" s="10">
        <v>5969</v>
      </c>
      <c r="G52" s="10">
        <v>111</v>
      </c>
      <c r="H52" s="33">
        <f t="shared" si="4"/>
        <v>139746</v>
      </c>
      <c r="I52" s="10">
        <v>36572</v>
      </c>
      <c r="J52" s="33">
        <f t="shared" si="5"/>
        <v>103174</v>
      </c>
      <c r="K52" s="10">
        <v>103172</v>
      </c>
      <c r="L52" s="10">
        <v>2</v>
      </c>
      <c r="M52" s="33"/>
      <c r="N52" s="34"/>
      <c r="O52" s="34"/>
    </row>
    <row r="53" spans="1:15" s="35" customFormat="1" ht="21" customHeight="1" x14ac:dyDescent="0.2">
      <c r="A53" s="62" t="s">
        <v>128</v>
      </c>
      <c r="B53" s="74">
        <f t="shared" si="1"/>
        <v>-117535</v>
      </c>
      <c r="C53" s="74">
        <f t="shared" si="2"/>
        <v>16932</v>
      </c>
      <c r="D53" s="64">
        <v>10360</v>
      </c>
      <c r="E53" s="74">
        <f t="shared" si="3"/>
        <v>6572</v>
      </c>
      <c r="F53" s="64">
        <v>6471</v>
      </c>
      <c r="G53" s="64">
        <v>101</v>
      </c>
      <c r="H53" s="74">
        <f t="shared" si="4"/>
        <v>134467</v>
      </c>
      <c r="I53" s="64">
        <v>31589</v>
      </c>
      <c r="J53" s="74">
        <f t="shared" si="5"/>
        <v>102878</v>
      </c>
      <c r="K53" s="64">
        <v>102878</v>
      </c>
      <c r="L53" s="64">
        <v>0</v>
      </c>
      <c r="M53" s="33"/>
      <c r="N53" s="34"/>
      <c r="O53" s="34"/>
    </row>
    <row r="54" spans="1:15" s="35" customFormat="1" ht="21" customHeight="1" x14ac:dyDescent="0.2">
      <c r="A54" s="9" t="s">
        <v>132</v>
      </c>
      <c r="B54" s="33">
        <f t="shared" ref="B54:B89" si="6">+C54-H54</f>
        <v>-126336</v>
      </c>
      <c r="C54" s="33">
        <f t="shared" ref="C54:C89" si="7">+D54+E54</f>
        <v>20030</v>
      </c>
      <c r="D54" s="10">
        <v>13050</v>
      </c>
      <c r="E54" s="33">
        <f t="shared" ref="E54:E89" si="8">+F54+G54</f>
        <v>6980</v>
      </c>
      <c r="F54" s="10">
        <v>6846</v>
      </c>
      <c r="G54" s="10">
        <v>134</v>
      </c>
      <c r="H54" s="33">
        <f t="shared" ref="H54:H89" si="9">+I54+J54</f>
        <v>146366</v>
      </c>
      <c r="I54" s="10">
        <v>35539</v>
      </c>
      <c r="J54" s="33">
        <f t="shared" ref="J54:J89" si="10">+K54+L54</f>
        <v>110827</v>
      </c>
      <c r="K54" s="10">
        <v>110826</v>
      </c>
      <c r="L54" s="10">
        <v>1</v>
      </c>
      <c r="M54" s="33"/>
      <c r="N54" s="34"/>
      <c r="O54" s="34"/>
    </row>
    <row r="55" spans="1:15" s="35" customFormat="1" ht="21" customHeight="1" x14ac:dyDescent="0.2">
      <c r="A55" s="62" t="s">
        <v>133</v>
      </c>
      <c r="B55" s="73">
        <f t="shared" si="6"/>
        <v>-117678</v>
      </c>
      <c r="C55" s="73">
        <f t="shared" si="7"/>
        <v>22125</v>
      </c>
      <c r="D55" s="63">
        <v>15247</v>
      </c>
      <c r="E55" s="73">
        <f t="shared" si="8"/>
        <v>6878</v>
      </c>
      <c r="F55" s="63">
        <v>6774</v>
      </c>
      <c r="G55" s="63">
        <v>104</v>
      </c>
      <c r="H55" s="73">
        <f t="shared" si="9"/>
        <v>139803</v>
      </c>
      <c r="I55" s="63">
        <v>35651</v>
      </c>
      <c r="J55" s="73">
        <f t="shared" si="10"/>
        <v>104152</v>
      </c>
      <c r="K55" s="63">
        <v>104150</v>
      </c>
      <c r="L55" s="63">
        <v>2</v>
      </c>
      <c r="M55" s="33"/>
      <c r="N55" s="34"/>
      <c r="O55" s="34"/>
    </row>
    <row r="56" spans="1:15" s="35" customFormat="1" ht="21" customHeight="1" x14ac:dyDescent="0.2">
      <c r="A56" s="9" t="s">
        <v>134</v>
      </c>
      <c r="B56" s="33">
        <f t="shared" si="6"/>
        <v>-113613</v>
      </c>
      <c r="C56" s="33">
        <f t="shared" si="7"/>
        <v>24365</v>
      </c>
      <c r="D56" s="10">
        <v>16781</v>
      </c>
      <c r="E56" s="33">
        <f t="shared" si="8"/>
        <v>7584</v>
      </c>
      <c r="F56" s="10">
        <v>7549</v>
      </c>
      <c r="G56" s="10">
        <v>35</v>
      </c>
      <c r="H56" s="33">
        <f t="shared" si="9"/>
        <v>137978</v>
      </c>
      <c r="I56" s="10">
        <v>32644</v>
      </c>
      <c r="J56" s="33">
        <f t="shared" si="10"/>
        <v>105334</v>
      </c>
      <c r="K56" s="10">
        <v>105333</v>
      </c>
      <c r="L56" s="10">
        <v>1</v>
      </c>
      <c r="M56" s="33"/>
      <c r="N56" s="34"/>
      <c r="O56" s="34"/>
    </row>
    <row r="57" spans="1:15" s="35" customFormat="1" ht="21" customHeight="1" x14ac:dyDescent="0.2">
      <c r="A57" s="62" t="s">
        <v>135</v>
      </c>
      <c r="B57" s="74">
        <f t="shared" si="6"/>
        <v>-109960</v>
      </c>
      <c r="C57" s="74">
        <f t="shared" si="7"/>
        <v>30474</v>
      </c>
      <c r="D57" s="64">
        <v>20963</v>
      </c>
      <c r="E57" s="74">
        <f t="shared" si="8"/>
        <v>9511</v>
      </c>
      <c r="F57" s="64">
        <v>9477</v>
      </c>
      <c r="G57" s="64">
        <v>34</v>
      </c>
      <c r="H57" s="74">
        <f t="shared" si="9"/>
        <v>140434</v>
      </c>
      <c r="I57" s="64">
        <v>33997</v>
      </c>
      <c r="J57" s="74">
        <f t="shared" si="10"/>
        <v>106437</v>
      </c>
      <c r="K57" s="64">
        <v>106436</v>
      </c>
      <c r="L57" s="64">
        <v>1</v>
      </c>
      <c r="M57" s="33"/>
      <c r="N57" s="34"/>
      <c r="O57" s="34"/>
    </row>
    <row r="58" spans="1:15" s="35" customFormat="1" ht="21" customHeight="1" x14ac:dyDescent="0.2">
      <c r="A58" s="9" t="s">
        <v>136</v>
      </c>
      <c r="B58" s="33">
        <f t="shared" si="6"/>
        <v>-105763</v>
      </c>
      <c r="C58" s="33">
        <f t="shared" si="7"/>
        <v>29771</v>
      </c>
      <c r="D58" s="10">
        <v>20407</v>
      </c>
      <c r="E58" s="33">
        <f t="shared" si="8"/>
        <v>9364</v>
      </c>
      <c r="F58" s="10">
        <v>9320</v>
      </c>
      <c r="G58" s="10">
        <v>44</v>
      </c>
      <c r="H58" s="33">
        <f t="shared" si="9"/>
        <v>135534</v>
      </c>
      <c r="I58" s="10">
        <v>35770</v>
      </c>
      <c r="J58" s="33">
        <f t="shared" si="10"/>
        <v>99764</v>
      </c>
      <c r="K58" s="10">
        <v>99751</v>
      </c>
      <c r="L58" s="10">
        <v>13</v>
      </c>
      <c r="M58" s="33"/>
      <c r="N58" s="34"/>
      <c r="O58" s="34"/>
    </row>
    <row r="59" spans="1:15" s="35" customFormat="1" ht="21" customHeight="1" x14ac:dyDescent="0.2">
      <c r="A59" s="62" t="s">
        <v>137</v>
      </c>
      <c r="B59" s="73">
        <f t="shared" si="6"/>
        <v>-105594</v>
      </c>
      <c r="C59" s="73">
        <f t="shared" si="7"/>
        <v>31433</v>
      </c>
      <c r="D59" s="63">
        <v>21427</v>
      </c>
      <c r="E59" s="73">
        <f t="shared" si="8"/>
        <v>10006</v>
      </c>
      <c r="F59" s="63">
        <v>9951</v>
      </c>
      <c r="G59" s="63">
        <v>55</v>
      </c>
      <c r="H59" s="73">
        <f t="shared" si="9"/>
        <v>137027</v>
      </c>
      <c r="I59" s="63">
        <v>33494</v>
      </c>
      <c r="J59" s="73">
        <f t="shared" si="10"/>
        <v>103533</v>
      </c>
      <c r="K59" s="63">
        <v>103523</v>
      </c>
      <c r="L59" s="63">
        <v>10</v>
      </c>
      <c r="M59" s="33"/>
      <c r="N59" s="34"/>
      <c r="O59" s="34"/>
    </row>
    <row r="60" spans="1:15" s="35" customFormat="1" ht="21" customHeight="1" x14ac:dyDescent="0.2">
      <c r="A60" s="9" t="s">
        <v>138</v>
      </c>
      <c r="B60" s="33">
        <f t="shared" si="6"/>
        <v>-108441</v>
      </c>
      <c r="C60" s="33">
        <f t="shared" si="7"/>
        <v>32137</v>
      </c>
      <c r="D60" s="10">
        <v>21843</v>
      </c>
      <c r="E60" s="33">
        <f t="shared" si="8"/>
        <v>10294</v>
      </c>
      <c r="F60" s="10">
        <v>10200</v>
      </c>
      <c r="G60" s="10">
        <v>94</v>
      </c>
      <c r="H60" s="33">
        <f t="shared" si="9"/>
        <v>140578</v>
      </c>
      <c r="I60" s="10">
        <v>34100</v>
      </c>
      <c r="J60" s="33">
        <f t="shared" si="10"/>
        <v>106478</v>
      </c>
      <c r="K60" s="10">
        <v>106477</v>
      </c>
      <c r="L60" s="10">
        <v>1</v>
      </c>
      <c r="M60" s="33"/>
      <c r="N60" s="34"/>
      <c r="O60" s="34"/>
    </row>
    <row r="61" spans="1:15" s="35" customFormat="1" ht="21" customHeight="1" x14ac:dyDescent="0.2">
      <c r="A61" s="62" t="s">
        <v>139</v>
      </c>
      <c r="B61" s="74">
        <f t="shared" si="6"/>
        <v>-111060</v>
      </c>
      <c r="C61" s="74">
        <f t="shared" si="7"/>
        <v>25778</v>
      </c>
      <c r="D61" s="64">
        <v>16037</v>
      </c>
      <c r="E61" s="74">
        <f t="shared" si="8"/>
        <v>9741</v>
      </c>
      <c r="F61" s="64">
        <v>9711</v>
      </c>
      <c r="G61" s="64">
        <v>30</v>
      </c>
      <c r="H61" s="74">
        <f t="shared" si="9"/>
        <v>136838</v>
      </c>
      <c r="I61" s="64">
        <v>33215</v>
      </c>
      <c r="J61" s="74">
        <f t="shared" si="10"/>
        <v>103623</v>
      </c>
      <c r="K61" s="64">
        <v>103621</v>
      </c>
      <c r="L61" s="64">
        <v>2</v>
      </c>
      <c r="M61" s="33"/>
      <c r="N61" s="34"/>
      <c r="O61" s="34"/>
    </row>
    <row r="62" spans="1:15" s="35" customFormat="1" ht="21" customHeight="1" x14ac:dyDescent="0.2">
      <c r="A62" s="9" t="s">
        <v>140</v>
      </c>
      <c r="B62" s="33">
        <f t="shared" si="6"/>
        <v>-117068</v>
      </c>
      <c r="C62" s="33">
        <f t="shared" si="7"/>
        <v>30077</v>
      </c>
      <c r="D62" s="10">
        <v>19319</v>
      </c>
      <c r="E62" s="33">
        <f t="shared" si="8"/>
        <v>10758</v>
      </c>
      <c r="F62" s="10">
        <v>10649</v>
      </c>
      <c r="G62" s="10">
        <v>109</v>
      </c>
      <c r="H62" s="33">
        <f t="shared" si="9"/>
        <v>147145</v>
      </c>
      <c r="I62" s="10">
        <v>39107</v>
      </c>
      <c r="J62" s="33">
        <f t="shared" si="10"/>
        <v>108038</v>
      </c>
      <c r="K62" s="10">
        <v>108017</v>
      </c>
      <c r="L62" s="10">
        <v>21</v>
      </c>
      <c r="M62" s="33"/>
      <c r="N62" s="34"/>
      <c r="O62" s="34"/>
    </row>
    <row r="63" spans="1:15" s="35" customFormat="1" ht="21" customHeight="1" x14ac:dyDescent="0.2">
      <c r="A63" s="62" t="s">
        <v>141</v>
      </c>
      <c r="B63" s="73">
        <f t="shared" si="6"/>
        <v>-121606</v>
      </c>
      <c r="C63" s="73">
        <f t="shared" si="7"/>
        <v>28986</v>
      </c>
      <c r="D63" s="63">
        <v>18508</v>
      </c>
      <c r="E63" s="73">
        <f t="shared" si="8"/>
        <v>10478</v>
      </c>
      <c r="F63" s="63">
        <v>10204</v>
      </c>
      <c r="G63" s="63">
        <v>274</v>
      </c>
      <c r="H63" s="73">
        <f t="shared" si="9"/>
        <v>150592</v>
      </c>
      <c r="I63" s="63">
        <v>41339</v>
      </c>
      <c r="J63" s="73">
        <f t="shared" si="10"/>
        <v>109253</v>
      </c>
      <c r="K63" s="63">
        <v>109232</v>
      </c>
      <c r="L63" s="63">
        <v>21</v>
      </c>
      <c r="M63" s="33"/>
      <c r="N63" s="34"/>
      <c r="O63" s="34"/>
    </row>
    <row r="64" spans="1:15" s="35" customFormat="1" ht="21" customHeight="1" x14ac:dyDescent="0.2">
      <c r="A64" s="9" t="s">
        <v>142</v>
      </c>
      <c r="B64" s="33">
        <f t="shared" si="6"/>
        <v>-120602</v>
      </c>
      <c r="C64" s="33">
        <f t="shared" si="7"/>
        <v>29690</v>
      </c>
      <c r="D64" s="10">
        <v>19283</v>
      </c>
      <c r="E64" s="33">
        <f t="shared" si="8"/>
        <v>10407</v>
      </c>
      <c r="F64" s="10">
        <v>10328</v>
      </c>
      <c r="G64" s="10">
        <v>79</v>
      </c>
      <c r="H64" s="33">
        <f t="shared" si="9"/>
        <v>150292</v>
      </c>
      <c r="I64" s="10">
        <v>42552</v>
      </c>
      <c r="J64" s="33">
        <f t="shared" si="10"/>
        <v>107740</v>
      </c>
      <c r="K64" s="10">
        <v>107733</v>
      </c>
      <c r="L64" s="10">
        <v>7</v>
      </c>
      <c r="M64" s="33"/>
      <c r="N64" s="34"/>
      <c r="O64" s="34"/>
    </row>
    <row r="65" spans="1:15" s="35" customFormat="1" ht="21" customHeight="1" x14ac:dyDescent="0.2">
      <c r="A65" s="62" t="s">
        <v>143</v>
      </c>
      <c r="B65" s="74">
        <f t="shared" si="6"/>
        <v>-128201</v>
      </c>
      <c r="C65" s="74">
        <f t="shared" si="7"/>
        <v>29649</v>
      </c>
      <c r="D65" s="64">
        <v>18834</v>
      </c>
      <c r="E65" s="74">
        <f t="shared" si="8"/>
        <v>10815</v>
      </c>
      <c r="F65" s="64">
        <v>10776</v>
      </c>
      <c r="G65" s="64">
        <v>39</v>
      </c>
      <c r="H65" s="74">
        <f t="shared" si="9"/>
        <v>157850</v>
      </c>
      <c r="I65" s="64">
        <v>48161</v>
      </c>
      <c r="J65" s="74">
        <f t="shared" si="10"/>
        <v>109689</v>
      </c>
      <c r="K65" s="64">
        <v>109684</v>
      </c>
      <c r="L65" s="64">
        <v>5</v>
      </c>
      <c r="M65" s="33"/>
      <c r="N65" s="34"/>
      <c r="O65" s="34"/>
    </row>
    <row r="66" spans="1:15" s="35" customFormat="1" ht="21" customHeight="1" x14ac:dyDescent="0.2">
      <c r="A66" s="9" t="s">
        <v>144</v>
      </c>
      <c r="B66" s="33">
        <f t="shared" si="6"/>
        <v>-120638</v>
      </c>
      <c r="C66" s="33">
        <f t="shared" si="7"/>
        <v>32678</v>
      </c>
      <c r="D66" s="10">
        <v>20951</v>
      </c>
      <c r="E66" s="33">
        <f t="shared" si="8"/>
        <v>11727</v>
      </c>
      <c r="F66" s="10">
        <v>11714</v>
      </c>
      <c r="G66" s="10">
        <v>13</v>
      </c>
      <c r="H66" s="33">
        <f t="shared" si="9"/>
        <v>153316</v>
      </c>
      <c r="I66" s="10">
        <v>44885</v>
      </c>
      <c r="J66" s="33">
        <f t="shared" si="10"/>
        <v>108431</v>
      </c>
      <c r="K66" s="10">
        <v>108423</v>
      </c>
      <c r="L66" s="10">
        <v>8</v>
      </c>
      <c r="M66" s="33"/>
      <c r="N66" s="34"/>
      <c r="O66" s="34"/>
    </row>
    <row r="67" spans="1:15" s="35" customFormat="1" ht="21" customHeight="1" x14ac:dyDescent="0.2">
      <c r="A67" s="62" t="s">
        <v>145</v>
      </c>
      <c r="B67" s="73">
        <f t="shared" si="6"/>
        <v>-114967</v>
      </c>
      <c r="C67" s="73">
        <f t="shared" si="7"/>
        <v>32460</v>
      </c>
      <c r="D67" s="63">
        <v>20630</v>
      </c>
      <c r="E67" s="73">
        <f t="shared" si="8"/>
        <v>11830</v>
      </c>
      <c r="F67" s="63">
        <v>11724</v>
      </c>
      <c r="G67" s="63">
        <v>106</v>
      </c>
      <c r="H67" s="73">
        <f t="shared" si="9"/>
        <v>147427</v>
      </c>
      <c r="I67" s="63">
        <v>43316</v>
      </c>
      <c r="J67" s="73">
        <f t="shared" si="10"/>
        <v>104111</v>
      </c>
      <c r="K67" s="63">
        <v>104107</v>
      </c>
      <c r="L67" s="63">
        <v>4</v>
      </c>
      <c r="M67" s="33"/>
      <c r="N67" s="34"/>
      <c r="O67" s="34"/>
    </row>
    <row r="68" spans="1:15" s="35" customFormat="1" ht="21" customHeight="1" x14ac:dyDescent="0.2">
      <c r="A68" s="9" t="s">
        <v>146</v>
      </c>
      <c r="B68" s="33">
        <f t="shared" si="6"/>
        <v>-116406</v>
      </c>
      <c r="C68" s="33">
        <f t="shared" si="7"/>
        <v>33579</v>
      </c>
      <c r="D68" s="10">
        <v>21027</v>
      </c>
      <c r="E68" s="33">
        <f t="shared" si="8"/>
        <v>12552</v>
      </c>
      <c r="F68" s="10">
        <v>12332</v>
      </c>
      <c r="G68" s="10">
        <v>220</v>
      </c>
      <c r="H68" s="33">
        <f t="shared" si="9"/>
        <v>149985</v>
      </c>
      <c r="I68" s="10">
        <v>46212</v>
      </c>
      <c r="J68" s="33">
        <f t="shared" si="10"/>
        <v>103773</v>
      </c>
      <c r="K68" s="10">
        <v>103767</v>
      </c>
      <c r="L68" s="10">
        <v>6</v>
      </c>
      <c r="M68" s="33"/>
      <c r="N68" s="34"/>
      <c r="O68" s="34"/>
    </row>
    <row r="69" spans="1:15" s="35" customFormat="1" ht="21" customHeight="1" x14ac:dyDescent="0.2">
      <c r="A69" s="62" t="s">
        <v>147</v>
      </c>
      <c r="B69" s="74">
        <f t="shared" si="6"/>
        <v>-118006</v>
      </c>
      <c r="C69" s="74">
        <f t="shared" si="7"/>
        <v>31076</v>
      </c>
      <c r="D69" s="64">
        <v>18391</v>
      </c>
      <c r="E69" s="74">
        <f t="shared" si="8"/>
        <v>12685</v>
      </c>
      <c r="F69" s="64">
        <v>12619</v>
      </c>
      <c r="G69" s="64">
        <v>66</v>
      </c>
      <c r="H69" s="74">
        <f t="shared" si="9"/>
        <v>149082</v>
      </c>
      <c r="I69" s="64">
        <v>44906</v>
      </c>
      <c r="J69" s="74">
        <f t="shared" si="10"/>
        <v>104176</v>
      </c>
      <c r="K69" s="64">
        <v>104167</v>
      </c>
      <c r="L69" s="64">
        <v>9</v>
      </c>
      <c r="M69" s="33"/>
      <c r="N69" s="34"/>
      <c r="O69" s="34"/>
    </row>
    <row r="70" spans="1:15" s="35" customFormat="1" ht="21" customHeight="1" x14ac:dyDescent="0.2">
      <c r="A70" s="9" t="s">
        <v>149</v>
      </c>
      <c r="B70" s="33">
        <f t="shared" si="6"/>
        <v>-112233</v>
      </c>
      <c r="C70" s="33">
        <f t="shared" si="7"/>
        <v>32416</v>
      </c>
      <c r="D70" s="10">
        <v>18444</v>
      </c>
      <c r="E70" s="33">
        <f t="shared" si="8"/>
        <v>13972</v>
      </c>
      <c r="F70" s="10">
        <v>13854</v>
      </c>
      <c r="G70" s="10">
        <v>118</v>
      </c>
      <c r="H70" s="33">
        <f t="shared" si="9"/>
        <v>144649</v>
      </c>
      <c r="I70" s="10">
        <v>42755</v>
      </c>
      <c r="J70" s="33">
        <f t="shared" si="10"/>
        <v>101894</v>
      </c>
      <c r="K70" s="10">
        <v>101884</v>
      </c>
      <c r="L70" s="10">
        <v>10</v>
      </c>
      <c r="M70" s="33"/>
      <c r="N70" s="34"/>
      <c r="O70" s="34"/>
    </row>
    <row r="71" spans="1:15" s="35" customFormat="1" ht="21" customHeight="1" x14ac:dyDescent="0.2">
      <c r="A71" s="62" t="s">
        <v>150</v>
      </c>
      <c r="B71" s="73">
        <f t="shared" si="6"/>
        <v>-112933</v>
      </c>
      <c r="C71" s="73">
        <f t="shared" si="7"/>
        <v>32541</v>
      </c>
      <c r="D71" s="63">
        <v>18485</v>
      </c>
      <c r="E71" s="73">
        <f t="shared" si="8"/>
        <v>14056</v>
      </c>
      <c r="F71" s="63">
        <v>13936</v>
      </c>
      <c r="G71" s="63">
        <v>120</v>
      </c>
      <c r="H71" s="73">
        <f t="shared" si="9"/>
        <v>145474</v>
      </c>
      <c r="I71" s="63">
        <v>43047</v>
      </c>
      <c r="J71" s="73">
        <f t="shared" si="10"/>
        <v>102427</v>
      </c>
      <c r="K71" s="63">
        <v>102418</v>
      </c>
      <c r="L71" s="63">
        <v>9</v>
      </c>
      <c r="M71" s="33"/>
      <c r="N71" s="34"/>
      <c r="O71" s="34"/>
    </row>
    <row r="72" spans="1:15" s="35" customFormat="1" ht="21" customHeight="1" x14ac:dyDescent="0.2">
      <c r="A72" s="9" t="s">
        <v>151</v>
      </c>
      <c r="B72" s="33">
        <f t="shared" si="6"/>
        <v>-107145</v>
      </c>
      <c r="C72" s="33">
        <f t="shared" si="7"/>
        <v>32413</v>
      </c>
      <c r="D72" s="10">
        <v>18850</v>
      </c>
      <c r="E72" s="33">
        <f t="shared" si="8"/>
        <v>13563</v>
      </c>
      <c r="F72" s="10">
        <v>13484</v>
      </c>
      <c r="G72" s="10">
        <v>79</v>
      </c>
      <c r="H72" s="33">
        <f t="shared" si="9"/>
        <v>139558</v>
      </c>
      <c r="I72" s="10">
        <v>40782</v>
      </c>
      <c r="J72" s="33">
        <f t="shared" si="10"/>
        <v>98776</v>
      </c>
      <c r="K72" s="10">
        <v>98769</v>
      </c>
      <c r="L72" s="10">
        <v>7</v>
      </c>
      <c r="M72" s="33"/>
      <c r="N72" s="34"/>
      <c r="O72" s="34"/>
    </row>
    <row r="73" spans="1:15" s="35" customFormat="1" ht="21" customHeight="1" x14ac:dyDescent="0.2">
      <c r="A73" s="62" t="s">
        <v>152</v>
      </c>
      <c r="B73" s="74">
        <f t="shared" si="6"/>
        <v>-103879</v>
      </c>
      <c r="C73" s="74">
        <f t="shared" si="7"/>
        <v>34006</v>
      </c>
      <c r="D73" s="64">
        <v>20267</v>
      </c>
      <c r="E73" s="74">
        <f t="shared" si="8"/>
        <v>13739</v>
      </c>
      <c r="F73" s="64">
        <v>13667</v>
      </c>
      <c r="G73" s="64">
        <v>72</v>
      </c>
      <c r="H73" s="74">
        <f t="shared" si="9"/>
        <v>137885</v>
      </c>
      <c r="I73" s="64">
        <v>42115</v>
      </c>
      <c r="J73" s="74">
        <f t="shared" si="10"/>
        <v>95770</v>
      </c>
      <c r="K73" s="64">
        <v>95761</v>
      </c>
      <c r="L73" s="64">
        <v>9</v>
      </c>
      <c r="M73" s="33"/>
      <c r="N73" s="34"/>
      <c r="O73" s="34"/>
    </row>
    <row r="74" spans="1:15" s="35" customFormat="1" ht="21" customHeight="1" x14ac:dyDescent="0.2">
      <c r="A74" s="9" t="s">
        <v>153</v>
      </c>
      <c r="B74" s="33">
        <f t="shared" si="6"/>
        <v>-96522</v>
      </c>
      <c r="C74" s="33">
        <f t="shared" si="7"/>
        <v>28821</v>
      </c>
      <c r="D74" s="10">
        <v>15758</v>
      </c>
      <c r="E74" s="33">
        <f t="shared" si="8"/>
        <v>13063</v>
      </c>
      <c r="F74" s="10">
        <v>13041</v>
      </c>
      <c r="G74" s="10">
        <v>22</v>
      </c>
      <c r="H74" s="33">
        <f t="shared" si="9"/>
        <v>125343</v>
      </c>
      <c r="I74" s="10">
        <v>32201</v>
      </c>
      <c r="J74" s="33">
        <f t="shared" si="10"/>
        <v>93142</v>
      </c>
      <c r="K74" s="10">
        <v>92856</v>
      </c>
      <c r="L74" s="10">
        <v>286</v>
      </c>
      <c r="M74" s="33"/>
      <c r="N74" s="34"/>
      <c r="O74" s="34"/>
    </row>
    <row r="75" spans="1:15" s="35" customFormat="1" ht="21" customHeight="1" x14ac:dyDescent="0.2">
      <c r="A75" s="62" t="s">
        <v>154</v>
      </c>
      <c r="B75" s="73">
        <f t="shared" si="6"/>
        <v>-88983</v>
      </c>
      <c r="C75" s="73">
        <f t="shared" si="7"/>
        <v>32974</v>
      </c>
      <c r="D75" s="63">
        <v>18344</v>
      </c>
      <c r="E75" s="73">
        <f t="shared" si="8"/>
        <v>14630</v>
      </c>
      <c r="F75" s="63">
        <v>14473</v>
      </c>
      <c r="G75" s="63">
        <v>157</v>
      </c>
      <c r="H75" s="73">
        <f t="shared" si="9"/>
        <v>121957</v>
      </c>
      <c r="I75" s="63">
        <v>34900</v>
      </c>
      <c r="J75" s="73">
        <f t="shared" si="10"/>
        <v>87057</v>
      </c>
      <c r="K75" s="63">
        <v>86757</v>
      </c>
      <c r="L75" s="63">
        <v>300</v>
      </c>
      <c r="M75" s="33"/>
      <c r="N75" s="34"/>
      <c r="O75" s="34"/>
    </row>
    <row r="76" spans="1:15" s="35" customFormat="1" ht="21" customHeight="1" x14ac:dyDescent="0.2">
      <c r="A76" s="9" t="s">
        <v>155</v>
      </c>
      <c r="B76" s="33">
        <f t="shared" si="6"/>
        <v>-87371</v>
      </c>
      <c r="C76" s="33">
        <f t="shared" si="7"/>
        <v>33824</v>
      </c>
      <c r="D76" s="10">
        <v>18965</v>
      </c>
      <c r="E76" s="33">
        <f t="shared" si="8"/>
        <v>14859</v>
      </c>
      <c r="F76" s="10">
        <v>14790</v>
      </c>
      <c r="G76" s="10">
        <v>69</v>
      </c>
      <c r="H76" s="33">
        <f t="shared" si="9"/>
        <v>121195</v>
      </c>
      <c r="I76" s="10">
        <v>34468</v>
      </c>
      <c r="J76" s="33">
        <f t="shared" si="10"/>
        <v>86727</v>
      </c>
      <c r="K76" s="10">
        <v>86444</v>
      </c>
      <c r="L76" s="10">
        <v>283</v>
      </c>
      <c r="M76" s="33"/>
      <c r="N76" s="34"/>
      <c r="O76" s="34"/>
    </row>
    <row r="77" spans="1:15" s="35" customFormat="1" ht="21" customHeight="1" x14ac:dyDescent="0.2">
      <c r="A77" s="62" t="s">
        <v>156</v>
      </c>
      <c r="B77" s="74">
        <f t="shared" si="6"/>
        <v>-91732</v>
      </c>
      <c r="C77" s="74">
        <f t="shared" si="7"/>
        <v>29647</v>
      </c>
      <c r="D77" s="64">
        <v>13939</v>
      </c>
      <c r="E77" s="74">
        <f t="shared" si="8"/>
        <v>15708</v>
      </c>
      <c r="F77" s="64">
        <v>15654</v>
      </c>
      <c r="G77" s="64">
        <v>54</v>
      </c>
      <c r="H77" s="74">
        <f t="shared" si="9"/>
        <v>121379</v>
      </c>
      <c r="I77" s="64">
        <v>34980</v>
      </c>
      <c r="J77" s="74">
        <f t="shared" si="10"/>
        <v>86399</v>
      </c>
      <c r="K77" s="64">
        <v>86171</v>
      </c>
      <c r="L77" s="64">
        <v>228</v>
      </c>
      <c r="M77" s="33"/>
      <c r="N77" s="34"/>
      <c r="O77" s="34"/>
    </row>
    <row r="78" spans="1:15" s="35" customFormat="1" ht="21" customHeight="1" x14ac:dyDescent="0.2">
      <c r="A78" s="9" t="s">
        <v>158</v>
      </c>
      <c r="B78" s="33">
        <f t="shared" si="6"/>
        <v>-85083</v>
      </c>
      <c r="C78" s="33">
        <f t="shared" si="7"/>
        <v>32689</v>
      </c>
      <c r="D78" s="10">
        <v>15959</v>
      </c>
      <c r="E78" s="33">
        <f t="shared" si="8"/>
        <v>16730</v>
      </c>
      <c r="F78" s="10">
        <v>16706</v>
      </c>
      <c r="G78" s="10">
        <v>24</v>
      </c>
      <c r="H78" s="33">
        <f t="shared" si="9"/>
        <v>117772</v>
      </c>
      <c r="I78" s="10">
        <v>35148</v>
      </c>
      <c r="J78" s="33">
        <f t="shared" si="10"/>
        <v>82624</v>
      </c>
      <c r="K78" s="10">
        <v>82567</v>
      </c>
      <c r="L78" s="10">
        <v>57</v>
      </c>
      <c r="M78" s="33"/>
      <c r="N78" s="34"/>
      <c r="O78" s="34"/>
    </row>
    <row r="79" spans="1:15" s="35" customFormat="1" ht="21" customHeight="1" x14ac:dyDescent="0.2">
      <c r="A79" s="62" t="s">
        <v>159</v>
      </c>
      <c r="B79" s="73">
        <f t="shared" si="6"/>
        <v>-84149</v>
      </c>
      <c r="C79" s="73">
        <f t="shared" si="7"/>
        <v>34968</v>
      </c>
      <c r="D79" s="63">
        <v>18014</v>
      </c>
      <c r="E79" s="73">
        <f t="shared" si="8"/>
        <v>16954</v>
      </c>
      <c r="F79" s="63">
        <v>16887</v>
      </c>
      <c r="G79" s="63">
        <v>67</v>
      </c>
      <c r="H79" s="73">
        <f t="shared" si="9"/>
        <v>119117</v>
      </c>
      <c r="I79" s="63">
        <v>39429</v>
      </c>
      <c r="J79" s="73">
        <f t="shared" si="10"/>
        <v>79688</v>
      </c>
      <c r="K79" s="63">
        <v>79667</v>
      </c>
      <c r="L79" s="63">
        <v>21</v>
      </c>
      <c r="M79" s="33"/>
      <c r="N79" s="34"/>
      <c r="O79" s="34"/>
    </row>
    <row r="80" spans="1:15" s="35" customFormat="1" ht="21" customHeight="1" x14ac:dyDescent="0.2">
      <c r="A80" s="9" t="s">
        <v>160</v>
      </c>
      <c r="B80" s="33">
        <f t="shared" si="6"/>
        <v>-84545</v>
      </c>
      <c r="C80" s="33">
        <f t="shared" si="7"/>
        <v>35231</v>
      </c>
      <c r="D80" s="10">
        <v>18768</v>
      </c>
      <c r="E80" s="33">
        <f t="shared" si="8"/>
        <v>16463</v>
      </c>
      <c r="F80" s="10">
        <v>16433</v>
      </c>
      <c r="G80" s="10">
        <v>30</v>
      </c>
      <c r="H80" s="33">
        <f t="shared" si="9"/>
        <v>119776</v>
      </c>
      <c r="I80" s="10">
        <v>40183</v>
      </c>
      <c r="J80" s="33">
        <f t="shared" si="10"/>
        <v>79593</v>
      </c>
      <c r="K80" s="10">
        <v>79588</v>
      </c>
      <c r="L80" s="10">
        <v>5</v>
      </c>
      <c r="M80" s="33"/>
      <c r="N80" s="34"/>
      <c r="O80" s="34"/>
    </row>
    <row r="81" spans="1:15" s="35" customFormat="1" ht="21" customHeight="1" x14ac:dyDescent="0.2">
      <c r="A81" s="11" t="s">
        <v>161</v>
      </c>
      <c r="B81" s="37">
        <f t="shared" si="6"/>
        <v>-81283</v>
      </c>
      <c r="C81" s="37">
        <f t="shared" si="7"/>
        <v>35133</v>
      </c>
      <c r="D81" s="13">
        <v>19573</v>
      </c>
      <c r="E81" s="37">
        <f t="shared" si="8"/>
        <v>15560</v>
      </c>
      <c r="F81" s="13">
        <v>15503</v>
      </c>
      <c r="G81" s="13">
        <v>57</v>
      </c>
      <c r="H81" s="37">
        <f t="shared" si="9"/>
        <v>116416</v>
      </c>
      <c r="I81" s="13">
        <v>41356</v>
      </c>
      <c r="J81" s="37">
        <f t="shared" si="10"/>
        <v>75060</v>
      </c>
      <c r="K81" s="13">
        <v>75058</v>
      </c>
      <c r="L81" s="13">
        <v>2</v>
      </c>
      <c r="M81" s="33"/>
      <c r="N81" s="34"/>
      <c r="O81" s="34"/>
    </row>
    <row r="82" spans="1:15" s="35" customFormat="1" ht="21" customHeight="1" x14ac:dyDescent="0.2">
      <c r="A82" s="9" t="s">
        <v>162</v>
      </c>
      <c r="B82" s="33">
        <f t="shared" si="6"/>
        <v>-74542</v>
      </c>
      <c r="C82" s="33">
        <f t="shared" si="7"/>
        <v>32549</v>
      </c>
      <c r="D82" s="10">
        <v>17715</v>
      </c>
      <c r="E82" s="33">
        <f t="shared" si="8"/>
        <v>14834</v>
      </c>
      <c r="F82" s="10">
        <v>14773</v>
      </c>
      <c r="G82" s="10">
        <v>61</v>
      </c>
      <c r="H82" s="33">
        <f t="shared" si="9"/>
        <v>107091</v>
      </c>
      <c r="I82" s="10">
        <v>38654</v>
      </c>
      <c r="J82" s="33">
        <f t="shared" si="10"/>
        <v>68437</v>
      </c>
      <c r="K82" s="10">
        <v>68434</v>
      </c>
      <c r="L82" s="10">
        <v>3</v>
      </c>
      <c r="M82" s="33"/>
      <c r="N82" s="34"/>
      <c r="O82" s="34"/>
    </row>
    <row r="83" spans="1:15" s="35" customFormat="1" ht="21" customHeight="1" x14ac:dyDescent="0.2">
      <c r="A83" s="62" t="s">
        <v>163</v>
      </c>
      <c r="B83" s="73">
        <f t="shared" si="6"/>
        <v>-73459</v>
      </c>
      <c r="C83" s="73">
        <f t="shared" si="7"/>
        <v>29694</v>
      </c>
      <c r="D83" s="63">
        <v>15236</v>
      </c>
      <c r="E83" s="73">
        <f t="shared" si="8"/>
        <v>14458</v>
      </c>
      <c r="F83" s="63">
        <v>14313</v>
      </c>
      <c r="G83" s="63">
        <v>145</v>
      </c>
      <c r="H83" s="73">
        <f t="shared" si="9"/>
        <v>103153</v>
      </c>
      <c r="I83" s="63">
        <v>33536</v>
      </c>
      <c r="J83" s="73">
        <f t="shared" si="10"/>
        <v>69617</v>
      </c>
      <c r="K83" s="63">
        <v>69608</v>
      </c>
      <c r="L83" s="63">
        <v>9</v>
      </c>
      <c r="M83" s="33"/>
      <c r="N83" s="34"/>
      <c r="O83" s="34"/>
    </row>
    <row r="84" spans="1:15" s="35" customFormat="1" ht="21" customHeight="1" x14ac:dyDescent="0.2">
      <c r="A84" s="9" t="s">
        <v>164</v>
      </c>
      <c r="B84" s="33">
        <f t="shared" si="6"/>
        <v>-68275</v>
      </c>
      <c r="C84" s="33">
        <f t="shared" si="7"/>
        <v>29122</v>
      </c>
      <c r="D84" s="10">
        <v>14232</v>
      </c>
      <c r="E84" s="33">
        <f t="shared" si="8"/>
        <v>14890</v>
      </c>
      <c r="F84" s="10">
        <v>14100</v>
      </c>
      <c r="G84" s="10">
        <v>790</v>
      </c>
      <c r="H84" s="33">
        <f t="shared" si="9"/>
        <v>97397</v>
      </c>
      <c r="I84" s="10">
        <v>28772</v>
      </c>
      <c r="J84" s="33">
        <f t="shared" si="10"/>
        <v>68625</v>
      </c>
      <c r="K84" s="10">
        <v>68620</v>
      </c>
      <c r="L84" s="10">
        <v>5</v>
      </c>
      <c r="M84" s="33"/>
      <c r="N84" s="34"/>
      <c r="O84" s="34"/>
    </row>
    <row r="85" spans="1:15" s="35" customFormat="1" ht="21" customHeight="1" x14ac:dyDescent="0.2">
      <c r="A85" s="11" t="s">
        <v>165</v>
      </c>
      <c r="B85" s="37">
        <f t="shared" si="6"/>
        <v>-74201</v>
      </c>
      <c r="C85" s="37">
        <f t="shared" si="7"/>
        <v>33867</v>
      </c>
      <c r="D85" s="13">
        <v>15192</v>
      </c>
      <c r="E85" s="37">
        <f t="shared" si="8"/>
        <v>18675</v>
      </c>
      <c r="F85" s="13">
        <v>15732</v>
      </c>
      <c r="G85" s="13">
        <v>2943</v>
      </c>
      <c r="H85" s="37">
        <f t="shared" si="9"/>
        <v>108068</v>
      </c>
      <c r="I85" s="13">
        <v>33954</v>
      </c>
      <c r="J85" s="37">
        <f t="shared" si="10"/>
        <v>74114</v>
      </c>
      <c r="K85" s="13">
        <v>74107</v>
      </c>
      <c r="L85" s="13">
        <v>7</v>
      </c>
      <c r="M85" s="33"/>
      <c r="N85" s="34"/>
      <c r="O85" s="34"/>
    </row>
    <row r="86" spans="1:15" s="35" customFormat="1" ht="21" customHeight="1" x14ac:dyDescent="0.2">
      <c r="A86" s="9" t="s">
        <v>166</v>
      </c>
      <c r="B86" s="33">
        <f t="shared" si="6"/>
        <v>-67675</v>
      </c>
      <c r="C86" s="33">
        <f t="shared" si="7"/>
        <v>39881</v>
      </c>
      <c r="D86" s="10">
        <v>17066</v>
      </c>
      <c r="E86" s="33">
        <f t="shared" si="8"/>
        <v>22815</v>
      </c>
      <c r="F86" s="10">
        <v>18496</v>
      </c>
      <c r="G86" s="10">
        <v>4319</v>
      </c>
      <c r="H86" s="33">
        <f t="shared" si="9"/>
        <v>107556</v>
      </c>
      <c r="I86" s="10">
        <v>33129</v>
      </c>
      <c r="J86" s="33">
        <f t="shared" si="10"/>
        <v>74427</v>
      </c>
      <c r="K86" s="10">
        <v>74423</v>
      </c>
      <c r="L86" s="10">
        <v>4</v>
      </c>
      <c r="M86" s="33"/>
      <c r="N86" s="34"/>
      <c r="O86" s="34"/>
    </row>
    <row r="87" spans="1:15" s="35" customFormat="1" ht="21" customHeight="1" x14ac:dyDescent="0.2">
      <c r="A87" s="62" t="s">
        <v>167</v>
      </c>
      <c r="B87" s="73">
        <f t="shared" si="6"/>
        <v>-77483</v>
      </c>
      <c r="C87" s="73">
        <f t="shared" si="7"/>
        <v>44483</v>
      </c>
      <c r="D87" s="63">
        <v>18488</v>
      </c>
      <c r="E87" s="73">
        <f t="shared" si="8"/>
        <v>25995</v>
      </c>
      <c r="F87" s="63">
        <v>21060</v>
      </c>
      <c r="G87" s="63">
        <v>4935</v>
      </c>
      <c r="H87" s="73">
        <f t="shared" si="9"/>
        <v>121966</v>
      </c>
      <c r="I87" s="63">
        <v>38599</v>
      </c>
      <c r="J87" s="73">
        <f t="shared" si="10"/>
        <v>83367</v>
      </c>
      <c r="K87" s="63">
        <v>83277</v>
      </c>
      <c r="L87" s="63">
        <v>90</v>
      </c>
      <c r="M87" s="33"/>
      <c r="N87" s="34"/>
      <c r="O87" s="34"/>
    </row>
    <row r="88" spans="1:15" s="35" customFormat="1" ht="21" customHeight="1" x14ac:dyDescent="0.2">
      <c r="A88" s="9" t="s">
        <v>168</v>
      </c>
      <c r="B88" s="33">
        <f t="shared" si="6"/>
        <v>-68327</v>
      </c>
      <c r="C88" s="33">
        <f t="shared" si="7"/>
        <v>48397</v>
      </c>
      <c r="D88" s="10">
        <v>18347</v>
      </c>
      <c r="E88" s="33">
        <f t="shared" si="8"/>
        <v>30050</v>
      </c>
      <c r="F88" s="10">
        <v>23526</v>
      </c>
      <c r="G88" s="10">
        <v>6524</v>
      </c>
      <c r="H88" s="33">
        <f t="shared" si="9"/>
        <v>116724</v>
      </c>
      <c r="I88" s="10">
        <v>34953</v>
      </c>
      <c r="J88" s="33">
        <f t="shared" si="10"/>
        <v>81771</v>
      </c>
      <c r="K88" s="10">
        <v>81682</v>
      </c>
      <c r="L88" s="10">
        <v>89</v>
      </c>
      <c r="M88" s="33"/>
      <c r="N88" s="34"/>
      <c r="O88" s="34"/>
    </row>
    <row r="89" spans="1:15" s="35" customFormat="1" ht="21" customHeight="1" x14ac:dyDescent="0.2">
      <c r="A89" s="11" t="s">
        <v>169</v>
      </c>
      <c r="B89" s="37">
        <f t="shared" si="6"/>
        <v>-80614</v>
      </c>
      <c r="C89" s="37">
        <f t="shared" si="7"/>
        <v>52132</v>
      </c>
      <c r="D89" s="13">
        <v>20274</v>
      </c>
      <c r="E89" s="37">
        <f t="shared" si="8"/>
        <v>31858</v>
      </c>
      <c r="F89" s="13">
        <v>25537</v>
      </c>
      <c r="G89" s="13">
        <v>6321</v>
      </c>
      <c r="H89" s="37">
        <f t="shared" si="9"/>
        <v>132746</v>
      </c>
      <c r="I89" s="13">
        <v>43574</v>
      </c>
      <c r="J89" s="37">
        <f t="shared" si="10"/>
        <v>89172</v>
      </c>
      <c r="K89" s="13">
        <v>89077</v>
      </c>
      <c r="L89" s="13">
        <v>95</v>
      </c>
      <c r="M89" s="33"/>
      <c r="N89" s="34"/>
      <c r="O89" s="34"/>
    </row>
  </sheetData>
  <mergeCells count="11">
    <mergeCell ref="J7:L7"/>
    <mergeCell ref="A5:A8"/>
    <mergeCell ref="B5:L5"/>
    <mergeCell ref="B6:B8"/>
    <mergeCell ref="C6:G6"/>
    <mergeCell ref="H6:L6"/>
    <mergeCell ref="C7:C8"/>
    <mergeCell ref="D7:D8"/>
    <mergeCell ref="E7:G7"/>
    <mergeCell ref="H7:H8"/>
    <mergeCell ref="I7:I8"/>
  </mergeCells>
  <pageMargins left="0.19685039370078741" right="0.15748031496062992" top="0.6692913385826772" bottom="0.43307086614173229" header="0.31496062992125984" footer="0.15748031496062992"/>
  <pageSetup paperSize="9" scale="43" fitToHeight="4" orientation="landscape" r:id="rId1"/>
  <headerFooter alignWithMargins="0">
    <oddFooter>&amp;R&amp;D</oddFooter>
  </headerFooter>
  <rowBreaks count="1" manualBreakCount="1">
    <brk id="49" max="11" man="1"/>
  </rowBreaks>
  <ignoredErrors>
    <ignoredError sqref="E53 J65 E10 H10 J10 E11 H11 J11 E12 H12 J12 E13 H13 J13 E14 H14 J14 E15 H15 J15 E16 H16 J16 E17 H17 J17 E18 H18 J18 E19 H19 J19 E20 H20 J20 E21 H21 J21 E22 H22 J22 E23 H23 J23 E24 H24 J24 E25 H25 J25 E26 H26 J26 E27 H27 J27 E28 H28 J28 E29 H29 J29 E30 H30 J30 E31 H31 J31 E32 H32 J32 E33 H33 J33 E34 H34 J34 E35 H35 J35 E36 H36 J36 E37 H37 J37 E38 H38 J38 E39 H39 J39 E40 H40 J40 E41 H41 J41 E42 H42 J42 E43 H43 J43 E44 H44 J44 E45 H45 J45 E46 H46 J46 E47 H47 J47 E48 H48 J48 E49 H49 J49 E50 H50 J50 E51 H51 J51 E52 H52 J52 H53 J53 J58 M58:O58 J59 M59:O59 J60 M60:O60 J61 M61:O61 J62 M62:O62 J63 M63:O63 J64 M64:O64 M65:O6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autoPageBreaks="0"/>
  </sheetPr>
  <dimension ref="A1:K87"/>
  <sheetViews>
    <sheetView showGridLines="0" view="pageBreakPreview" zoomScale="80" zoomScaleNormal="100" zoomScaleSheetLayoutView="80" workbookViewId="0">
      <pane ySplit="7" topLeftCell="A62" activePane="bottomLeft" state="frozen"/>
      <selection activeCell="M10" sqref="M10"/>
      <selection pane="bottomLeft" activeCell="A84" sqref="A84:A87"/>
    </sheetView>
  </sheetViews>
  <sheetFormatPr defaultColWidth="9.140625" defaultRowHeight="12.75" x14ac:dyDescent="0.2"/>
  <cols>
    <col min="1" max="1" width="21" style="29" customWidth="1"/>
    <col min="2" max="8" width="28.140625" style="29" customWidth="1"/>
    <col min="9" max="16384" width="9.140625" style="29"/>
  </cols>
  <sheetData>
    <row r="1" spans="1:11" ht="18" x14ac:dyDescent="0.2">
      <c r="A1" s="28" t="s">
        <v>129</v>
      </c>
    </row>
    <row r="3" spans="1:11" ht="15.75" x14ac:dyDescent="0.25">
      <c r="A3" s="30" t="s">
        <v>114</v>
      </c>
    </row>
    <row r="5" spans="1:11" s="31" customFormat="1" ht="33" customHeight="1" x14ac:dyDescent="0.25">
      <c r="A5" s="156" t="s">
        <v>11</v>
      </c>
      <c r="B5" s="141" t="s">
        <v>113</v>
      </c>
      <c r="C5" s="142"/>
      <c r="D5" s="142"/>
      <c r="E5" s="142"/>
      <c r="F5" s="142"/>
      <c r="G5" s="142"/>
      <c r="H5" s="142"/>
    </row>
    <row r="6" spans="1:11" s="31" customFormat="1" ht="56.25" customHeight="1" x14ac:dyDescent="0.25">
      <c r="A6" s="157"/>
      <c r="B6" s="106" t="s">
        <v>65</v>
      </c>
      <c r="C6" s="75" t="s">
        <v>93</v>
      </c>
      <c r="D6" s="75" t="s">
        <v>1</v>
      </c>
      <c r="E6" s="75" t="s">
        <v>77</v>
      </c>
      <c r="F6" s="75" t="s">
        <v>2</v>
      </c>
      <c r="G6" s="77" t="s">
        <v>115</v>
      </c>
      <c r="H6" s="77" t="s">
        <v>148</v>
      </c>
    </row>
    <row r="7" spans="1:11" s="31" customFormat="1" ht="21" customHeight="1" x14ac:dyDescent="0.25">
      <c r="A7" s="70">
        <v>1</v>
      </c>
      <c r="B7" s="70">
        <f t="shared" ref="B7:H7" si="0">+A7+1</f>
        <v>2</v>
      </c>
      <c r="C7" s="70">
        <f t="shared" si="0"/>
        <v>3</v>
      </c>
      <c r="D7" s="70">
        <f t="shared" si="0"/>
        <v>4</v>
      </c>
      <c r="E7" s="70">
        <f t="shared" si="0"/>
        <v>5</v>
      </c>
      <c r="F7" s="70">
        <f t="shared" si="0"/>
        <v>6</v>
      </c>
      <c r="G7" s="70">
        <f t="shared" si="0"/>
        <v>7</v>
      </c>
      <c r="H7" s="70">
        <f t="shared" si="0"/>
        <v>8</v>
      </c>
    </row>
    <row r="8" spans="1:11" s="35" customFormat="1" ht="21" customHeight="1" x14ac:dyDescent="0.2">
      <c r="A8" s="32" t="s">
        <v>19</v>
      </c>
      <c r="B8" s="33">
        <f>+C8+D8+E8+F8+G8+H8</f>
        <v>17146</v>
      </c>
      <c r="C8" s="10">
        <v>149</v>
      </c>
      <c r="D8" s="10">
        <v>4013</v>
      </c>
      <c r="E8" s="10">
        <v>888</v>
      </c>
      <c r="F8" s="10">
        <v>10112</v>
      </c>
      <c r="G8" s="10">
        <v>1140</v>
      </c>
      <c r="H8" s="10">
        <v>844</v>
      </c>
      <c r="I8" s="33"/>
      <c r="J8" s="34"/>
      <c r="K8" s="34"/>
    </row>
    <row r="9" spans="1:11" s="35" customFormat="1" ht="21" customHeight="1" x14ac:dyDescent="0.2">
      <c r="A9" s="72" t="s">
        <v>20</v>
      </c>
      <c r="B9" s="73">
        <f t="shared" ref="B9:B51" si="1">+C9+D9+E9+F9+G9+H9</f>
        <v>20855</v>
      </c>
      <c r="C9" s="63">
        <v>176</v>
      </c>
      <c r="D9" s="63">
        <v>4917</v>
      </c>
      <c r="E9" s="63">
        <v>870</v>
      </c>
      <c r="F9" s="63">
        <v>12791</v>
      </c>
      <c r="G9" s="63">
        <v>1153</v>
      </c>
      <c r="H9" s="63">
        <v>948</v>
      </c>
      <c r="I9" s="33"/>
      <c r="J9" s="34"/>
      <c r="K9" s="34"/>
    </row>
    <row r="10" spans="1:11" s="35" customFormat="1" ht="21" customHeight="1" x14ac:dyDescent="0.2">
      <c r="A10" s="32" t="s">
        <v>21</v>
      </c>
      <c r="B10" s="33">
        <f t="shared" si="1"/>
        <v>21853</v>
      </c>
      <c r="C10" s="10">
        <v>254</v>
      </c>
      <c r="D10" s="10">
        <v>4729</v>
      </c>
      <c r="E10" s="10">
        <v>995</v>
      </c>
      <c r="F10" s="10">
        <v>13764</v>
      </c>
      <c r="G10" s="10">
        <v>1132</v>
      </c>
      <c r="H10" s="10">
        <v>979</v>
      </c>
      <c r="I10" s="33"/>
      <c r="J10" s="34"/>
      <c r="K10" s="34"/>
    </row>
    <row r="11" spans="1:11" s="35" customFormat="1" ht="21" customHeight="1" x14ac:dyDescent="0.2">
      <c r="A11" s="72" t="s">
        <v>22</v>
      </c>
      <c r="B11" s="74">
        <f t="shared" si="1"/>
        <v>24931</v>
      </c>
      <c r="C11" s="64">
        <v>265</v>
      </c>
      <c r="D11" s="64">
        <v>4530</v>
      </c>
      <c r="E11" s="64">
        <v>955</v>
      </c>
      <c r="F11" s="64">
        <v>17228</v>
      </c>
      <c r="G11" s="64">
        <v>1012</v>
      </c>
      <c r="H11" s="64">
        <v>941</v>
      </c>
      <c r="I11" s="33"/>
      <c r="J11" s="34"/>
      <c r="K11" s="34"/>
    </row>
    <row r="12" spans="1:11" s="35" customFormat="1" ht="21" customHeight="1" x14ac:dyDescent="0.2">
      <c r="A12" s="32" t="s">
        <v>23</v>
      </c>
      <c r="B12" s="33">
        <f t="shared" si="1"/>
        <v>26598</v>
      </c>
      <c r="C12" s="10">
        <v>266</v>
      </c>
      <c r="D12" s="10">
        <v>5042</v>
      </c>
      <c r="E12" s="10">
        <v>926</v>
      </c>
      <c r="F12" s="10">
        <v>18299</v>
      </c>
      <c r="G12" s="10">
        <v>1076</v>
      </c>
      <c r="H12" s="10">
        <v>989</v>
      </c>
      <c r="I12" s="33"/>
      <c r="J12" s="34"/>
      <c r="K12" s="34"/>
    </row>
    <row r="13" spans="1:11" s="35" customFormat="1" ht="21" customHeight="1" x14ac:dyDescent="0.2">
      <c r="A13" s="72" t="s">
        <v>24</v>
      </c>
      <c r="B13" s="73">
        <f t="shared" si="1"/>
        <v>28115</v>
      </c>
      <c r="C13" s="63">
        <v>272</v>
      </c>
      <c r="D13" s="63">
        <v>5284</v>
      </c>
      <c r="E13" s="63">
        <v>1008</v>
      </c>
      <c r="F13" s="63">
        <v>19433</v>
      </c>
      <c r="G13" s="63">
        <v>1170</v>
      </c>
      <c r="H13" s="63">
        <v>948</v>
      </c>
      <c r="I13" s="33"/>
      <c r="J13" s="34"/>
      <c r="K13" s="34"/>
    </row>
    <row r="14" spans="1:11" s="39" customFormat="1" ht="21" customHeight="1" x14ac:dyDescent="0.2">
      <c r="A14" s="32" t="s">
        <v>25</v>
      </c>
      <c r="B14" s="33">
        <f t="shared" si="1"/>
        <v>30107</v>
      </c>
      <c r="C14" s="10">
        <v>352</v>
      </c>
      <c r="D14" s="10">
        <v>5639</v>
      </c>
      <c r="E14" s="10">
        <v>1097</v>
      </c>
      <c r="F14" s="10">
        <v>20871</v>
      </c>
      <c r="G14" s="10">
        <v>1199</v>
      </c>
      <c r="H14" s="10">
        <v>949</v>
      </c>
      <c r="I14" s="33"/>
      <c r="J14" s="38"/>
      <c r="K14" s="38"/>
    </row>
    <row r="15" spans="1:11" s="35" customFormat="1" ht="21" customHeight="1" x14ac:dyDescent="0.2">
      <c r="A15" s="72" t="s">
        <v>26</v>
      </c>
      <c r="B15" s="74">
        <f t="shared" si="1"/>
        <v>29779</v>
      </c>
      <c r="C15" s="64">
        <v>357</v>
      </c>
      <c r="D15" s="64">
        <v>5999</v>
      </c>
      <c r="E15" s="64">
        <v>1251</v>
      </c>
      <c r="F15" s="64">
        <v>19962</v>
      </c>
      <c r="G15" s="64">
        <v>1209</v>
      </c>
      <c r="H15" s="64">
        <v>1001</v>
      </c>
      <c r="I15" s="33"/>
      <c r="J15" s="34"/>
      <c r="K15" s="34"/>
    </row>
    <row r="16" spans="1:11" s="35" customFormat="1" ht="21" customHeight="1" x14ac:dyDescent="0.2">
      <c r="A16" s="32" t="s">
        <v>27</v>
      </c>
      <c r="B16" s="33">
        <f t="shared" si="1"/>
        <v>30683</v>
      </c>
      <c r="C16" s="10">
        <v>353</v>
      </c>
      <c r="D16" s="10">
        <v>6406</v>
      </c>
      <c r="E16" s="10">
        <v>1237</v>
      </c>
      <c r="F16" s="10">
        <v>20469</v>
      </c>
      <c r="G16" s="10">
        <v>1186</v>
      </c>
      <c r="H16" s="10">
        <v>1032</v>
      </c>
      <c r="I16" s="33"/>
      <c r="J16" s="34"/>
      <c r="K16" s="34"/>
    </row>
    <row r="17" spans="1:11" s="35" customFormat="1" ht="21" customHeight="1" x14ac:dyDescent="0.2">
      <c r="A17" s="72" t="s">
        <v>28</v>
      </c>
      <c r="B17" s="73">
        <f t="shared" si="1"/>
        <v>30167</v>
      </c>
      <c r="C17" s="63">
        <v>350</v>
      </c>
      <c r="D17" s="63">
        <v>7312</v>
      </c>
      <c r="E17" s="63">
        <v>1328</v>
      </c>
      <c r="F17" s="63">
        <v>19067</v>
      </c>
      <c r="G17" s="63">
        <v>1144</v>
      </c>
      <c r="H17" s="63">
        <v>966</v>
      </c>
      <c r="I17" s="33"/>
      <c r="J17" s="34"/>
      <c r="K17" s="34"/>
    </row>
    <row r="18" spans="1:11" s="35" customFormat="1" ht="21" customHeight="1" x14ac:dyDescent="0.2">
      <c r="A18" s="32" t="s">
        <v>29</v>
      </c>
      <c r="B18" s="33">
        <f t="shared" si="1"/>
        <v>30775</v>
      </c>
      <c r="C18" s="10">
        <v>354</v>
      </c>
      <c r="D18" s="10">
        <v>7319</v>
      </c>
      <c r="E18" s="10">
        <v>1386</v>
      </c>
      <c r="F18" s="10">
        <v>19569</v>
      </c>
      <c r="G18" s="10">
        <v>1158</v>
      </c>
      <c r="H18" s="10">
        <v>989</v>
      </c>
      <c r="I18" s="33"/>
      <c r="J18" s="34"/>
      <c r="K18" s="34"/>
    </row>
    <row r="19" spans="1:11" s="35" customFormat="1" ht="21" customHeight="1" x14ac:dyDescent="0.2">
      <c r="A19" s="72" t="s">
        <v>30</v>
      </c>
      <c r="B19" s="74">
        <f t="shared" si="1"/>
        <v>31978</v>
      </c>
      <c r="C19" s="64">
        <v>442</v>
      </c>
      <c r="D19" s="64">
        <v>7522</v>
      </c>
      <c r="E19" s="64">
        <v>1431</v>
      </c>
      <c r="F19" s="64">
        <v>20547</v>
      </c>
      <c r="G19" s="64">
        <v>1049</v>
      </c>
      <c r="H19" s="64">
        <v>987</v>
      </c>
      <c r="I19" s="33"/>
      <c r="J19" s="34"/>
      <c r="K19" s="34"/>
    </row>
    <row r="20" spans="1:11" s="39" customFormat="1" ht="21" customHeight="1" x14ac:dyDescent="0.2">
      <c r="A20" s="32" t="s">
        <v>31</v>
      </c>
      <c r="B20" s="33">
        <f t="shared" si="1"/>
        <v>33069</v>
      </c>
      <c r="C20" s="10">
        <v>439</v>
      </c>
      <c r="D20" s="10">
        <v>8581</v>
      </c>
      <c r="E20" s="10">
        <v>1607</v>
      </c>
      <c r="F20" s="10">
        <v>20236</v>
      </c>
      <c r="G20" s="10">
        <v>1080</v>
      </c>
      <c r="H20" s="10">
        <v>1126</v>
      </c>
      <c r="I20" s="33"/>
      <c r="J20" s="38"/>
      <c r="K20" s="38"/>
    </row>
    <row r="21" spans="1:11" s="35" customFormat="1" ht="21" customHeight="1" x14ac:dyDescent="0.2">
      <c r="A21" s="72" t="s">
        <v>32</v>
      </c>
      <c r="B21" s="73">
        <f t="shared" si="1"/>
        <v>31718</v>
      </c>
      <c r="C21" s="63">
        <v>528</v>
      </c>
      <c r="D21" s="63">
        <v>9290</v>
      </c>
      <c r="E21" s="63">
        <v>1745</v>
      </c>
      <c r="F21" s="63">
        <v>18016</v>
      </c>
      <c r="G21" s="63">
        <v>1060</v>
      </c>
      <c r="H21" s="63">
        <v>1079</v>
      </c>
      <c r="I21" s="33"/>
      <c r="J21" s="34"/>
      <c r="K21" s="34"/>
    </row>
    <row r="22" spans="1:11" s="35" customFormat="1" ht="21" customHeight="1" x14ac:dyDescent="0.2">
      <c r="A22" s="32" t="s">
        <v>33</v>
      </c>
      <c r="B22" s="33">
        <f t="shared" si="1"/>
        <v>32620</v>
      </c>
      <c r="C22" s="10">
        <v>526</v>
      </c>
      <c r="D22" s="10">
        <v>9882</v>
      </c>
      <c r="E22" s="10">
        <v>1976</v>
      </c>
      <c r="F22" s="10">
        <v>18222</v>
      </c>
      <c r="G22" s="10">
        <v>1010</v>
      </c>
      <c r="H22" s="10">
        <v>1004</v>
      </c>
      <c r="I22" s="33"/>
      <c r="J22" s="34"/>
      <c r="K22" s="34"/>
    </row>
    <row r="23" spans="1:11" s="35" customFormat="1" ht="21" customHeight="1" x14ac:dyDescent="0.2">
      <c r="A23" s="72" t="s">
        <v>34</v>
      </c>
      <c r="B23" s="74">
        <f t="shared" si="1"/>
        <v>32695</v>
      </c>
      <c r="C23" s="64">
        <v>629</v>
      </c>
      <c r="D23" s="64">
        <v>9621</v>
      </c>
      <c r="E23" s="64">
        <v>2056</v>
      </c>
      <c r="F23" s="64">
        <v>18481</v>
      </c>
      <c r="G23" s="64">
        <v>937</v>
      </c>
      <c r="H23" s="64">
        <v>971</v>
      </c>
      <c r="I23" s="33"/>
      <c r="J23" s="34"/>
      <c r="K23" s="34"/>
    </row>
    <row r="24" spans="1:11" s="35" customFormat="1" ht="21" customHeight="1" x14ac:dyDescent="0.2">
      <c r="A24" s="32" t="s">
        <v>35</v>
      </c>
      <c r="B24" s="33">
        <f t="shared" si="1"/>
        <v>34681</v>
      </c>
      <c r="C24" s="10">
        <v>712</v>
      </c>
      <c r="D24" s="10">
        <v>10263</v>
      </c>
      <c r="E24" s="10">
        <v>2138</v>
      </c>
      <c r="F24" s="10">
        <v>19461</v>
      </c>
      <c r="G24" s="10">
        <v>911</v>
      </c>
      <c r="H24" s="10">
        <v>1196</v>
      </c>
      <c r="I24" s="33"/>
      <c r="J24" s="34"/>
      <c r="K24" s="34"/>
    </row>
    <row r="25" spans="1:11" s="35" customFormat="1" ht="21" customHeight="1" x14ac:dyDescent="0.2">
      <c r="A25" s="72" t="s">
        <v>36</v>
      </c>
      <c r="B25" s="73">
        <f t="shared" si="1"/>
        <v>34370</v>
      </c>
      <c r="C25" s="63">
        <v>745</v>
      </c>
      <c r="D25" s="63">
        <v>11475</v>
      </c>
      <c r="E25" s="63">
        <v>2381</v>
      </c>
      <c r="F25" s="63">
        <v>17843</v>
      </c>
      <c r="G25" s="63">
        <v>819</v>
      </c>
      <c r="H25" s="63">
        <v>1107</v>
      </c>
      <c r="I25" s="33"/>
      <c r="J25" s="34"/>
      <c r="K25" s="34"/>
    </row>
    <row r="26" spans="1:11" s="35" customFormat="1" ht="21" customHeight="1" x14ac:dyDescent="0.2">
      <c r="A26" s="32" t="s">
        <v>37</v>
      </c>
      <c r="B26" s="33">
        <f t="shared" si="1"/>
        <v>34411</v>
      </c>
      <c r="C26" s="10">
        <v>810</v>
      </c>
      <c r="D26" s="10">
        <v>11040</v>
      </c>
      <c r="E26" s="10">
        <v>2712</v>
      </c>
      <c r="F26" s="10">
        <v>18022</v>
      </c>
      <c r="G26" s="10">
        <v>741</v>
      </c>
      <c r="H26" s="10">
        <v>1086</v>
      </c>
      <c r="I26" s="33"/>
      <c r="J26" s="34"/>
      <c r="K26" s="34"/>
    </row>
    <row r="27" spans="1:11" s="35" customFormat="1" ht="21" customHeight="1" x14ac:dyDescent="0.2">
      <c r="A27" s="72" t="s">
        <v>38</v>
      </c>
      <c r="B27" s="74">
        <f t="shared" si="1"/>
        <v>27848</v>
      </c>
      <c r="C27" s="64">
        <v>684</v>
      </c>
      <c r="D27" s="64">
        <v>8717</v>
      </c>
      <c r="E27" s="64">
        <v>2676</v>
      </c>
      <c r="F27" s="64">
        <v>13975</v>
      </c>
      <c r="G27" s="64">
        <v>748</v>
      </c>
      <c r="H27" s="64">
        <v>1048</v>
      </c>
      <c r="I27" s="33"/>
      <c r="J27" s="34"/>
      <c r="K27" s="34"/>
    </row>
    <row r="28" spans="1:11" s="35" customFormat="1" ht="21" customHeight="1" x14ac:dyDescent="0.2">
      <c r="A28" s="32" t="s">
        <v>39</v>
      </c>
      <c r="B28" s="33">
        <f t="shared" si="1"/>
        <v>23996</v>
      </c>
      <c r="C28" s="10">
        <v>693</v>
      </c>
      <c r="D28" s="10">
        <v>8498</v>
      </c>
      <c r="E28" s="10">
        <v>2638</v>
      </c>
      <c r="F28" s="10">
        <v>10250</v>
      </c>
      <c r="G28" s="10">
        <v>796</v>
      </c>
      <c r="H28" s="10">
        <v>1121</v>
      </c>
      <c r="I28" s="33"/>
      <c r="J28" s="34"/>
      <c r="K28" s="34"/>
    </row>
    <row r="29" spans="1:11" s="35" customFormat="1" ht="21" customHeight="1" x14ac:dyDescent="0.2">
      <c r="A29" s="72" t="s">
        <v>40</v>
      </c>
      <c r="B29" s="73">
        <f t="shared" si="1"/>
        <v>24619</v>
      </c>
      <c r="C29" s="63">
        <v>723</v>
      </c>
      <c r="D29" s="63">
        <v>8354</v>
      </c>
      <c r="E29" s="63">
        <v>2452</v>
      </c>
      <c r="F29" s="63">
        <v>11211</v>
      </c>
      <c r="G29" s="63">
        <v>789</v>
      </c>
      <c r="H29" s="63">
        <v>1090</v>
      </c>
      <c r="I29" s="33"/>
      <c r="J29" s="34"/>
      <c r="K29" s="34"/>
    </row>
    <row r="30" spans="1:11" s="35" customFormat="1" ht="21" customHeight="1" x14ac:dyDescent="0.2">
      <c r="A30" s="32" t="s">
        <v>41</v>
      </c>
      <c r="B30" s="33">
        <f t="shared" si="1"/>
        <v>24924</v>
      </c>
      <c r="C30" s="10">
        <v>759</v>
      </c>
      <c r="D30" s="10">
        <v>8471</v>
      </c>
      <c r="E30" s="10">
        <v>2365</v>
      </c>
      <c r="F30" s="10">
        <v>11505</v>
      </c>
      <c r="G30" s="10">
        <v>757</v>
      </c>
      <c r="H30" s="10">
        <v>1067</v>
      </c>
      <c r="I30" s="33"/>
      <c r="J30" s="34"/>
      <c r="K30" s="34"/>
    </row>
    <row r="31" spans="1:11" s="35" customFormat="1" ht="21" customHeight="1" x14ac:dyDescent="0.2">
      <c r="A31" s="72" t="s">
        <v>42</v>
      </c>
      <c r="B31" s="74">
        <f t="shared" si="1"/>
        <v>23586</v>
      </c>
      <c r="C31" s="64">
        <v>777</v>
      </c>
      <c r="D31" s="64">
        <v>8099</v>
      </c>
      <c r="E31" s="64">
        <v>2204</v>
      </c>
      <c r="F31" s="64">
        <v>10597</v>
      </c>
      <c r="G31" s="64">
        <v>751</v>
      </c>
      <c r="H31" s="64">
        <v>1158</v>
      </c>
      <c r="I31" s="33"/>
      <c r="J31" s="34"/>
      <c r="K31" s="34"/>
    </row>
    <row r="32" spans="1:11" s="35" customFormat="1" ht="21" customHeight="1" x14ac:dyDescent="0.2">
      <c r="A32" s="32" t="s">
        <v>43</v>
      </c>
      <c r="B32" s="33">
        <f t="shared" si="1"/>
        <v>24890</v>
      </c>
      <c r="C32" s="10">
        <v>489</v>
      </c>
      <c r="D32" s="10">
        <v>7625</v>
      </c>
      <c r="E32" s="10">
        <v>2946</v>
      </c>
      <c r="F32" s="10">
        <v>7821</v>
      </c>
      <c r="G32" s="10">
        <v>4827</v>
      </c>
      <c r="H32" s="10">
        <v>1182</v>
      </c>
      <c r="I32" s="33"/>
      <c r="J32" s="34"/>
      <c r="K32" s="34"/>
    </row>
    <row r="33" spans="1:11" s="35" customFormat="1" ht="21" customHeight="1" x14ac:dyDescent="0.2">
      <c r="A33" s="72" t="s">
        <v>44</v>
      </c>
      <c r="B33" s="73">
        <f t="shared" si="1"/>
        <v>25863</v>
      </c>
      <c r="C33" s="63">
        <v>467</v>
      </c>
      <c r="D33" s="63">
        <v>8133</v>
      </c>
      <c r="E33" s="63">
        <v>3141</v>
      </c>
      <c r="F33" s="63">
        <v>7529</v>
      </c>
      <c r="G33" s="63">
        <v>5301</v>
      </c>
      <c r="H33" s="63">
        <v>1292</v>
      </c>
      <c r="I33" s="33"/>
      <c r="J33" s="34"/>
      <c r="K33" s="34"/>
    </row>
    <row r="34" spans="1:11" s="35" customFormat="1" ht="21" customHeight="1" x14ac:dyDescent="0.2">
      <c r="A34" s="32" t="s">
        <v>45</v>
      </c>
      <c r="B34" s="33">
        <f t="shared" si="1"/>
        <v>24897</v>
      </c>
      <c r="C34" s="10">
        <v>468</v>
      </c>
      <c r="D34" s="10">
        <v>8289</v>
      </c>
      <c r="E34" s="10">
        <v>2968</v>
      </c>
      <c r="F34" s="10">
        <v>6623</v>
      </c>
      <c r="G34" s="10">
        <v>5277</v>
      </c>
      <c r="H34" s="10">
        <v>1272</v>
      </c>
      <c r="I34" s="33"/>
      <c r="J34" s="34"/>
      <c r="K34" s="34"/>
    </row>
    <row r="35" spans="1:11" s="35" customFormat="1" ht="21" customHeight="1" x14ac:dyDescent="0.2">
      <c r="A35" s="72" t="s">
        <v>46</v>
      </c>
      <c r="B35" s="74">
        <f t="shared" si="1"/>
        <v>28482</v>
      </c>
      <c r="C35" s="64">
        <v>490</v>
      </c>
      <c r="D35" s="64">
        <v>7919</v>
      </c>
      <c r="E35" s="64">
        <v>2571</v>
      </c>
      <c r="F35" s="64">
        <v>8265</v>
      </c>
      <c r="G35" s="64">
        <v>7941</v>
      </c>
      <c r="H35" s="64">
        <v>1296</v>
      </c>
      <c r="I35" s="33"/>
      <c r="J35" s="34"/>
      <c r="K35" s="34"/>
    </row>
    <row r="36" spans="1:11" s="35" customFormat="1" ht="21" customHeight="1" x14ac:dyDescent="0.2">
      <c r="A36" s="32" t="s">
        <v>47</v>
      </c>
      <c r="B36" s="33">
        <f t="shared" si="1"/>
        <v>28281</v>
      </c>
      <c r="C36" s="10">
        <v>543</v>
      </c>
      <c r="D36" s="10">
        <v>8819</v>
      </c>
      <c r="E36" s="10">
        <v>3062</v>
      </c>
      <c r="F36" s="10">
        <v>7595</v>
      </c>
      <c r="G36" s="10">
        <v>6798</v>
      </c>
      <c r="H36" s="10">
        <v>1464</v>
      </c>
      <c r="I36" s="33"/>
      <c r="J36" s="34"/>
      <c r="K36" s="34"/>
    </row>
    <row r="37" spans="1:11" s="35" customFormat="1" ht="21" customHeight="1" x14ac:dyDescent="0.2">
      <c r="A37" s="72" t="s">
        <v>48</v>
      </c>
      <c r="B37" s="73">
        <f t="shared" si="1"/>
        <v>26639</v>
      </c>
      <c r="C37" s="63">
        <v>547</v>
      </c>
      <c r="D37" s="63">
        <v>9314</v>
      </c>
      <c r="E37" s="63">
        <v>2863</v>
      </c>
      <c r="F37" s="63">
        <v>6340</v>
      </c>
      <c r="G37" s="63">
        <v>6190</v>
      </c>
      <c r="H37" s="63">
        <v>1385</v>
      </c>
      <c r="I37" s="33"/>
      <c r="J37" s="34"/>
      <c r="K37" s="34"/>
    </row>
    <row r="38" spans="1:11" s="35" customFormat="1" ht="21" customHeight="1" x14ac:dyDescent="0.2">
      <c r="A38" s="32" t="s">
        <v>49</v>
      </c>
      <c r="B38" s="33">
        <f t="shared" si="1"/>
        <v>28051</v>
      </c>
      <c r="C38" s="10">
        <v>488</v>
      </c>
      <c r="D38" s="10">
        <v>9354</v>
      </c>
      <c r="E38" s="10">
        <v>2899</v>
      </c>
      <c r="F38" s="10">
        <v>7559</v>
      </c>
      <c r="G38" s="10">
        <v>6514</v>
      </c>
      <c r="H38" s="10">
        <v>1237</v>
      </c>
      <c r="I38" s="33"/>
      <c r="J38" s="34"/>
      <c r="K38" s="34"/>
    </row>
    <row r="39" spans="1:11" s="35" customFormat="1" ht="21" customHeight="1" x14ac:dyDescent="0.2">
      <c r="A39" s="72" t="s">
        <v>50</v>
      </c>
      <c r="B39" s="74">
        <f t="shared" si="1"/>
        <v>30349</v>
      </c>
      <c r="C39" s="64">
        <v>497</v>
      </c>
      <c r="D39" s="64">
        <v>8772</v>
      </c>
      <c r="E39" s="64">
        <v>3532</v>
      </c>
      <c r="F39" s="64">
        <v>7697</v>
      </c>
      <c r="G39" s="64">
        <v>8666</v>
      </c>
      <c r="H39" s="64">
        <v>1185</v>
      </c>
      <c r="I39" s="33"/>
      <c r="J39" s="34"/>
      <c r="K39" s="34"/>
    </row>
    <row r="40" spans="1:11" s="35" customFormat="1" ht="21" customHeight="1" x14ac:dyDescent="0.2">
      <c r="A40" s="32" t="s">
        <v>51</v>
      </c>
      <c r="B40" s="33">
        <f t="shared" si="1"/>
        <v>27913</v>
      </c>
      <c r="C40" s="10">
        <v>544</v>
      </c>
      <c r="D40" s="10">
        <v>9845</v>
      </c>
      <c r="E40" s="10">
        <v>3054</v>
      </c>
      <c r="F40" s="10">
        <v>5908</v>
      </c>
      <c r="G40" s="10">
        <v>7127</v>
      </c>
      <c r="H40" s="10">
        <v>1435</v>
      </c>
      <c r="I40" s="33"/>
      <c r="J40" s="34"/>
      <c r="K40" s="34"/>
    </row>
    <row r="41" spans="1:11" s="35" customFormat="1" ht="21" customHeight="1" x14ac:dyDescent="0.2">
      <c r="A41" s="72" t="s">
        <v>52</v>
      </c>
      <c r="B41" s="73">
        <f t="shared" si="1"/>
        <v>28819</v>
      </c>
      <c r="C41" s="63">
        <v>510</v>
      </c>
      <c r="D41" s="63">
        <v>10025</v>
      </c>
      <c r="E41" s="63">
        <v>3067</v>
      </c>
      <c r="F41" s="63">
        <v>7557</v>
      </c>
      <c r="G41" s="63">
        <v>6258</v>
      </c>
      <c r="H41" s="63">
        <v>1402</v>
      </c>
      <c r="I41" s="33"/>
      <c r="J41" s="34"/>
      <c r="K41" s="34"/>
    </row>
    <row r="42" spans="1:11" s="35" customFormat="1" ht="21" customHeight="1" x14ac:dyDescent="0.2">
      <c r="A42" s="32" t="s">
        <v>53</v>
      </c>
      <c r="B42" s="33">
        <f t="shared" si="1"/>
        <v>30199</v>
      </c>
      <c r="C42" s="10">
        <v>517</v>
      </c>
      <c r="D42" s="10">
        <v>10218</v>
      </c>
      <c r="E42" s="10">
        <v>3118</v>
      </c>
      <c r="F42" s="10">
        <v>8801</v>
      </c>
      <c r="G42" s="10">
        <v>5937</v>
      </c>
      <c r="H42" s="10">
        <v>1608</v>
      </c>
      <c r="I42" s="33"/>
      <c r="J42" s="34"/>
      <c r="K42" s="34"/>
    </row>
    <row r="43" spans="1:11" s="35" customFormat="1" ht="21" customHeight="1" x14ac:dyDescent="0.2">
      <c r="A43" s="72" t="s">
        <v>54</v>
      </c>
      <c r="B43" s="74">
        <f t="shared" si="1"/>
        <v>34174</v>
      </c>
      <c r="C43" s="64">
        <v>758</v>
      </c>
      <c r="D43" s="64">
        <v>9751</v>
      </c>
      <c r="E43" s="64">
        <v>3269</v>
      </c>
      <c r="F43" s="64">
        <v>9273</v>
      </c>
      <c r="G43" s="64">
        <v>9514</v>
      </c>
      <c r="H43" s="64">
        <v>1609</v>
      </c>
      <c r="I43" s="33"/>
      <c r="J43" s="34"/>
      <c r="K43" s="34"/>
    </row>
    <row r="44" spans="1:11" s="35" customFormat="1" ht="21" customHeight="1" x14ac:dyDescent="0.2">
      <c r="A44" s="32" t="s">
        <v>55</v>
      </c>
      <c r="B44" s="33">
        <f t="shared" si="1"/>
        <v>33577</v>
      </c>
      <c r="C44" s="10">
        <v>769</v>
      </c>
      <c r="D44" s="10">
        <v>10306</v>
      </c>
      <c r="E44" s="10">
        <v>3440</v>
      </c>
      <c r="F44" s="10">
        <v>7581</v>
      </c>
      <c r="G44" s="10">
        <v>9817</v>
      </c>
      <c r="H44" s="10">
        <v>1664</v>
      </c>
      <c r="I44" s="33"/>
      <c r="J44" s="34"/>
      <c r="K44" s="34"/>
    </row>
    <row r="45" spans="1:11" s="35" customFormat="1" ht="21" customHeight="1" x14ac:dyDescent="0.2">
      <c r="A45" s="72" t="s">
        <v>56</v>
      </c>
      <c r="B45" s="73">
        <f t="shared" si="1"/>
        <v>30460</v>
      </c>
      <c r="C45" s="63">
        <v>754</v>
      </c>
      <c r="D45" s="63">
        <v>10507</v>
      </c>
      <c r="E45" s="63">
        <v>4295</v>
      </c>
      <c r="F45" s="63">
        <v>6361</v>
      </c>
      <c r="G45" s="63">
        <v>6870</v>
      </c>
      <c r="H45" s="63">
        <v>1673</v>
      </c>
      <c r="I45" s="33"/>
      <c r="J45" s="34"/>
      <c r="K45" s="34"/>
    </row>
    <row r="46" spans="1:11" s="35" customFormat="1" ht="21" customHeight="1" x14ac:dyDescent="0.2">
      <c r="A46" s="32" t="s">
        <v>57</v>
      </c>
      <c r="B46" s="33">
        <f t="shared" si="1"/>
        <v>31918</v>
      </c>
      <c r="C46" s="10">
        <v>766</v>
      </c>
      <c r="D46" s="10">
        <v>10732</v>
      </c>
      <c r="E46" s="10">
        <v>4357</v>
      </c>
      <c r="F46" s="10">
        <v>8440</v>
      </c>
      <c r="G46" s="10">
        <v>6127</v>
      </c>
      <c r="H46" s="10">
        <v>1496</v>
      </c>
      <c r="I46" s="33"/>
      <c r="J46" s="34"/>
      <c r="K46" s="34"/>
    </row>
    <row r="47" spans="1:11" s="35" customFormat="1" ht="21" customHeight="1" x14ac:dyDescent="0.2">
      <c r="A47" s="72" t="s">
        <v>58</v>
      </c>
      <c r="B47" s="74">
        <f t="shared" si="1"/>
        <v>33469</v>
      </c>
      <c r="C47" s="64">
        <v>1260</v>
      </c>
      <c r="D47" s="64">
        <v>9993</v>
      </c>
      <c r="E47" s="64">
        <v>4284</v>
      </c>
      <c r="F47" s="64">
        <v>7624</v>
      </c>
      <c r="G47" s="64">
        <v>8895</v>
      </c>
      <c r="H47" s="64">
        <v>1413</v>
      </c>
      <c r="I47" s="33"/>
      <c r="J47" s="34"/>
      <c r="K47" s="34"/>
    </row>
    <row r="48" spans="1:11" s="35" customFormat="1" ht="21" customHeight="1" x14ac:dyDescent="0.2">
      <c r="A48" s="9" t="s">
        <v>125</v>
      </c>
      <c r="B48" s="33">
        <f t="shared" si="1"/>
        <v>33233</v>
      </c>
      <c r="C48" s="10">
        <v>812</v>
      </c>
      <c r="D48" s="10">
        <v>11363</v>
      </c>
      <c r="E48" s="10">
        <v>4012</v>
      </c>
      <c r="F48" s="10">
        <v>7280</v>
      </c>
      <c r="G48" s="10">
        <v>8305</v>
      </c>
      <c r="H48" s="10">
        <v>1461</v>
      </c>
      <c r="I48" s="33"/>
      <c r="J48" s="34"/>
      <c r="K48" s="34"/>
    </row>
    <row r="49" spans="1:11" s="35" customFormat="1" ht="21" customHeight="1" x14ac:dyDescent="0.2">
      <c r="A49" s="62" t="s">
        <v>126</v>
      </c>
      <c r="B49" s="73">
        <f t="shared" si="1"/>
        <v>32925</v>
      </c>
      <c r="C49" s="63">
        <v>814</v>
      </c>
      <c r="D49" s="63">
        <v>11337</v>
      </c>
      <c r="E49" s="63">
        <v>4124</v>
      </c>
      <c r="F49" s="63">
        <v>10332</v>
      </c>
      <c r="G49" s="63">
        <v>4724</v>
      </c>
      <c r="H49" s="63">
        <v>1594</v>
      </c>
      <c r="I49" s="33"/>
      <c r="J49" s="34"/>
      <c r="K49" s="34"/>
    </row>
    <row r="50" spans="1:11" s="35" customFormat="1" ht="21" customHeight="1" x14ac:dyDescent="0.2">
      <c r="A50" s="9" t="s">
        <v>127</v>
      </c>
      <c r="B50" s="33">
        <f t="shared" si="1"/>
        <v>33291</v>
      </c>
      <c r="C50" s="10">
        <v>839</v>
      </c>
      <c r="D50" s="10">
        <v>11567</v>
      </c>
      <c r="E50" s="10">
        <v>4497</v>
      </c>
      <c r="F50" s="10">
        <v>9499</v>
      </c>
      <c r="G50" s="10">
        <v>5355</v>
      </c>
      <c r="H50" s="10">
        <v>1534</v>
      </c>
      <c r="I50" s="33"/>
      <c r="J50" s="34"/>
      <c r="K50" s="34"/>
    </row>
    <row r="51" spans="1:11" s="35" customFormat="1" ht="21" customHeight="1" x14ac:dyDescent="0.2">
      <c r="A51" s="62" t="s">
        <v>128</v>
      </c>
      <c r="B51" s="74">
        <f t="shared" si="1"/>
        <v>34374</v>
      </c>
      <c r="C51" s="64">
        <v>917</v>
      </c>
      <c r="D51" s="64">
        <v>10887</v>
      </c>
      <c r="E51" s="64">
        <v>4869</v>
      </c>
      <c r="F51" s="64">
        <v>7526</v>
      </c>
      <c r="G51" s="64">
        <v>8533</v>
      </c>
      <c r="H51" s="64">
        <v>1642</v>
      </c>
      <c r="I51" s="33"/>
      <c r="J51" s="34"/>
      <c r="K51" s="34"/>
    </row>
    <row r="52" spans="1:11" s="35" customFormat="1" ht="21" customHeight="1" x14ac:dyDescent="0.2">
      <c r="A52" s="9" t="s">
        <v>132</v>
      </c>
      <c r="B52" s="33">
        <f t="shared" ref="B52:B87" si="2">+C52+D52+E52+F52+G52+H52</f>
        <v>35707</v>
      </c>
      <c r="C52" s="10">
        <v>998</v>
      </c>
      <c r="D52" s="10">
        <v>12613</v>
      </c>
      <c r="E52" s="10">
        <v>5095</v>
      </c>
      <c r="F52" s="10">
        <v>8619</v>
      </c>
      <c r="G52" s="10">
        <v>6516</v>
      </c>
      <c r="H52" s="10">
        <v>1866</v>
      </c>
      <c r="I52" s="33"/>
      <c r="J52" s="34"/>
      <c r="K52" s="34"/>
    </row>
    <row r="53" spans="1:11" s="35" customFormat="1" ht="21" customHeight="1" x14ac:dyDescent="0.2">
      <c r="A53" s="62" t="s">
        <v>133</v>
      </c>
      <c r="B53" s="73">
        <f t="shared" si="2"/>
        <v>32555</v>
      </c>
      <c r="C53" s="63">
        <v>1016</v>
      </c>
      <c r="D53" s="63">
        <v>12477</v>
      </c>
      <c r="E53" s="63">
        <v>5146</v>
      </c>
      <c r="F53" s="63">
        <v>6577</v>
      </c>
      <c r="G53" s="63">
        <v>5639</v>
      </c>
      <c r="H53" s="63">
        <v>1700</v>
      </c>
      <c r="I53" s="33"/>
      <c r="J53" s="34"/>
      <c r="K53" s="34"/>
    </row>
    <row r="54" spans="1:11" s="35" customFormat="1" ht="21" customHeight="1" x14ac:dyDescent="0.2">
      <c r="A54" s="9" t="s">
        <v>134</v>
      </c>
      <c r="B54" s="33">
        <f t="shared" si="2"/>
        <v>34053</v>
      </c>
      <c r="C54" s="10">
        <v>1020</v>
      </c>
      <c r="D54" s="10">
        <v>12641</v>
      </c>
      <c r="E54" s="10">
        <v>5043</v>
      </c>
      <c r="F54" s="10">
        <v>7370</v>
      </c>
      <c r="G54" s="10">
        <v>6085</v>
      </c>
      <c r="H54" s="10">
        <v>1894</v>
      </c>
      <c r="I54" s="33"/>
      <c r="J54" s="34"/>
      <c r="K54" s="34"/>
    </row>
    <row r="55" spans="1:11" s="35" customFormat="1" ht="21" customHeight="1" x14ac:dyDescent="0.2">
      <c r="A55" s="62" t="s">
        <v>135</v>
      </c>
      <c r="B55" s="74">
        <f t="shared" si="2"/>
        <v>38899</v>
      </c>
      <c r="C55" s="64">
        <v>1182</v>
      </c>
      <c r="D55" s="64">
        <v>11765</v>
      </c>
      <c r="E55" s="64">
        <v>5250</v>
      </c>
      <c r="F55" s="64">
        <v>6926</v>
      </c>
      <c r="G55" s="64">
        <v>12210</v>
      </c>
      <c r="H55" s="64">
        <v>1566</v>
      </c>
      <c r="I55" s="33"/>
      <c r="J55" s="34"/>
      <c r="K55" s="34"/>
    </row>
    <row r="56" spans="1:11" s="35" customFormat="1" ht="21" customHeight="1" x14ac:dyDescent="0.2">
      <c r="A56" s="9" t="s">
        <v>136</v>
      </c>
      <c r="B56" s="33">
        <f t="shared" si="2"/>
        <v>38333</v>
      </c>
      <c r="C56" s="10">
        <v>1177</v>
      </c>
      <c r="D56" s="10">
        <v>12674</v>
      </c>
      <c r="E56" s="10">
        <v>5403</v>
      </c>
      <c r="F56" s="10">
        <v>6268</v>
      </c>
      <c r="G56" s="10">
        <v>10399</v>
      </c>
      <c r="H56" s="10">
        <v>2412</v>
      </c>
      <c r="I56" s="33"/>
      <c r="J56" s="34"/>
      <c r="K56" s="34"/>
    </row>
    <row r="57" spans="1:11" s="35" customFormat="1" ht="21" customHeight="1" x14ac:dyDescent="0.2">
      <c r="A57" s="62" t="s">
        <v>137</v>
      </c>
      <c r="B57" s="73">
        <f t="shared" si="2"/>
        <v>41503</v>
      </c>
      <c r="C57" s="63">
        <v>1326</v>
      </c>
      <c r="D57" s="63">
        <v>13216</v>
      </c>
      <c r="E57" s="63">
        <v>5366</v>
      </c>
      <c r="F57" s="63">
        <v>9058</v>
      </c>
      <c r="G57" s="63">
        <v>10244</v>
      </c>
      <c r="H57" s="63">
        <v>2293</v>
      </c>
      <c r="I57" s="33"/>
      <c r="J57" s="34"/>
      <c r="K57" s="34"/>
    </row>
    <row r="58" spans="1:11" s="35" customFormat="1" ht="21" customHeight="1" x14ac:dyDescent="0.2">
      <c r="A58" s="9" t="s">
        <v>138</v>
      </c>
      <c r="B58" s="33">
        <f t="shared" si="2"/>
        <v>41058</v>
      </c>
      <c r="C58" s="10">
        <v>1452</v>
      </c>
      <c r="D58" s="10">
        <v>13128</v>
      </c>
      <c r="E58" s="10">
        <v>5313</v>
      </c>
      <c r="F58" s="10">
        <v>8581</v>
      </c>
      <c r="G58" s="10">
        <v>10079</v>
      </c>
      <c r="H58" s="10">
        <v>2505</v>
      </c>
      <c r="I58" s="33"/>
      <c r="J58" s="34"/>
      <c r="K58" s="34"/>
    </row>
    <row r="59" spans="1:11" s="35" customFormat="1" ht="21" customHeight="1" x14ac:dyDescent="0.2">
      <c r="A59" s="62" t="s">
        <v>139</v>
      </c>
      <c r="B59" s="74">
        <f t="shared" si="2"/>
        <v>44768</v>
      </c>
      <c r="C59" s="64">
        <v>1605</v>
      </c>
      <c r="D59" s="64">
        <v>12880</v>
      </c>
      <c r="E59" s="64">
        <v>5142</v>
      </c>
      <c r="F59" s="64">
        <v>9292</v>
      </c>
      <c r="G59" s="64">
        <v>13394</v>
      </c>
      <c r="H59" s="64">
        <v>2455</v>
      </c>
      <c r="I59" s="33"/>
      <c r="J59" s="34"/>
      <c r="K59" s="34"/>
    </row>
    <row r="60" spans="1:11" s="35" customFormat="1" ht="21" customHeight="1" x14ac:dyDescent="0.2">
      <c r="A60" s="9" t="s">
        <v>140</v>
      </c>
      <c r="B60" s="33">
        <f t="shared" si="2"/>
        <v>46437</v>
      </c>
      <c r="C60" s="10">
        <v>1596</v>
      </c>
      <c r="D60" s="10">
        <v>14773</v>
      </c>
      <c r="E60" s="10">
        <v>6162</v>
      </c>
      <c r="F60" s="10">
        <v>9319</v>
      </c>
      <c r="G60" s="10">
        <v>11746</v>
      </c>
      <c r="H60" s="10">
        <v>2841</v>
      </c>
      <c r="I60" s="33"/>
      <c r="J60" s="34"/>
      <c r="K60" s="34"/>
    </row>
    <row r="61" spans="1:11" s="35" customFormat="1" ht="21" customHeight="1" x14ac:dyDescent="0.2">
      <c r="A61" s="62" t="s">
        <v>141</v>
      </c>
      <c r="B61" s="73">
        <f t="shared" si="2"/>
        <v>44426</v>
      </c>
      <c r="C61" s="63">
        <v>1567</v>
      </c>
      <c r="D61" s="63">
        <v>14830</v>
      </c>
      <c r="E61" s="63">
        <v>5956</v>
      </c>
      <c r="F61" s="63">
        <v>7893</v>
      </c>
      <c r="G61" s="63">
        <v>11356</v>
      </c>
      <c r="H61" s="63">
        <v>2824</v>
      </c>
      <c r="I61" s="33"/>
      <c r="J61" s="34"/>
      <c r="K61" s="34"/>
    </row>
    <row r="62" spans="1:11" s="35" customFormat="1" ht="21" customHeight="1" x14ac:dyDescent="0.2">
      <c r="A62" s="9" t="s">
        <v>142</v>
      </c>
      <c r="B62" s="33">
        <f t="shared" si="2"/>
        <v>45322</v>
      </c>
      <c r="C62" s="10">
        <v>1530</v>
      </c>
      <c r="D62" s="10">
        <v>15412</v>
      </c>
      <c r="E62" s="10">
        <v>6128</v>
      </c>
      <c r="F62" s="10">
        <v>8232</v>
      </c>
      <c r="G62" s="10">
        <v>11341</v>
      </c>
      <c r="H62" s="10">
        <v>2679</v>
      </c>
      <c r="I62" s="33"/>
      <c r="J62" s="34"/>
      <c r="K62" s="34"/>
    </row>
    <row r="63" spans="1:11" s="35" customFormat="1" ht="21" customHeight="1" x14ac:dyDescent="0.2">
      <c r="A63" s="62" t="s">
        <v>143</v>
      </c>
      <c r="B63" s="74">
        <f t="shared" si="2"/>
        <v>49272</v>
      </c>
      <c r="C63" s="64">
        <v>1611</v>
      </c>
      <c r="D63" s="64">
        <v>15704</v>
      </c>
      <c r="E63" s="64">
        <v>6048</v>
      </c>
      <c r="F63" s="64">
        <v>9663</v>
      </c>
      <c r="G63" s="64">
        <v>13377</v>
      </c>
      <c r="H63" s="64">
        <v>2869</v>
      </c>
      <c r="I63" s="33"/>
      <c r="J63" s="34"/>
      <c r="K63" s="34"/>
    </row>
    <row r="64" spans="1:11" s="35" customFormat="1" ht="21" customHeight="1" x14ac:dyDescent="0.2">
      <c r="A64" s="9" t="s">
        <v>144</v>
      </c>
      <c r="B64" s="33">
        <f t="shared" si="2"/>
        <v>48289</v>
      </c>
      <c r="C64" s="10">
        <v>1614</v>
      </c>
      <c r="D64" s="10">
        <v>16061</v>
      </c>
      <c r="E64" s="10">
        <v>6232</v>
      </c>
      <c r="F64" s="10">
        <v>9131</v>
      </c>
      <c r="G64" s="10">
        <v>12108</v>
      </c>
      <c r="H64" s="10">
        <v>3143</v>
      </c>
      <c r="I64" s="33"/>
      <c r="J64" s="34"/>
      <c r="K64" s="34"/>
    </row>
    <row r="65" spans="1:11" s="35" customFormat="1" ht="21" customHeight="1" x14ac:dyDescent="0.2">
      <c r="A65" s="62" t="s">
        <v>145</v>
      </c>
      <c r="B65" s="73">
        <f t="shared" si="2"/>
        <v>51719</v>
      </c>
      <c r="C65" s="63">
        <v>1599</v>
      </c>
      <c r="D65" s="63">
        <v>16202</v>
      </c>
      <c r="E65" s="63">
        <v>6993</v>
      </c>
      <c r="F65" s="63">
        <v>11522</v>
      </c>
      <c r="G65" s="63">
        <v>12389</v>
      </c>
      <c r="H65" s="63">
        <v>3014</v>
      </c>
      <c r="I65" s="33"/>
      <c r="J65" s="34"/>
      <c r="K65" s="34"/>
    </row>
    <row r="66" spans="1:11" s="35" customFormat="1" ht="21" customHeight="1" x14ac:dyDescent="0.2">
      <c r="A66" s="9" t="s">
        <v>146</v>
      </c>
      <c r="B66" s="33">
        <f t="shared" si="2"/>
        <v>50950</v>
      </c>
      <c r="C66" s="10">
        <v>1572</v>
      </c>
      <c r="D66" s="10">
        <v>16313</v>
      </c>
      <c r="E66" s="10">
        <v>6702</v>
      </c>
      <c r="F66" s="10">
        <v>11328</v>
      </c>
      <c r="G66" s="10">
        <v>12177</v>
      </c>
      <c r="H66" s="10">
        <v>2858</v>
      </c>
      <c r="I66" s="33"/>
      <c r="J66" s="34"/>
      <c r="K66" s="34"/>
    </row>
    <row r="67" spans="1:11" s="35" customFormat="1" ht="21" customHeight="1" x14ac:dyDescent="0.2">
      <c r="A67" s="62" t="s">
        <v>147</v>
      </c>
      <c r="B67" s="74">
        <f t="shared" si="2"/>
        <v>52499</v>
      </c>
      <c r="C67" s="64">
        <v>1483</v>
      </c>
      <c r="D67" s="64">
        <v>16404</v>
      </c>
      <c r="E67" s="64">
        <v>7370</v>
      </c>
      <c r="F67" s="64">
        <v>11092</v>
      </c>
      <c r="G67" s="64">
        <v>13169</v>
      </c>
      <c r="H67" s="64">
        <v>2981</v>
      </c>
      <c r="I67" s="33"/>
      <c r="J67" s="34"/>
      <c r="K67" s="34"/>
    </row>
    <row r="68" spans="1:11" s="35" customFormat="1" ht="21" customHeight="1" x14ac:dyDescent="0.2">
      <c r="A68" s="9" t="s">
        <v>149</v>
      </c>
      <c r="B68" s="33">
        <f t="shared" si="2"/>
        <v>53501</v>
      </c>
      <c r="C68" s="10">
        <v>2359</v>
      </c>
      <c r="D68" s="10">
        <v>18384</v>
      </c>
      <c r="E68" s="10">
        <v>7557</v>
      </c>
      <c r="F68" s="10">
        <v>10015</v>
      </c>
      <c r="G68" s="10">
        <v>11671</v>
      </c>
      <c r="H68" s="10">
        <v>3515</v>
      </c>
      <c r="I68" s="33"/>
      <c r="J68" s="34"/>
      <c r="K68" s="34"/>
    </row>
    <row r="69" spans="1:11" s="35" customFormat="1" ht="21" customHeight="1" x14ac:dyDescent="0.2">
      <c r="A69" s="62" t="s">
        <v>150</v>
      </c>
      <c r="B69" s="73">
        <f t="shared" si="2"/>
        <v>51788</v>
      </c>
      <c r="C69" s="63">
        <v>2154</v>
      </c>
      <c r="D69" s="63">
        <v>18366</v>
      </c>
      <c r="E69" s="63">
        <v>8032</v>
      </c>
      <c r="F69" s="63">
        <v>8590</v>
      </c>
      <c r="G69" s="63">
        <v>11229</v>
      </c>
      <c r="H69" s="63">
        <v>3417</v>
      </c>
      <c r="I69" s="33"/>
      <c r="J69" s="34"/>
      <c r="K69" s="34"/>
    </row>
    <row r="70" spans="1:11" s="35" customFormat="1" ht="21" customHeight="1" x14ac:dyDescent="0.2">
      <c r="A70" s="9" t="s">
        <v>151</v>
      </c>
      <c r="B70" s="33">
        <f t="shared" si="2"/>
        <v>53992</v>
      </c>
      <c r="C70" s="10">
        <v>2156</v>
      </c>
      <c r="D70" s="10">
        <v>18252</v>
      </c>
      <c r="E70" s="10">
        <v>8028</v>
      </c>
      <c r="F70" s="10">
        <v>11189</v>
      </c>
      <c r="G70" s="10">
        <v>11285</v>
      </c>
      <c r="H70" s="10">
        <v>3082</v>
      </c>
      <c r="I70" s="33"/>
      <c r="J70" s="34"/>
      <c r="K70" s="34"/>
    </row>
    <row r="71" spans="1:11" s="35" customFormat="1" ht="21" customHeight="1" x14ac:dyDescent="0.2">
      <c r="A71" s="62" t="s">
        <v>152</v>
      </c>
      <c r="B71" s="74">
        <f t="shared" si="2"/>
        <v>54587</v>
      </c>
      <c r="C71" s="64">
        <v>2173</v>
      </c>
      <c r="D71" s="64">
        <v>17349</v>
      </c>
      <c r="E71" s="64">
        <v>8321</v>
      </c>
      <c r="F71" s="64">
        <v>9678</v>
      </c>
      <c r="G71" s="64">
        <v>13840</v>
      </c>
      <c r="H71" s="64">
        <v>3226</v>
      </c>
      <c r="I71" s="33"/>
      <c r="J71" s="34"/>
      <c r="K71" s="34"/>
    </row>
    <row r="72" spans="1:11" s="35" customFormat="1" ht="21" customHeight="1" x14ac:dyDescent="0.2">
      <c r="A72" s="9" t="s">
        <v>153</v>
      </c>
      <c r="B72" s="33">
        <f t="shared" si="2"/>
        <v>59640</v>
      </c>
      <c r="C72" s="10">
        <v>3684</v>
      </c>
      <c r="D72" s="10">
        <v>18321</v>
      </c>
      <c r="E72" s="10">
        <v>8075</v>
      </c>
      <c r="F72" s="10">
        <v>14483</v>
      </c>
      <c r="G72" s="10">
        <v>11793</v>
      </c>
      <c r="H72" s="10">
        <v>3284</v>
      </c>
      <c r="I72" s="33"/>
      <c r="J72" s="34"/>
      <c r="K72" s="34"/>
    </row>
    <row r="73" spans="1:11" s="35" customFormat="1" ht="21" customHeight="1" x14ac:dyDescent="0.2">
      <c r="A73" s="62" t="s">
        <v>154</v>
      </c>
      <c r="B73" s="73">
        <f t="shared" si="2"/>
        <v>56026</v>
      </c>
      <c r="C73" s="63">
        <v>3732</v>
      </c>
      <c r="D73" s="63">
        <v>17423</v>
      </c>
      <c r="E73" s="63">
        <v>7942</v>
      </c>
      <c r="F73" s="63">
        <v>13539</v>
      </c>
      <c r="G73" s="63">
        <v>10103</v>
      </c>
      <c r="H73" s="63">
        <v>3287</v>
      </c>
      <c r="I73" s="33"/>
      <c r="J73" s="34"/>
      <c r="K73" s="34"/>
    </row>
    <row r="74" spans="1:11" s="35" customFormat="1" ht="21" customHeight="1" x14ac:dyDescent="0.2">
      <c r="A74" s="9" t="s">
        <v>155</v>
      </c>
      <c r="B74" s="33">
        <f t="shared" si="2"/>
        <v>55556</v>
      </c>
      <c r="C74" s="10">
        <v>3764</v>
      </c>
      <c r="D74" s="10">
        <v>18636</v>
      </c>
      <c r="E74" s="10">
        <v>7633</v>
      </c>
      <c r="F74" s="10">
        <v>11721</v>
      </c>
      <c r="G74" s="10">
        <v>10704</v>
      </c>
      <c r="H74" s="10">
        <v>3098</v>
      </c>
      <c r="I74" s="33"/>
      <c r="J74" s="34"/>
      <c r="K74" s="34"/>
    </row>
    <row r="75" spans="1:11" s="35" customFormat="1" ht="21" customHeight="1" x14ac:dyDescent="0.2">
      <c r="A75" s="62" t="s">
        <v>156</v>
      </c>
      <c r="B75" s="74">
        <f t="shared" si="2"/>
        <v>64021</v>
      </c>
      <c r="C75" s="64">
        <v>3749</v>
      </c>
      <c r="D75" s="64">
        <v>18862</v>
      </c>
      <c r="E75" s="64">
        <v>7610</v>
      </c>
      <c r="F75" s="64">
        <v>10418</v>
      </c>
      <c r="G75" s="64">
        <v>20194</v>
      </c>
      <c r="H75" s="64">
        <v>3188</v>
      </c>
      <c r="I75" s="33"/>
      <c r="J75" s="34"/>
      <c r="K75" s="34"/>
    </row>
    <row r="76" spans="1:11" s="35" customFormat="1" ht="21" customHeight="1" x14ac:dyDescent="0.2">
      <c r="A76" s="9" t="s">
        <v>158</v>
      </c>
      <c r="B76" s="33">
        <f t="shared" si="2"/>
        <v>64376</v>
      </c>
      <c r="C76" s="10">
        <v>3823</v>
      </c>
      <c r="D76" s="10">
        <v>20877</v>
      </c>
      <c r="E76" s="10">
        <v>8129</v>
      </c>
      <c r="F76" s="10">
        <v>10063</v>
      </c>
      <c r="G76" s="10">
        <v>17921</v>
      </c>
      <c r="H76" s="10">
        <v>3563</v>
      </c>
      <c r="I76" s="33"/>
      <c r="J76" s="34"/>
      <c r="K76" s="34"/>
    </row>
    <row r="77" spans="1:11" s="35" customFormat="1" ht="21" customHeight="1" x14ac:dyDescent="0.2">
      <c r="A77" s="62" t="s">
        <v>159</v>
      </c>
      <c r="B77" s="73">
        <f t="shared" si="2"/>
        <v>65148</v>
      </c>
      <c r="C77" s="63">
        <v>3822</v>
      </c>
      <c r="D77" s="63">
        <v>22121</v>
      </c>
      <c r="E77" s="63">
        <v>8840</v>
      </c>
      <c r="F77" s="63">
        <v>10440</v>
      </c>
      <c r="G77" s="63">
        <v>16372</v>
      </c>
      <c r="H77" s="63">
        <v>3553</v>
      </c>
      <c r="I77" s="33"/>
      <c r="J77" s="34"/>
      <c r="K77" s="34"/>
    </row>
    <row r="78" spans="1:11" s="35" customFormat="1" ht="21" customHeight="1" x14ac:dyDescent="0.2">
      <c r="A78" s="9" t="s">
        <v>160</v>
      </c>
      <c r="B78" s="33">
        <f t="shared" si="2"/>
        <v>70411</v>
      </c>
      <c r="C78" s="10">
        <v>3977</v>
      </c>
      <c r="D78" s="10">
        <v>22675</v>
      </c>
      <c r="E78" s="10">
        <v>8595</v>
      </c>
      <c r="F78" s="10">
        <v>14686</v>
      </c>
      <c r="G78" s="10">
        <v>17103</v>
      </c>
      <c r="H78" s="10">
        <v>3375</v>
      </c>
      <c r="I78" s="33"/>
      <c r="J78" s="34"/>
      <c r="K78" s="34"/>
    </row>
    <row r="79" spans="1:11" s="35" customFormat="1" ht="21" customHeight="1" x14ac:dyDescent="0.2">
      <c r="A79" s="62" t="s">
        <v>161</v>
      </c>
      <c r="B79" s="74">
        <f t="shared" si="2"/>
        <v>73059</v>
      </c>
      <c r="C79" s="64">
        <v>4068</v>
      </c>
      <c r="D79" s="64">
        <v>23549</v>
      </c>
      <c r="E79" s="64">
        <v>8420</v>
      </c>
      <c r="F79" s="64">
        <v>14491</v>
      </c>
      <c r="G79" s="64">
        <v>18979</v>
      </c>
      <c r="H79" s="64">
        <v>3552</v>
      </c>
      <c r="I79" s="33"/>
      <c r="J79" s="34"/>
      <c r="K79" s="34"/>
    </row>
    <row r="80" spans="1:11" s="35" customFormat="1" ht="21" customHeight="1" x14ac:dyDescent="0.2">
      <c r="A80" s="9" t="s">
        <v>162</v>
      </c>
      <c r="B80" s="33">
        <f t="shared" si="2"/>
        <v>83970</v>
      </c>
      <c r="C80" s="10">
        <v>3962</v>
      </c>
      <c r="D80" s="10">
        <v>27548</v>
      </c>
      <c r="E80" s="10">
        <v>9148</v>
      </c>
      <c r="F80" s="10">
        <v>19431</v>
      </c>
      <c r="G80" s="10">
        <v>19840</v>
      </c>
      <c r="H80" s="10">
        <v>4041</v>
      </c>
      <c r="I80" s="33"/>
      <c r="J80" s="34"/>
      <c r="K80" s="34"/>
    </row>
    <row r="81" spans="1:11" s="35" customFormat="1" ht="21" customHeight="1" x14ac:dyDescent="0.2">
      <c r="A81" s="62" t="s">
        <v>163</v>
      </c>
      <c r="B81" s="73">
        <f t="shared" si="2"/>
        <v>89884</v>
      </c>
      <c r="C81" s="63">
        <v>3953</v>
      </c>
      <c r="D81" s="63">
        <v>28400</v>
      </c>
      <c r="E81" s="63">
        <v>9556</v>
      </c>
      <c r="F81" s="63">
        <v>24958</v>
      </c>
      <c r="G81" s="63">
        <v>19214</v>
      </c>
      <c r="H81" s="63">
        <v>3803</v>
      </c>
      <c r="I81" s="33"/>
      <c r="J81" s="34"/>
      <c r="K81" s="34"/>
    </row>
    <row r="82" spans="1:11" s="35" customFormat="1" ht="21" customHeight="1" x14ac:dyDescent="0.2">
      <c r="A82" s="9" t="s">
        <v>164</v>
      </c>
      <c r="B82" s="33">
        <f t="shared" si="2"/>
        <v>96239</v>
      </c>
      <c r="C82" s="10">
        <v>3993</v>
      </c>
      <c r="D82" s="10">
        <v>29444</v>
      </c>
      <c r="E82" s="10">
        <v>9535</v>
      </c>
      <c r="F82" s="10">
        <v>30524</v>
      </c>
      <c r="G82" s="10">
        <v>19233</v>
      </c>
      <c r="H82" s="10">
        <v>3510</v>
      </c>
      <c r="I82" s="33"/>
      <c r="J82" s="34"/>
      <c r="K82" s="34"/>
    </row>
    <row r="83" spans="1:11" s="35" customFormat="1" ht="21" customHeight="1" x14ac:dyDescent="0.2">
      <c r="A83" s="11" t="s">
        <v>165</v>
      </c>
      <c r="B83" s="74">
        <f t="shared" si="2"/>
        <v>91059</v>
      </c>
      <c r="C83" s="64">
        <v>3927</v>
      </c>
      <c r="D83" s="64">
        <v>28462</v>
      </c>
      <c r="E83" s="64">
        <v>9866</v>
      </c>
      <c r="F83" s="64">
        <v>27061</v>
      </c>
      <c r="G83" s="64">
        <v>18045</v>
      </c>
      <c r="H83" s="64">
        <v>3698</v>
      </c>
      <c r="I83" s="33"/>
      <c r="J83" s="34"/>
      <c r="K83" s="34"/>
    </row>
    <row r="84" spans="1:11" s="35" customFormat="1" ht="21" customHeight="1" x14ac:dyDescent="0.2">
      <c r="A84" s="9" t="s">
        <v>166</v>
      </c>
      <c r="B84" s="33">
        <f t="shared" si="2"/>
        <v>97872</v>
      </c>
      <c r="C84" s="10">
        <v>3955</v>
      </c>
      <c r="D84" s="10">
        <v>30659</v>
      </c>
      <c r="E84" s="10">
        <v>10373</v>
      </c>
      <c r="F84" s="10">
        <v>30554</v>
      </c>
      <c r="G84" s="10">
        <v>17220</v>
      </c>
      <c r="H84" s="10">
        <v>5111</v>
      </c>
      <c r="I84" s="33"/>
      <c r="J84" s="34"/>
      <c r="K84" s="34"/>
    </row>
    <row r="85" spans="1:11" s="35" customFormat="1" ht="21" customHeight="1" x14ac:dyDescent="0.2">
      <c r="A85" s="62" t="s">
        <v>167</v>
      </c>
      <c r="B85" s="73">
        <f t="shared" si="2"/>
        <v>99065</v>
      </c>
      <c r="C85" s="63">
        <v>3985</v>
      </c>
      <c r="D85" s="63">
        <v>30584</v>
      </c>
      <c r="E85" s="63">
        <v>10641</v>
      </c>
      <c r="F85" s="63">
        <v>33659</v>
      </c>
      <c r="G85" s="63">
        <v>15534</v>
      </c>
      <c r="H85" s="63">
        <v>4662</v>
      </c>
      <c r="I85" s="33"/>
      <c r="J85" s="34"/>
      <c r="K85" s="34"/>
    </row>
    <row r="86" spans="1:11" s="35" customFormat="1" ht="21" customHeight="1" x14ac:dyDescent="0.2">
      <c r="A86" s="9" t="s">
        <v>168</v>
      </c>
      <c r="B86" s="33">
        <f t="shared" si="2"/>
        <v>104322</v>
      </c>
      <c r="C86" s="10">
        <v>4023</v>
      </c>
      <c r="D86" s="10">
        <v>29858</v>
      </c>
      <c r="E86" s="10">
        <v>10424</v>
      </c>
      <c r="F86" s="10">
        <v>39427</v>
      </c>
      <c r="G86" s="10">
        <v>16226</v>
      </c>
      <c r="H86" s="10">
        <v>4364</v>
      </c>
      <c r="I86" s="33"/>
      <c r="J86" s="34"/>
      <c r="K86" s="34"/>
    </row>
    <row r="87" spans="1:11" s="35" customFormat="1" ht="21" customHeight="1" x14ac:dyDescent="0.2">
      <c r="A87" s="11" t="s">
        <v>169</v>
      </c>
      <c r="B87" s="74">
        <f t="shared" si="2"/>
        <v>107512</v>
      </c>
      <c r="C87" s="64">
        <v>4229</v>
      </c>
      <c r="D87" s="64">
        <v>29852</v>
      </c>
      <c r="E87" s="64">
        <v>10759</v>
      </c>
      <c r="F87" s="64">
        <v>34827</v>
      </c>
      <c r="G87" s="64">
        <v>22937</v>
      </c>
      <c r="H87" s="64">
        <v>4908</v>
      </c>
      <c r="I87" s="33"/>
      <c r="J87" s="34"/>
      <c r="K87" s="34"/>
    </row>
  </sheetData>
  <mergeCells count="2">
    <mergeCell ref="A5:A6"/>
    <mergeCell ref="B5:H5"/>
  </mergeCells>
  <pageMargins left="0.19685039370078741" right="0.15748031496062992" top="0.6692913385826772" bottom="0.43307086614173229" header="0.31496062992125984" footer="0.15748031496062992"/>
  <pageSetup paperSize="9" scale="65" fitToHeight="4" orientation="landscape" r:id="rId1"/>
  <headerFooter alignWithMargins="0">
    <oddFooter>&amp;R&amp;D</oddFooter>
  </headerFooter>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autoPageBreaks="0"/>
  </sheetPr>
  <dimension ref="A1:L87"/>
  <sheetViews>
    <sheetView showGridLines="0" view="pageBreakPreview" zoomScale="80" zoomScaleNormal="100" zoomScaleSheetLayoutView="80" workbookViewId="0">
      <pane ySplit="7" topLeftCell="A69" activePane="bottomLeft" state="frozen"/>
      <selection activeCell="M10" sqref="M10"/>
      <selection pane="bottomLeft" activeCell="A90" sqref="A90"/>
    </sheetView>
  </sheetViews>
  <sheetFormatPr defaultColWidth="9.140625" defaultRowHeight="12.75" x14ac:dyDescent="0.2"/>
  <cols>
    <col min="1" max="1" width="21" style="29" customWidth="1"/>
    <col min="2" max="9" width="28.140625" style="29" customWidth="1"/>
    <col min="10" max="16384" width="9.140625" style="29"/>
  </cols>
  <sheetData>
    <row r="1" spans="1:12" ht="18" x14ac:dyDescent="0.2">
      <c r="A1" s="28" t="s">
        <v>129</v>
      </c>
    </row>
    <row r="3" spans="1:12" ht="15.75" x14ac:dyDescent="0.25">
      <c r="A3" s="30" t="s">
        <v>116</v>
      </c>
    </row>
    <row r="5" spans="1:12" s="31" customFormat="1" ht="33" customHeight="1" x14ac:dyDescent="0.25">
      <c r="A5" s="156" t="s">
        <v>11</v>
      </c>
      <c r="B5" s="141" t="s">
        <v>117</v>
      </c>
      <c r="C5" s="142"/>
      <c r="D5" s="142"/>
      <c r="E5" s="142"/>
      <c r="F5" s="142"/>
      <c r="G5" s="142"/>
      <c r="H5" s="142"/>
      <c r="I5" s="142"/>
    </row>
    <row r="6" spans="1:12" s="31" customFormat="1" ht="56.25" customHeight="1" x14ac:dyDescent="0.25">
      <c r="A6" s="157"/>
      <c r="B6" s="106" t="s">
        <v>65</v>
      </c>
      <c r="C6" s="75" t="s">
        <v>93</v>
      </c>
      <c r="D6" s="75" t="s">
        <v>98</v>
      </c>
      <c r="E6" s="75" t="s">
        <v>97</v>
      </c>
      <c r="F6" s="75" t="s">
        <v>78</v>
      </c>
      <c r="G6" s="75" t="s">
        <v>79</v>
      </c>
      <c r="H6" s="77" t="s">
        <v>7</v>
      </c>
      <c r="I6" s="77" t="s">
        <v>148</v>
      </c>
    </row>
    <row r="7" spans="1:12" s="31" customFormat="1" ht="21" customHeight="1" x14ac:dyDescent="0.25">
      <c r="A7" s="70">
        <v>1</v>
      </c>
      <c r="B7" s="70">
        <f>+A7+1</f>
        <v>2</v>
      </c>
      <c r="C7" s="70">
        <f>+B7+1</f>
        <v>3</v>
      </c>
      <c r="D7" s="70"/>
      <c r="E7" s="70">
        <f>+C7+1</f>
        <v>4</v>
      </c>
      <c r="F7" s="70">
        <f>+E7+1</f>
        <v>5</v>
      </c>
      <c r="G7" s="70">
        <f>+F7+1</f>
        <v>6</v>
      </c>
      <c r="H7" s="70">
        <f>+G7+1</f>
        <v>7</v>
      </c>
      <c r="I7" s="70">
        <f>+H7+1</f>
        <v>8</v>
      </c>
    </row>
    <row r="8" spans="1:12" s="35" customFormat="1" ht="21" customHeight="1" x14ac:dyDescent="0.2">
      <c r="A8" s="32" t="s">
        <v>19</v>
      </c>
      <c r="B8" s="33">
        <f>+C8+D8+E8+F8+G8+H8+I8</f>
        <v>48646</v>
      </c>
      <c r="C8" s="10">
        <v>0</v>
      </c>
      <c r="D8" s="10">
        <v>0</v>
      </c>
      <c r="E8" s="10">
        <v>5913</v>
      </c>
      <c r="F8" s="10">
        <v>37368</v>
      </c>
      <c r="G8" s="10">
        <v>4963</v>
      </c>
      <c r="H8" s="10">
        <v>236</v>
      </c>
      <c r="I8" s="10">
        <v>166</v>
      </c>
      <c r="J8" s="33"/>
      <c r="K8" s="34"/>
      <c r="L8" s="34"/>
    </row>
    <row r="9" spans="1:12" s="35" customFormat="1" ht="21" customHeight="1" x14ac:dyDescent="0.2">
      <c r="A9" s="72" t="s">
        <v>20</v>
      </c>
      <c r="B9" s="73">
        <f t="shared" ref="B9:B51" si="0">+C9+D9+E9+F9+G9+H9+I9</f>
        <v>50724</v>
      </c>
      <c r="C9" s="63">
        <v>0</v>
      </c>
      <c r="D9" s="63">
        <v>0</v>
      </c>
      <c r="E9" s="63">
        <v>6645</v>
      </c>
      <c r="F9" s="63">
        <v>38379</v>
      </c>
      <c r="G9" s="63">
        <v>5259</v>
      </c>
      <c r="H9" s="63">
        <v>263</v>
      </c>
      <c r="I9" s="63">
        <v>178</v>
      </c>
      <c r="J9" s="33"/>
      <c r="K9" s="33"/>
      <c r="L9" s="34"/>
    </row>
    <row r="10" spans="1:12" s="35" customFormat="1" ht="21" customHeight="1" x14ac:dyDescent="0.2">
      <c r="A10" s="32" t="s">
        <v>21</v>
      </c>
      <c r="B10" s="33">
        <f t="shared" si="0"/>
        <v>50371</v>
      </c>
      <c r="C10" s="10">
        <v>0</v>
      </c>
      <c r="D10" s="10">
        <v>0</v>
      </c>
      <c r="E10" s="10">
        <v>6644</v>
      </c>
      <c r="F10" s="10">
        <v>37514</v>
      </c>
      <c r="G10" s="10">
        <v>5670</v>
      </c>
      <c r="H10" s="10">
        <v>357</v>
      </c>
      <c r="I10" s="10">
        <v>186</v>
      </c>
      <c r="J10" s="33"/>
      <c r="K10" s="33"/>
      <c r="L10" s="34"/>
    </row>
    <row r="11" spans="1:12" s="35" customFormat="1" ht="21" customHeight="1" x14ac:dyDescent="0.2">
      <c r="A11" s="72" t="s">
        <v>22</v>
      </c>
      <c r="B11" s="74">
        <f t="shared" si="0"/>
        <v>47835</v>
      </c>
      <c r="C11" s="64">
        <v>0</v>
      </c>
      <c r="D11" s="64">
        <v>0</v>
      </c>
      <c r="E11" s="64">
        <v>6786</v>
      </c>
      <c r="F11" s="64">
        <v>35552</v>
      </c>
      <c r="G11" s="64">
        <v>4910</v>
      </c>
      <c r="H11" s="64">
        <v>409</v>
      </c>
      <c r="I11" s="64">
        <v>178</v>
      </c>
      <c r="J11" s="33"/>
      <c r="K11" s="33"/>
      <c r="L11" s="34"/>
    </row>
    <row r="12" spans="1:12" s="35" customFormat="1" ht="21" customHeight="1" x14ac:dyDescent="0.2">
      <c r="A12" s="32" t="s">
        <v>23</v>
      </c>
      <c r="B12" s="33">
        <f t="shared" si="0"/>
        <v>46051</v>
      </c>
      <c r="C12" s="10">
        <v>0</v>
      </c>
      <c r="D12" s="10">
        <v>0</v>
      </c>
      <c r="E12" s="10">
        <v>7043</v>
      </c>
      <c r="F12" s="10">
        <v>32288</v>
      </c>
      <c r="G12" s="10">
        <v>5932</v>
      </c>
      <c r="H12" s="10">
        <v>573</v>
      </c>
      <c r="I12" s="10">
        <v>215</v>
      </c>
      <c r="J12" s="33"/>
      <c r="K12" s="33"/>
      <c r="L12" s="34"/>
    </row>
    <row r="13" spans="1:12" s="35" customFormat="1" ht="21" customHeight="1" x14ac:dyDescent="0.2">
      <c r="A13" s="72" t="s">
        <v>24</v>
      </c>
      <c r="B13" s="73">
        <f t="shared" si="0"/>
        <v>45206</v>
      </c>
      <c r="C13" s="63">
        <v>0</v>
      </c>
      <c r="D13" s="63">
        <v>0</v>
      </c>
      <c r="E13" s="63">
        <v>7227</v>
      </c>
      <c r="F13" s="63">
        <v>31528</v>
      </c>
      <c r="G13" s="63">
        <v>5724</v>
      </c>
      <c r="H13" s="63">
        <v>554</v>
      </c>
      <c r="I13" s="63">
        <v>173</v>
      </c>
      <c r="J13" s="33"/>
      <c r="K13" s="33"/>
      <c r="L13" s="34"/>
    </row>
    <row r="14" spans="1:12" s="39" customFormat="1" ht="21" customHeight="1" x14ac:dyDescent="0.2">
      <c r="A14" s="32" t="s">
        <v>25</v>
      </c>
      <c r="B14" s="33">
        <f t="shared" si="0"/>
        <v>46072</v>
      </c>
      <c r="C14" s="10">
        <v>0</v>
      </c>
      <c r="D14" s="10">
        <v>0</v>
      </c>
      <c r="E14" s="10">
        <v>7564</v>
      </c>
      <c r="F14" s="10">
        <v>31801</v>
      </c>
      <c r="G14" s="10">
        <v>5883</v>
      </c>
      <c r="H14" s="10">
        <v>656</v>
      </c>
      <c r="I14" s="10">
        <v>168</v>
      </c>
      <c r="J14" s="33"/>
      <c r="K14" s="33"/>
      <c r="L14" s="38"/>
    </row>
    <row r="15" spans="1:12" s="35" customFormat="1" ht="21" customHeight="1" x14ac:dyDescent="0.2">
      <c r="A15" s="72" t="s">
        <v>26</v>
      </c>
      <c r="B15" s="74">
        <f t="shared" si="0"/>
        <v>48893</v>
      </c>
      <c r="C15" s="64">
        <v>0</v>
      </c>
      <c r="D15" s="64">
        <v>0</v>
      </c>
      <c r="E15" s="64">
        <v>8422</v>
      </c>
      <c r="F15" s="64">
        <v>33184</v>
      </c>
      <c r="G15" s="64">
        <v>6291</v>
      </c>
      <c r="H15" s="64">
        <v>817</v>
      </c>
      <c r="I15" s="64">
        <v>179</v>
      </c>
      <c r="J15" s="33"/>
      <c r="K15" s="33"/>
      <c r="L15" s="34"/>
    </row>
    <row r="16" spans="1:12" s="35" customFormat="1" ht="21" customHeight="1" x14ac:dyDescent="0.2">
      <c r="A16" s="32" t="s">
        <v>27</v>
      </c>
      <c r="B16" s="33">
        <f t="shared" si="0"/>
        <v>46917</v>
      </c>
      <c r="C16" s="10">
        <v>0</v>
      </c>
      <c r="D16" s="10">
        <v>0</v>
      </c>
      <c r="E16" s="10">
        <v>8177</v>
      </c>
      <c r="F16" s="10">
        <v>32399</v>
      </c>
      <c r="G16" s="10">
        <v>5328</v>
      </c>
      <c r="H16" s="10">
        <v>824</v>
      </c>
      <c r="I16" s="10">
        <v>189</v>
      </c>
      <c r="J16" s="33"/>
      <c r="K16" s="33"/>
      <c r="L16" s="34"/>
    </row>
    <row r="17" spans="1:12" s="35" customFormat="1" ht="21" customHeight="1" x14ac:dyDescent="0.2">
      <c r="A17" s="72" t="s">
        <v>28</v>
      </c>
      <c r="B17" s="73">
        <f t="shared" si="0"/>
        <v>50203</v>
      </c>
      <c r="C17" s="63">
        <v>0</v>
      </c>
      <c r="D17" s="63">
        <v>0</v>
      </c>
      <c r="E17" s="63">
        <v>9218</v>
      </c>
      <c r="F17" s="63">
        <v>33513</v>
      </c>
      <c r="G17" s="63">
        <v>6438</v>
      </c>
      <c r="H17" s="63">
        <v>859</v>
      </c>
      <c r="I17" s="63">
        <v>175</v>
      </c>
      <c r="J17" s="33"/>
      <c r="K17" s="33"/>
      <c r="L17" s="34"/>
    </row>
    <row r="18" spans="1:12" s="35" customFormat="1" ht="21" customHeight="1" x14ac:dyDescent="0.2">
      <c r="A18" s="32" t="s">
        <v>29</v>
      </c>
      <c r="B18" s="33">
        <f t="shared" si="0"/>
        <v>52581</v>
      </c>
      <c r="C18" s="10">
        <v>0</v>
      </c>
      <c r="D18" s="10">
        <v>0</v>
      </c>
      <c r="E18" s="10">
        <v>8798</v>
      </c>
      <c r="F18" s="10">
        <v>35560</v>
      </c>
      <c r="G18" s="10">
        <v>7095</v>
      </c>
      <c r="H18" s="10">
        <v>952</v>
      </c>
      <c r="I18" s="10">
        <v>176</v>
      </c>
      <c r="J18" s="33"/>
      <c r="K18" s="33"/>
      <c r="L18" s="34"/>
    </row>
    <row r="19" spans="1:12" s="35" customFormat="1" ht="21" customHeight="1" x14ac:dyDescent="0.2">
      <c r="A19" s="72" t="s">
        <v>30</v>
      </c>
      <c r="B19" s="74">
        <f t="shared" si="0"/>
        <v>56090</v>
      </c>
      <c r="C19" s="64">
        <v>0</v>
      </c>
      <c r="D19" s="64">
        <v>0</v>
      </c>
      <c r="E19" s="64">
        <v>9704</v>
      </c>
      <c r="F19" s="64">
        <v>38163</v>
      </c>
      <c r="G19" s="64">
        <v>6873</v>
      </c>
      <c r="H19" s="64">
        <v>1174</v>
      </c>
      <c r="I19" s="64">
        <v>176</v>
      </c>
      <c r="J19" s="33"/>
      <c r="K19" s="33"/>
      <c r="L19" s="34"/>
    </row>
    <row r="20" spans="1:12" s="39" customFormat="1" ht="21" customHeight="1" x14ac:dyDescent="0.2">
      <c r="A20" s="32" t="s">
        <v>31</v>
      </c>
      <c r="B20" s="33">
        <f t="shared" si="0"/>
        <v>58759</v>
      </c>
      <c r="C20" s="10">
        <v>0</v>
      </c>
      <c r="D20" s="10">
        <v>0</v>
      </c>
      <c r="E20" s="10">
        <v>9923</v>
      </c>
      <c r="F20" s="10">
        <v>39578</v>
      </c>
      <c r="G20" s="10">
        <v>8026</v>
      </c>
      <c r="H20" s="10">
        <v>1026</v>
      </c>
      <c r="I20" s="10">
        <v>206</v>
      </c>
      <c r="J20" s="33"/>
      <c r="K20" s="33"/>
      <c r="L20" s="38"/>
    </row>
    <row r="21" spans="1:12" s="35" customFormat="1" ht="21" customHeight="1" x14ac:dyDescent="0.2">
      <c r="A21" s="72" t="s">
        <v>32</v>
      </c>
      <c r="B21" s="73">
        <f t="shared" si="0"/>
        <v>65453</v>
      </c>
      <c r="C21" s="63">
        <v>0</v>
      </c>
      <c r="D21" s="63">
        <v>0</v>
      </c>
      <c r="E21" s="63">
        <v>11038</v>
      </c>
      <c r="F21" s="63">
        <v>40973</v>
      </c>
      <c r="G21" s="63">
        <v>12115</v>
      </c>
      <c r="H21" s="63">
        <v>1133</v>
      </c>
      <c r="I21" s="63">
        <v>194</v>
      </c>
      <c r="J21" s="33"/>
      <c r="K21" s="33"/>
      <c r="L21" s="34"/>
    </row>
    <row r="22" spans="1:12" s="35" customFormat="1" ht="21" customHeight="1" x14ac:dyDescent="0.2">
      <c r="A22" s="32" t="s">
        <v>33</v>
      </c>
      <c r="B22" s="33">
        <f t="shared" si="0"/>
        <v>70696</v>
      </c>
      <c r="C22" s="10">
        <v>0</v>
      </c>
      <c r="D22" s="10">
        <v>0</v>
      </c>
      <c r="E22" s="10">
        <v>10761</v>
      </c>
      <c r="F22" s="10">
        <v>44645</v>
      </c>
      <c r="G22" s="10">
        <v>13814</v>
      </c>
      <c r="H22" s="10">
        <v>1295</v>
      </c>
      <c r="I22" s="10">
        <v>181</v>
      </c>
      <c r="J22" s="33"/>
      <c r="K22" s="33"/>
      <c r="L22" s="34"/>
    </row>
    <row r="23" spans="1:12" s="35" customFormat="1" ht="21" customHeight="1" x14ac:dyDescent="0.2">
      <c r="A23" s="72" t="s">
        <v>34</v>
      </c>
      <c r="B23" s="74">
        <f t="shared" si="0"/>
        <v>77976</v>
      </c>
      <c r="C23" s="64">
        <v>0</v>
      </c>
      <c r="D23" s="64">
        <v>0</v>
      </c>
      <c r="E23" s="64">
        <v>11305</v>
      </c>
      <c r="F23" s="64">
        <v>48415</v>
      </c>
      <c r="G23" s="64">
        <v>16868</v>
      </c>
      <c r="H23" s="64">
        <v>1213</v>
      </c>
      <c r="I23" s="64">
        <v>175</v>
      </c>
      <c r="J23" s="33"/>
      <c r="K23" s="33"/>
      <c r="L23" s="34"/>
    </row>
    <row r="24" spans="1:12" s="35" customFormat="1" ht="21" customHeight="1" x14ac:dyDescent="0.2">
      <c r="A24" s="32" t="s">
        <v>35</v>
      </c>
      <c r="B24" s="33">
        <f t="shared" si="0"/>
        <v>88961</v>
      </c>
      <c r="C24" s="10">
        <v>0</v>
      </c>
      <c r="D24" s="10">
        <v>0</v>
      </c>
      <c r="E24" s="10">
        <v>12252</v>
      </c>
      <c r="F24" s="10">
        <v>51842</v>
      </c>
      <c r="G24" s="10">
        <v>23141</v>
      </c>
      <c r="H24" s="10">
        <v>1503</v>
      </c>
      <c r="I24" s="10">
        <v>223</v>
      </c>
      <c r="J24" s="33"/>
      <c r="K24" s="33"/>
      <c r="L24" s="34"/>
    </row>
    <row r="25" spans="1:12" s="35" customFormat="1" ht="21" customHeight="1" x14ac:dyDescent="0.2">
      <c r="A25" s="72" t="s">
        <v>36</v>
      </c>
      <c r="B25" s="73">
        <f t="shared" si="0"/>
        <v>96914</v>
      </c>
      <c r="C25" s="63">
        <v>0</v>
      </c>
      <c r="D25" s="63">
        <v>0</v>
      </c>
      <c r="E25" s="63">
        <v>13147</v>
      </c>
      <c r="F25" s="63">
        <v>55894</v>
      </c>
      <c r="G25" s="63">
        <v>25944</v>
      </c>
      <c r="H25" s="63">
        <v>1714</v>
      </c>
      <c r="I25" s="63">
        <v>215</v>
      </c>
      <c r="J25" s="33"/>
      <c r="K25" s="33"/>
      <c r="L25" s="34"/>
    </row>
    <row r="26" spans="1:12" s="35" customFormat="1" ht="21" customHeight="1" x14ac:dyDescent="0.2">
      <c r="A26" s="32" t="s">
        <v>37</v>
      </c>
      <c r="B26" s="33">
        <f t="shared" si="0"/>
        <v>99830</v>
      </c>
      <c r="C26" s="10">
        <v>0</v>
      </c>
      <c r="D26" s="10">
        <v>0</v>
      </c>
      <c r="E26" s="10">
        <v>12888</v>
      </c>
      <c r="F26" s="10">
        <v>59132</v>
      </c>
      <c r="G26" s="10">
        <v>25897</v>
      </c>
      <c r="H26" s="10">
        <v>1710</v>
      </c>
      <c r="I26" s="10">
        <v>203</v>
      </c>
      <c r="J26" s="33"/>
      <c r="K26" s="33"/>
      <c r="L26" s="34"/>
    </row>
    <row r="27" spans="1:12" s="35" customFormat="1" ht="21" customHeight="1" x14ac:dyDescent="0.2">
      <c r="A27" s="72" t="s">
        <v>38</v>
      </c>
      <c r="B27" s="74">
        <f t="shared" si="0"/>
        <v>95535</v>
      </c>
      <c r="C27" s="64">
        <v>0</v>
      </c>
      <c r="D27" s="64">
        <v>0</v>
      </c>
      <c r="E27" s="64">
        <v>11561</v>
      </c>
      <c r="F27" s="64">
        <v>61840</v>
      </c>
      <c r="G27" s="64">
        <v>20294</v>
      </c>
      <c r="H27" s="64">
        <v>1651</v>
      </c>
      <c r="I27" s="64">
        <v>189</v>
      </c>
      <c r="J27" s="33"/>
      <c r="K27" s="33"/>
      <c r="L27" s="34"/>
    </row>
    <row r="28" spans="1:12" s="35" customFormat="1" ht="21" customHeight="1" x14ac:dyDescent="0.2">
      <c r="A28" s="32" t="s">
        <v>39</v>
      </c>
      <c r="B28" s="33">
        <f t="shared" si="0"/>
        <v>93201</v>
      </c>
      <c r="C28" s="10">
        <v>0</v>
      </c>
      <c r="D28" s="10">
        <v>0</v>
      </c>
      <c r="E28" s="10">
        <v>10645</v>
      </c>
      <c r="F28" s="10">
        <v>60786</v>
      </c>
      <c r="G28" s="10">
        <v>19946</v>
      </c>
      <c r="H28" s="10">
        <v>1620</v>
      </c>
      <c r="I28" s="10">
        <v>204</v>
      </c>
      <c r="J28" s="33"/>
      <c r="K28" s="33"/>
      <c r="L28" s="34"/>
    </row>
    <row r="29" spans="1:12" s="35" customFormat="1" ht="21" customHeight="1" x14ac:dyDescent="0.2">
      <c r="A29" s="72" t="s">
        <v>40</v>
      </c>
      <c r="B29" s="73">
        <f t="shared" si="0"/>
        <v>95367</v>
      </c>
      <c r="C29" s="63">
        <v>0</v>
      </c>
      <c r="D29" s="63">
        <v>0</v>
      </c>
      <c r="E29" s="63">
        <v>11068</v>
      </c>
      <c r="F29" s="63">
        <v>61765</v>
      </c>
      <c r="G29" s="63">
        <v>20529</v>
      </c>
      <c r="H29" s="63">
        <v>1804</v>
      </c>
      <c r="I29" s="63">
        <v>201</v>
      </c>
      <c r="J29" s="33"/>
      <c r="K29" s="33"/>
      <c r="L29" s="34"/>
    </row>
    <row r="30" spans="1:12" s="35" customFormat="1" ht="21" customHeight="1" x14ac:dyDescent="0.2">
      <c r="A30" s="32" t="s">
        <v>41</v>
      </c>
      <c r="B30" s="33">
        <f t="shared" si="0"/>
        <v>100011</v>
      </c>
      <c r="C30" s="10">
        <v>0</v>
      </c>
      <c r="D30" s="10">
        <v>1415</v>
      </c>
      <c r="E30" s="10">
        <v>11025</v>
      </c>
      <c r="F30" s="10">
        <v>64285</v>
      </c>
      <c r="G30" s="10">
        <v>21342</v>
      </c>
      <c r="H30" s="10">
        <v>1753</v>
      </c>
      <c r="I30" s="10">
        <v>191</v>
      </c>
      <c r="J30" s="33"/>
      <c r="K30" s="33"/>
      <c r="L30" s="34"/>
    </row>
    <row r="31" spans="1:12" s="35" customFormat="1" ht="21" customHeight="1" x14ac:dyDescent="0.2">
      <c r="A31" s="72" t="s">
        <v>42</v>
      </c>
      <c r="B31" s="74">
        <f t="shared" si="0"/>
        <v>102083</v>
      </c>
      <c r="C31" s="64">
        <v>0</v>
      </c>
      <c r="D31" s="64">
        <v>1422</v>
      </c>
      <c r="E31" s="64">
        <v>11546</v>
      </c>
      <c r="F31" s="64">
        <v>65199</v>
      </c>
      <c r="G31" s="64">
        <v>21749</v>
      </c>
      <c r="H31" s="64">
        <v>1954</v>
      </c>
      <c r="I31" s="64">
        <v>213</v>
      </c>
      <c r="J31" s="33"/>
      <c r="K31" s="33"/>
      <c r="L31" s="34"/>
    </row>
    <row r="32" spans="1:12" s="35" customFormat="1" ht="21" customHeight="1" x14ac:dyDescent="0.2">
      <c r="A32" s="32" t="s">
        <v>43</v>
      </c>
      <c r="B32" s="33">
        <f t="shared" si="0"/>
        <v>101188</v>
      </c>
      <c r="C32" s="10">
        <v>232</v>
      </c>
      <c r="D32" s="10">
        <v>1470</v>
      </c>
      <c r="E32" s="10">
        <v>9784</v>
      </c>
      <c r="F32" s="10">
        <v>64827</v>
      </c>
      <c r="G32" s="10">
        <v>22435</v>
      </c>
      <c r="H32" s="10">
        <v>2223</v>
      </c>
      <c r="I32" s="10">
        <v>217</v>
      </c>
      <c r="J32" s="33"/>
      <c r="K32" s="33"/>
      <c r="L32" s="34"/>
    </row>
    <row r="33" spans="1:12" s="35" customFormat="1" ht="21" customHeight="1" x14ac:dyDescent="0.2">
      <c r="A33" s="72" t="s">
        <v>44</v>
      </c>
      <c r="B33" s="73">
        <f t="shared" si="0"/>
        <v>103813</v>
      </c>
      <c r="C33" s="63">
        <v>215</v>
      </c>
      <c r="D33" s="63">
        <v>1578</v>
      </c>
      <c r="E33" s="63">
        <v>10767</v>
      </c>
      <c r="F33" s="63">
        <v>64726</v>
      </c>
      <c r="G33" s="63">
        <v>24095</v>
      </c>
      <c r="H33" s="63">
        <v>2192</v>
      </c>
      <c r="I33" s="63">
        <v>240</v>
      </c>
      <c r="J33" s="33"/>
      <c r="K33" s="33"/>
      <c r="L33" s="34"/>
    </row>
    <row r="34" spans="1:12" s="35" customFormat="1" ht="21" customHeight="1" x14ac:dyDescent="0.2">
      <c r="A34" s="32" t="s">
        <v>45</v>
      </c>
      <c r="B34" s="33">
        <f t="shared" si="0"/>
        <v>107095</v>
      </c>
      <c r="C34" s="10">
        <v>263</v>
      </c>
      <c r="D34" s="10">
        <v>1488</v>
      </c>
      <c r="E34" s="10">
        <v>10475</v>
      </c>
      <c r="F34" s="10">
        <v>64781</v>
      </c>
      <c r="G34" s="10">
        <v>27734</v>
      </c>
      <c r="H34" s="10">
        <v>2121</v>
      </c>
      <c r="I34" s="10">
        <v>233</v>
      </c>
      <c r="J34" s="33"/>
      <c r="K34" s="33"/>
      <c r="L34" s="34"/>
    </row>
    <row r="35" spans="1:12" s="35" customFormat="1" ht="21" customHeight="1" x14ac:dyDescent="0.2">
      <c r="A35" s="72" t="s">
        <v>46</v>
      </c>
      <c r="B35" s="74">
        <f t="shared" si="0"/>
        <v>111849</v>
      </c>
      <c r="C35" s="64">
        <v>294</v>
      </c>
      <c r="D35" s="64">
        <v>1513</v>
      </c>
      <c r="E35" s="64">
        <v>11433</v>
      </c>
      <c r="F35" s="64">
        <v>69180</v>
      </c>
      <c r="G35" s="64">
        <v>27200</v>
      </c>
      <c r="H35" s="64">
        <v>1994</v>
      </c>
      <c r="I35" s="64">
        <v>235</v>
      </c>
      <c r="J35" s="33"/>
      <c r="K35" s="33"/>
      <c r="L35" s="34"/>
    </row>
    <row r="36" spans="1:12" s="35" customFormat="1" ht="21" customHeight="1" x14ac:dyDescent="0.2">
      <c r="A36" s="32" t="s">
        <v>47</v>
      </c>
      <c r="B36" s="33">
        <f t="shared" si="0"/>
        <v>119650</v>
      </c>
      <c r="C36" s="10">
        <v>239</v>
      </c>
      <c r="D36" s="10">
        <v>1463</v>
      </c>
      <c r="E36" s="10">
        <v>11833</v>
      </c>
      <c r="F36" s="10">
        <v>69290</v>
      </c>
      <c r="G36" s="10">
        <v>30410</v>
      </c>
      <c r="H36" s="10">
        <v>6126</v>
      </c>
      <c r="I36" s="10">
        <v>289</v>
      </c>
      <c r="J36" s="33"/>
      <c r="K36" s="33"/>
      <c r="L36" s="34"/>
    </row>
    <row r="37" spans="1:12" s="35" customFormat="1" ht="21" customHeight="1" x14ac:dyDescent="0.2">
      <c r="A37" s="72" t="s">
        <v>48</v>
      </c>
      <c r="B37" s="73">
        <f t="shared" si="0"/>
        <v>120797</v>
      </c>
      <c r="C37" s="63">
        <v>234</v>
      </c>
      <c r="D37" s="63">
        <v>1445</v>
      </c>
      <c r="E37" s="63">
        <v>12649</v>
      </c>
      <c r="F37" s="63">
        <v>71864</v>
      </c>
      <c r="G37" s="63">
        <v>31982</v>
      </c>
      <c r="H37" s="63">
        <v>2373</v>
      </c>
      <c r="I37" s="63">
        <v>250</v>
      </c>
      <c r="J37" s="33"/>
      <c r="K37" s="33"/>
      <c r="L37" s="34"/>
    </row>
    <row r="38" spans="1:12" s="35" customFormat="1" ht="21" customHeight="1" x14ac:dyDescent="0.2">
      <c r="A38" s="32" t="s">
        <v>49</v>
      </c>
      <c r="B38" s="33">
        <f t="shared" si="0"/>
        <v>114084</v>
      </c>
      <c r="C38" s="10">
        <v>177</v>
      </c>
      <c r="D38" s="10">
        <v>1502</v>
      </c>
      <c r="E38" s="10">
        <v>12613</v>
      </c>
      <c r="F38" s="10">
        <v>71648</v>
      </c>
      <c r="G38" s="10">
        <v>26290</v>
      </c>
      <c r="H38" s="10">
        <v>1632</v>
      </c>
      <c r="I38" s="10">
        <v>222</v>
      </c>
      <c r="J38" s="33"/>
      <c r="K38" s="33"/>
      <c r="L38" s="34"/>
    </row>
    <row r="39" spans="1:12" s="35" customFormat="1" ht="21" customHeight="1" x14ac:dyDescent="0.2">
      <c r="A39" s="72" t="s">
        <v>50</v>
      </c>
      <c r="B39" s="74">
        <f t="shared" si="0"/>
        <v>114759</v>
      </c>
      <c r="C39" s="64">
        <v>165</v>
      </c>
      <c r="D39" s="64">
        <v>1549</v>
      </c>
      <c r="E39" s="64">
        <v>12622</v>
      </c>
      <c r="F39" s="64">
        <v>73129</v>
      </c>
      <c r="G39" s="64">
        <v>25130</v>
      </c>
      <c r="H39" s="64">
        <v>1949</v>
      </c>
      <c r="I39" s="64">
        <v>215</v>
      </c>
      <c r="J39" s="33"/>
      <c r="K39" s="33"/>
      <c r="L39" s="34"/>
    </row>
    <row r="40" spans="1:12" s="35" customFormat="1" ht="21" customHeight="1" x14ac:dyDescent="0.2">
      <c r="A40" s="32" t="s">
        <v>51</v>
      </c>
      <c r="B40" s="33">
        <f t="shared" si="0"/>
        <v>115878</v>
      </c>
      <c r="C40" s="10">
        <v>63</v>
      </c>
      <c r="D40" s="10">
        <v>1519</v>
      </c>
      <c r="E40" s="10">
        <v>12748</v>
      </c>
      <c r="F40" s="10">
        <v>73839</v>
      </c>
      <c r="G40" s="10">
        <v>25369</v>
      </c>
      <c r="H40" s="10">
        <v>2083</v>
      </c>
      <c r="I40" s="10">
        <v>257</v>
      </c>
      <c r="J40" s="33"/>
      <c r="K40" s="33"/>
      <c r="L40" s="34"/>
    </row>
    <row r="41" spans="1:12" s="35" customFormat="1" ht="21" customHeight="1" x14ac:dyDescent="0.2">
      <c r="A41" s="72" t="s">
        <v>52</v>
      </c>
      <c r="B41" s="73">
        <f t="shared" si="0"/>
        <v>115298</v>
      </c>
      <c r="C41" s="63">
        <v>92</v>
      </c>
      <c r="D41" s="63">
        <v>1587</v>
      </c>
      <c r="E41" s="63">
        <v>12420</v>
      </c>
      <c r="F41" s="63">
        <v>75384</v>
      </c>
      <c r="G41" s="63">
        <v>23638</v>
      </c>
      <c r="H41" s="63">
        <v>1926</v>
      </c>
      <c r="I41" s="63">
        <v>251</v>
      </c>
      <c r="J41" s="33"/>
      <c r="K41" s="33"/>
      <c r="L41" s="34"/>
    </row>
    <row r="42" spans="1:12" s="35" customFormat="1" ht="21" customHeight="1" x14ac:dyDescent="0.2">
      <c r="A42" s="32" t="s">
        <v>53</v>
      </c>
      <c r="B42" s="33">
        <f t="shared" si="0"/>
        <v>116120</v>
      </c>
      <c r="C42" s="10">
        <v>75</v>
      </c>
      <c r="D42" s="10">
        <v>1560</v>
      </c>
      <c r="E42" s="10">
        <v>12613</v>
      </c>
      <c r="F42" s="10">
        <v>76985</v>
      </c>
      <c r="G42" s="10">
        <v>22449</v>
      </c>
      <c r="H42" s="10">
        <v>2150</v>
      </c>
      <c r="I42" s="10">
        <v>288</v>
      </c>
      <c r="J42" s="33"/>
      <c r="K42" s="33"/>
      <c r="L42" s="34"/>
    </row>
    <row r="43" spans="1:12" s="35" customFormat="1" ht="21" customHeight="1" x14ac:dyDescent="0.2">
      <c r="A43" s="72" t="s">
        <v>54</v>
      </c>
      <c r="B43" s="74">
        <f t="shared" si="0"/>
        <v>114781</v>
      </c>
      <c r="C43" s="64">
        <v>41</v>
      </c>
      <c r="D43" s="64">
        <v>1521</v>
      </c>
      <c r="E43" s="64">
        <v>12174</v>
      </c>
      <c r="F43" s="64">
        <v>76990</v>
      </c>
      <c r="G43" s="64">
        <v>21073</v>
      </c>
      <c r="H43" s="64">
        <v>2694</v>
      </c>
      <c r="I43" s="64">
        <v>288</v>
      </c>
      <c r="J43" s="33"/>
      <c r="K43" s="33"/>
      <c r="L43" s="34"/>
    </row>
    <row r="44" spans="1:12" s="35" customFormat="1" ht="21" customHeight="1" x14ac:dyDescent="0.2">
      <c r="A44" s="32" t="s">
        <v>55</v>
      </c>
      <c r="B44" s="33">
        <f t="shared" si="0"/>
        <v>115164</v>
      </c>
      <c r="C44" s="10">
        <v>62</v>
      </c>
      <c r="D44" s="10">
        <v>1526</v>
      </c>
      <c r="E44" s="10">
        <v>12203</v>
      </c>
      <c r="F44" s="10">
        <v>76228</v>
      </c>
      <c r="G44" s="10">
        <v>22453</v>
      </c>
      <c r="H44" s="10">
        <v>2389</v>
      </c>
      <c r="I44" s="10">
        <v>303</v>
      </c>
      <c r="J44" s="33"/>
      <c r="K44" s="33"/>
      <c r="L44" s="34"/>
    </row>
    <row r="45" spans="1:12" s="35" customFormat="1" ht="21" customHeight="1" x14ac:dyDescent="0.2">
      <c r="A45" s="72" t="s">
        <v>56</v>
      </c>
      <c r="B45" s="73">
        <f t="shared" si="0"/>
        <v>115060</v>
      </c>
      <c r="C45" s="63">
        <v>62</v>
      </c>
      <c r="D45" s="63">
        <v>1505</v>
      </c>
      <c r="E45" s="63">
        <v>12302</v>
      </c>
      <c r="F45" s="63">
        <v>74908</v>
      </c>
      <c r="G45" s="63">
        <v>23654</v>
      </c>
      <c r="H45" s="63">
        <v>2325</v>
      </c>
      <c r="I45" s="63">
        <v>304</v>
      </c>
      <c r="J45" s="33"/>
      <c r="K45" s="33"/>
      <c r="L45" s="34"/>
    </row>
    <row r="46" spans="1:12" s="35" customFormat="1" ht="21" customHeight="1" x14ac:dyDescent="0.2">
      <c r="A46" s="32" t="s">
        <v>57</v>
      </c>
      <c r="B46" s="33">
        <f t="shared" si="0"/>
        <v>118042</v>
      </c>
      <c r="C46" s="10">
        <v>66</v>
      </c>
      <c r="D46" s="10">
        <v>1477</v>
      </c>
      <c r="E46" s="10">
        <v>12526</v>
      </c>
      <c r="F46" s="10">
        <v>76838</v>
      </c>
      <c r="G46" s="10">
        <v>24406</v>
      </c>
      <c r="H46" s="10">
        <v>2456</v>
      </c>
      <c r="I46" s="10">
        <v>273</v>
      </c>
      <c r="J46" s="33"/>
      <c r="K46" s="33"/>
      <c r="L46" s="34"/>
    </row>
    <row r="47" spans="1:12" s="35" customFormat="1" ht="21" customHeight="1" x14ac:dyDescent="0.2">
      <c r="A47" s="72" t="s">
        <v>58</v>
      </c>
      <c r="B47" s="74">
        <f t="shared" si="0"/>
        <v>116970</v>
      </c>
      <c r="C47" s="64">
        <v>60</v>
      </c>
      <c r="D47" s="64">
        <v>1458</v>
      </c>
      <c r="E47" s="64">
        <v>12424</v>
      </c>
      <c r="F47" s="64">
        <v>77632</v>
      </c>
      <c r="G47" s="64">
        <v>22792</v>
      </c>
      <c r="H47" s="64">
        <v>2347</v>
      </c>
      <c r="I47" s="64">
        <v>257</v>
      </c>
      <c r="J47" s="33"/>
      <c r="K47" s="33"/>
      <c r="L47" s="34"/>
    </row>
    <row r="48" spans="1:12" s="35" customFormat="1" ht="21" customHeight="1" x14ac:dyDescent="0.2">
      <c r="A48" s="9" t="s">
        <v>125</v>
      </c>
      <c r="B48" s="33">
        <f t="shared" si="0"/>
        <v>115735</v>
      </c>
      <c r="C48" s="10">
        <v>65</v>
      </c>
      <c r="D48" s="10">
        <v>1464</v>
      </c>
      <c r="E48" s="10">
        <v>12296</v>
      </c>
      <c r="F48" s="10">
        <v>77322</v>
      </c>
      <c r="G48" s="10">
        <v>21959</v>
      </c>
      <c r="H48" s="10">
        <v>2353</v>
      </c>
      <c r="I48" s="10">
        <v>276</v>
      </c>
      <c r="J48" s="33"/>
      <c r="K48" s="33"/>
      <c r="L48" s="34"/>
    </row>
    <row r="49" spans="1:12" s="35" customFormat="1" ht="21" customHeight="1" x14ac:dyDescent="0.2">
      <c r="A49" s="62" t="s">
        <v>126</v>
      </c>
      <c r="B49" s="73">
        <f t="shared" si="0"/>
        <v>116944</v>
      </c>
      <c r="C49" s="63">
        <v>67</v>
      </c>
      <c r="D49" s="63">
        <v>1479</v>
      </c>
      <c r="E49" s="63">
        <v>12521</v>
      </c>
      <c r="F49" s="63">
        <v>80613</v>
      </c>
      <c r="G49" s="63">
        <v>19502</v>
      </c>
      <c r="H49" s="63">
        <v>2478</v>
      </c>
      <c r="I49" s="63">
        <v>284</v>
      </c>
      <c r="J49" s="33"/>
      <c r="K49" s="33"/>
      <c r="L49" s="34"/>
    </row>
    <row r="50" spans="1:12" s="35" customFormat="1" ht="21" customHeight="1" x14ac:dyDescent="0.2">
      <c r="A50" s="9" t="s">
        <v>127</v>
      </c>
      <c r="B50" s="33">
        <f t="shared" si="0"/>
        <v>120164</v>
      </c>
      <c r="C50" s="10">
        <v>69</v>
      </c>
      <c r="D50" s="10">
        <v>1528</v>
      </c>
      <c r="E50" s="10">
        <v>12737</v>
      </c>
      <c r="F50" s="10">
        <v>80874</v>
      </c>
      <c r="G50" s="10">
        <v>21464</v>
      </c>
      <c r="H50" s="10">
        <v>3216</v>
      </c>
      <c r="I50" s="10">
        <v>276</v>
      </c>
      <c r="J50" s="33"/>
      <c r="K50" s="33"/>
      <c r="L50" s="34"/>
    </row>
    <row r="51" spans="1:12" s="35" customFormat="1" ht="21" customHeight="1" x14ac:dyDescent="0.2">
      <c r="A51" s="62" t="s">
        <v>128</v>
      </c>
      <c r="B51" s="74">
        <f t="shared" si="0"/>
        <v>119892</v>
      </c>
      <c r="C51" s="64">
        <v>70</v>
      </c>
      <c r="D51" s="64">
        <v>1554</v>
      </c>
      <c r="E51" s="64">
        <v>12299</v>
      </c>
      <c r="F51" s="64">
        <v>82711</v>
      </c>
      <c r="G51" s="64">
        <v>19827</v>
      </c>
      <c r="H51" s="64">
        <v>3141</v>
      </c>
      <c r="I51" s="64">
        <v>290</v>
      </c>
      <c r="J51" s="33"/>
      <c r="K51" s="33"/>
      <c r="L51" s="34"/>
    </row>
    <row r="52" spans="1:12" s="35" customFormat="1" ht="21" customHeight="1" x14ac:dyDescent="0.2">
      <c r="A52" s="9" t="s">
        <v>132</v>
      </c>
      <c r="B52" s="33">
        <f t="shared" ref="B52:B87" si="1">+C52+D52+E52+F52+G52+H52+I52</f>
        <v>124479</v>
      </c>
      <c r="C52" s="10">
        <v>49</v>
      </c>
      <c r="D52" s="10">
        <v>1664</v>
      </c>
      <c r="E52" s="10">
        <v>12751</v>
      </c>
      <c r="F52" s="10">
        <v>85080</v>
      </c>
      <c r="G52" s="10">
        <v>21794</v>
      </c>
      <c r="H52" s="10">
        <v>2807</v>
      </c>
      <c r="I52" s="10">
        <v>334</v>
      </c>
      <c r="J52" s="33"/>
      <c r="K52" s="33"/>
      <c r="L52" s="34"/>
    </row>
    <row r="53" spans="1:12" s="35" customFormat="1" ht="21" customHeight="1" x14ac:dyDescent="0.2">
      <c r="A53" s="62" t="s">
        <v>133</v>
      </c>
      <c r="B53" s="73">
        <f t="shared" si="1"/>
        <v>130087</v>
      </c>
      <c r="C53" s="63">
        <v>51</v>
      </c>
      <c r="D53" s="63">
        <v>1644</v>
      </c>
      <c r="E53" s="63">
        <v>13349</v>
      </c>
      <c r="F53" s="63">
        <v>83966</v>
      </c>
      <c r="G53" s="63">
        <v>27323</v>
      </c>
      <c r="H53" s="63">
        <v>3443</v>
      </c>
      <c r="I53" s="63">
        <v>311</v>
      </c>
      <c r="J53" s="33"/>
      <c r="K53" s="33"/>
      <c r="L53" s="34"/>
    </row>
    <row r="54" spans="1:12" s="35" customFormat="1" ht="21" customHeight="1" x14ac:dyDescent="0.2">
      <c r="A54" s="9" t="s">
        <v>134</v>
      </c>
      <c r="B54" s="33">
        <f t="shared" si="1"/>
        <v>127314</v>
      </c>
      <c r="C54" s="10">
        <v>46</v>
      </c>
      <c r="D54" s="10">
        <v>1636</v>
      </c>
      <c r="E54" s="10">
        <v>12827</v>
      </c>
      <c r="F54" s="10">
        <v>83799</v>
      </c>
      <c r="G54" s="10">
        <v>25733</v>
      </c>
      <c r="H54" s="10">
        <v>2924</v>
      </c>
      <c r="I54" s="10">
        <v>349</v>
      </c>
      <c r="J54" s="33"/>
      <c r="K54" s="33"/>
      <c r="L54" s="34"/>
    </row>
    <row r="55" spans="1:12" s="35" customFormat="1" ht="21" customHeight="1" x14ac:dyDescent="0.2">
      <c r="A55" s="62" t="s">
        <v>135</v>
      </c>
      <c r="B55" s="74">
        <f t="shared" si="1"/>
        <v>122364</v>
      </c>
      <c r="C55" s="64">
        <v>66</v>
      </c>
      <c r="D55" s="64">
        <v>1656</v>
      </c>
      <c r="E55" s="64">
        <v>12953</v>
      </c>
      <c r="F55" s="64">
        <v>84945</v>
      </c>
      <c r="G55" s="64">
        <v>19895</v>
      </c>
      <c r="H55" s="64">
        <v>2557</v>
      </c>
      <c r="I55" s="64">
        <v>292</v>
      </c>
      <c r="J55" s="33"/>
      <c r="K55" s="33"/>
      <c r="L55" s="34"/>
    </row>
    <row r="56" spans="1:12" s="35" customFormat="1" ht="21" customHeight="1" x14ac:dyDescent="0.2">
      <c r="A56" s="9" t="s">
        <v>136</v>
      </c>
      <c r="B56" s="33">
        <f t="shared" si="1"/>
        <v>127140</v>
      </c>
      <c r="C56" s="10">
        <v>67</v>
      </c>
      <c r="D56" s="10">
        <v>1621</v>
      </c>
      <c r="E56" s="10">
        <v>12747</v>
      </c>
      <c r="F56" s="10">
        <v>84317</v>
      </c>
      <c r="G56" s="10">
        <v>24774</v>
      </c>
      <c r="H56" s="10">
        <v>3173</v>
      </c>
      <c r="I56" s="10">
        <v>441</v>
      </c>
      <c r="J56" s="33"/>
      <c r="K56" s="33"/>
      <c r="L56" s="34"/>
    </row>
    <row r="57" spans="1:12" s="35" customFormat="1" ht="21" customHeight="1" x14ac:dyDescent="0.2">
      <c r="A57" s="62" t="s">
        <v>137</v>
      </c>
      <c r="B57" s="73">
        <f t="shared" si="1"/>
        <v>131239</v>
      </c>
      <c r="C57" s="63">
        <v>76</v>
      </c>
      <c r="D57" s="63">
        <v>1642</v>
      </c>
      <c r="E57" s="63">
        <v>13436</v>
      </c>
      <c r="F57" s="63">
        <v>84003</v>
      </c>
      <c r="G57" s="63">
        <v>28679</v>
      </c>
      <c r="H57" s="63">
        <v>2987</v>
      </c>
      <c r="I57" s="63">
        <v>416</v>
      </c>
      <c r="J57" s="33"/>
      <c r="K57" s="33"/>
      <c r="L57" s="34"/>
    </row>
    <row r="58" spans="1:12" s="35" customFormat="1" ht="21" customHeight="1" x14ac:dyDescent="0.2">
      <c r="A58" s="9" t="s">
        <v>138</v>
      </c>
      <c r="B58" s="33">
        <f t="shared" si="1"/>
        <v>133154</v>
      </c>
      <c r="C58" s="10">
        <v>73</v>
      </c>
      <c r="D58" s="10">
        <v>1626</v>
      </c>
      <c r="E58" s="10">
        <v>13468</v>
      </c>
      <c r="F58" s="10">
        <v>84470</v>
      </c>
      <c r="G58" s="10">
        <v>30382</v>
      </c>
      <c r="H58" s="10">
        <v>2697</v>
      </c>
      <c r="I58" s="10">
        <v>438</v>
      </c>
      <c r="J58" s="33"/>
      <c r="K58" s="33"/>
      <c r="L58" s="34"/>
    </row>
    <row r="59" spans="1:12" s="35" customFormat="1" ht="21" customHeight="1" x14ac:dyDescent="0.2">
      <c r="A59" s="62" t="s">
        <v>139</v>
      </c>
      <c r="B59" s="74">
        <f t="shared" si="1"/>
        <v>137698</v>
      </c>
      <c r="C59" s="64">
        <v>62</v>
      </c>
      <c r="D59" s="64">
        <v>1672</v>
      </c>
      <c r="E59" s="64">
        <v>14364</v>
      </c>
      <c r="F59" s="64">
        <v>83978</v>
      </c>
      <c r="G59" s="64">
        <v>34475</v>
      </c>
      <c r="H59" s="64">
        <v>2722</v>
      </c>
      <c r="I59" s="64">
        <v>425</v>
      </c>
      <c r="J59" s="33"/>
      <c r="K59" s="33"/>
      <c r="L59" s="34"/>
    </row>
    <row r="60" spans="1:12" s="35" customFormat="1" ht="21" customHeight="1" x14ac:dyDescent="0.2">
      <c r="A60" s="9" t="s">
        <v>140</v>
      </c>
      <c r="B60" s="33">
        <f t="shared" si="1"/>
        <v>135157</v>
      </c>
      <c r="C60" s="10">
        <v>64</v>
      </c>
      <c r="D60" s="10">
        <v>1652</v>
      </c>
      <c r="E60" s="10">
        <v>14157</v>
      </c>
      <c r="F60" s="10">
        <v>84974</v>
      </c>
      <c r="G60" s="10">
        <v>31189</v>
      </c>
      <c r="H60" s="10">
        <v>2623</v>
      </c>
      <c r="I60" s="10">
        <v>498</v>
      </c>
      <c r="J60" s="33"/>
      <c r="K60" s="33"/>
      <c r="L60" s="34"/>
    </row>
    <row r="61" spans="1:12" s="35" customFormat="1" ht="21" customHeight="1" x14ac:dyDescent="0.2">
      <c r="A61" s="62" t="s">
        <v>141</v>
      </c>
      <c r="B61" s="73">
        <f t="shared" si="1"/>
        <v>131253</v>
      </c>
      <c r="C61" s="63">
        <v>59</v>
      </c>
      <c r="D61" s="63">
        <v>1590</v>
      </c>
      <c r="E61" s="63">
        <v>14690</v>
      </c>
      <c r="F61" s="63">
        <v>83881</v>
      </c>
      <c r="G61" s="63">
        <v>27526</v>
      </c>
      <c r="H61" s="63">
        <v>3018</v>
      </c>
      <c r="I61" s="63">
        <v>489</v>
      </c>
      <c r="J61" s="33"/>
      <c r="K61" s="33"/>
      <c r="L61" s="34"/>
    </row>
    <row r="62" spans="1:12" s="35" customFormat="1" ht="21" customHeight="1" x14ac:dyDescent="0.2">
      <c r="A62" s="9" t="s">
        <v>142</v>
      </c>
      <c r="B62" s="33">
        <f t="shared" si="1"/>
        <v>126635</v>
      </c>
      <c r="C62" s="10">
        <v>56</v>
      </c>
      <c r="D62" s="10">
        <v>1564</v>
      </c>
      <c r="E62" s="10">
        <v>15098</v>
      </c>
      <c r="F62" s="10">
        <v>81552</v>
      </c>
      <c r="G62" s="10">
        <v>25018</v>
      </c>
      <c r="H62" s="10">
        <v>2880</v>
      </c>
      <c r="I62" s="10">
        <v>467</v>
      </c>
      <c r="J62" s="33"/>
      <c r="K62" s="33"/>
      <c r="L62" s="34"/>
    </row>
    <row r="63" spans="1:12" s="35" customFormat="1" ht="21" customHeight="1" x14ac:dyDescent="0.2">
      <c r="A63" s="62" t="s">
        <v>143</v>
      </c>
      <c r="B63" s="74">
        <f t="shared" si="1"/>
        <v>127766</v>
      </c>
      <c r="C63" s="64">
        <v>68</v>
      </c>
      <c r="D63" s="64">
        <v>1553</v>
      </c>
      <c r="E63" s="64">
        <v>15910</v>
      </c>
      <c r="F63" s="64">
        <v>80432</v>
      </c>
      <c r="G63" s="64">
        <v>26575</v>
      </c>
      <c r="H63" s="64">
        <v>2725</v>
      </c>
      <c r="I63" s="64">
        <v>503</v>
      </c>
      <c r="J63" s="33"/>
      <c r="K63" s="33"/>
      <c r="L63" s="34"/>
    </row>
    <row r="64" spans="1:12" s="35" customFormat="1" ht="21" customHeight="1" x14ac:dyDescent="0.2">
      <c r="A64" s="9" t="s">
        <v>144</v>
      </c>
      <c r="B64" s="33">
        <f t="shared" si="1"/>
        <v>129246</v>
      </c>
      <c r="C64" s="10">
        <v>99</v>
      </c>
      <c r="D64" s="10">
        <v>1539</v>
      </c>
      <c r="E64" s="10">
        <v>16471</v>
      </c>
      <c r="F64" s="10">
        <v>81044</v>
      </c>
      <c r="G64" s="10">
        <v>26690</v>
      </c>
      <c r="H64" s="10">
        <v>2860</v>
      </c>
      <c r="I64" s="10">
        <v>543</v>
      </c>
      <c r="J64" s="33"/>
      <c r="K64" s="33"/>
      <c r="L64" s="34"/>
    </row>
    <row r="65" spans="1:12" s="35" customFormat="1" ht="21" customHeight="1" x14ac:dyDescent="0.2">
      <c r="A65" s="62" t="s">
        <v>145</v>
      </c>
      <c r="B65" s="73">
        <f t="shared" si="1"/>
        <v>124966</v>
      </c>
      <c r="C65" s="63">
        <v>97</v>
      </c>
      <c r="D65" s="63">
        <v>1582</v>
      </c>
      <c r="E65" s="63">
        <v>16524</v>
      </c>
      <c r="F65" s="63">
        <v>80244</v>
      </c>
      <c r="G65" s="63">
        <v>22922</v>
      </c>
      <c r="H65" s="63">
        <v>3071</v>
      </c>
      <c r="I65" s="63">
        <v>526</v>
      </c>
      <c r="J65" s="33"/>
      <c r="K65" s="33"/>
      <c r="L65" s="34"/>
    </row>
    <row r="66" spans="1:12" s="35" customFormat="1" ht="21" customHeight="1" x14ac:dyDescent="0.2">
      <c r="A66" s="9" t="s">
        <v>146</v>
      </c>
      <c r="B66" s="33">
        <f t="shared" si="1"/>
        <v>127674</v>
      </c>
      <c r="C66" s="10">
        <v>96</v>
      </c>
      <c r="D66" s="10">
        <v>1562</v>
      </c>
      <c r="E66" s="10">
        <v>16828</v>
      </c>
      <c r="F66" s="10">
        <v>80199</v>
      </c>
      <c r="G66" s="10">
        <v>25233</v>
      </c>
      <c r="H66" s="10">
        <v>3257</v>
      </c>
      <c r="I66" s="10">
        <v>499</v>
      </c>
      <c r="J66" s="33"/>
      <c r="K66" s="33"/>
      <c r="L66" s="34"/>
    </row>
    <row r="67" spans="1:12" s="35" customFormat="1" ht="21" customHeight="1" x14ac:dyDescent="0.2">
      <c r="A67" s="62" t="s">
        <v>147</v>
      </c>
      <c r="B67" s="74">
        <f t="shared" si="1"/>
        <v>127942</v>
      </c>
      <c r="C67" s="64">
        <v>102</v>
      </c>
      <c r="D67" s="64">
        <v>1584</v>
      </c>
      <c r="E67" s="64">
        <v>16907</v>
      </c>
      <c r="F67" s="64">
        <v>80543</v>
      </c>
      <c r="G67" s="64">
        <v>25854</v>
      </c>
      <c r="H67" s="64">
        <v>2431</v>
      </c>
      <c r="I67" s="64">
        <v>521</v>
      </c>
      <c r="J67" s="33"/>
      <c r="K67" s="33"/>
      <c r="L67" s="34"/>
    </row>
    <row r="68" spans="1:12" s="35" customFormat="1" ht="21" customHeight="1" x14ac:dyDescent="0.2">
      <c r="A68" s="9" t="s">
        <v>149</v>
      </c>
      <c r="B68" s="33">
        <f t="shared" si="1"/>
        <v>124862</v>
      </c>
      <c r="C68" s="10">
        <v>90</v>
      </c>
      <c r="D68" s="10">
        <v>1614</v>
      </c>
      <c r="E68" s="10">
        <v>17267</v>
      </c>
      <c r="F68" s="10">
        <v>80691</v>
      </c>
      <c r="G68" s="10">
        <v>21172</v>
      </c>
      <c r="H68" s="10">
        <v>3422</v>
      </c>
      <c r="I68" s="10">
        <v>606</v>
      </c>
      <c r="J68" s="33"/>
      <c r="K68" s="33"/>
      <c r="L68" s="34"/>
    </row>
    <row r="69" spans="1:12" s="35" customFormat="1" ht="21" customHeight="1" x14ac:dyDescent="0.2">
      <c r="A69" s="62" t="s">
        <v>150</v>
      </c>
      <c r="B69" s="73">
        <f t="shared" si="1"/>
        <v>126791</v>
      </c>
      <c r="C69" s="63">
        <v>86</v>
      </c>
      <c r="D69" s="63">
        <v>1595</v>
      </c>
      <c r="E69" s="63">
        <v>17346</v>
      </c>
      <c r="F69" s="63">
        <v>81600</v>
      </c>
      <c r="G69" s="63">
        <v>21731</v>
      </c>
      <c r="H69" s="63">
        <v>3860</v>
      </c>
      <c r="I69" s="63">
        <v>573</v>
      </c>
      <c r="J69" s="33"/>
      <c r="K69" s="33"/>
      <c r="L69" s="34"/>
    </row>
    <row r="70" spans="1:12" s="35" customFormat="1" ht="21" customHeight="1" x14ac:dyDescent="0.2">
      <c r="A70" s="9" t="s">
        <v>151</v>
      </c>
      <c r="B70" s="33">
        <f t="shared" si="1"/>
        <v>130927</v>
      </c>
      <c r="C70" s="10">
        <v>94</v>
      </c>
      <c r="D70" s="10">
        <v>1628</v>
      </c>
      <c r="E70" s="10">
        <v>17621</v>
      </c>
      <c r="F70" s="10">
        <v>81775</v>
      </c>
      <c r="G70" s="10">
        <v>25423</v>
      </c>
      <c r="H70" s="10">
        <v>3851</v>
      </c>
      <c r="I70" s="10">
        <v>535</v>
      </c>
      <c r="J70" s="33"/>
      <c r="K70" s="33"/>
      <c r="L70" s="34"/>
    </row>
    <row r="71" spans="1:12" s="35" customFormat="1" ht="21" customHeight="1" x14ac:dyDescent="0.2">
      <c r="A71" s="62" t="s">
        <v>152</v>
      </c>
      <c r="B71" s="74">
        <f t="shared" si="1"/>
        <v>134102</v>
      </c>
      <c r="C71" s="64">
        <v>221</v>
      </c>
      <c r="D71" s="64">
        <v>1612</v>
      </c>
      <c r="E71" s="64">
        <v>17660</v>
      </c>
      <c r="F71" s="64">
        <v>83633</v>
      </c>
      <c r="G71" s="64">
        <v>26841</v>
      </c>
      <c r="H71" s="64">
        <v>3570</v>
      </c>
      <c r="I71" s="64">
        <v>565</v>
      </c>
      <c r="J71" s="33"/>
      <c r="K71" s="33"/>
      <c r="L71" s="34"/>
    </row>
    <row r="72" spans="1:12" s="35" customFormat="1" ht="21" customHeight="1" x14ac:dyDescent="0.2">
      <c r="A72" s="9" t="s">
        <v>153</v>
      </c>
      <c r="B72" s="33">
        <f t="shared" si="1"/>
        <v>124243</v>
      </c>
      <c r="C72" s="10">
        <v>222</v>
      </c>
      <c r="D72" s="10">
        <v>1620</v>
      </c>
      <c r="E72" s="10">
        <v>17154</v>
      </c>
      <c r="F72" s="10">
        <v>82243</v>
      </c>
      <c r="G72" s="10">
        <v>16908</v>
      </c>
      <c r="H72" s="10">
        <v>5517</v>
      </c>
      <c r="I72" s="10">
        <v>579</v>
      </c>
      <c r="J72" s="33"/>
      <c r="K72" s="33"/>
      <c r="L72" s="34"/>
    </row>
    <row r="73" spans="1:12" s="35" customFormat="1" ht="21" customHeight="1" x14ac:dyDescent="0.2">
      <c r="A73" s="62" t="s">
        <v>154</v>
      </c>
      <c r="B73" s="73">
        <f t="shared" si="1"/>
        <v>127163</v>
      </c>
      <c r="C73" s="63">
        <v>226</v>
      </c>
      <c r="D73" s="63">
        <v>1595</v>
      </c>
      <c r="E73" s="63">
        <v>15460</v>
      </c>
      <c r="F73" s="63">
        <v>81948</v>
      </c>
      <c r="G73" s="63">
        <v>22218</v>
      </c>
      <c r="H73" s="63">
        <v>5139</v>
      </c>
      <c r="I73" s="63">
        <v>577</v>
      </c>
      <c r="J73" s="33"/>
      <c r="K73" s="33"/>
      <c r="L73" s="34"/>
    </row>
    <row r="74" spans="1:12" s="35" customFormat="1" ht="21" customHeight="1" x14ac:dyDescent="0.2">
      <c r="A74" s="9" t="s">
        <v>155</v>
      </c>
      <c r="B74" s="33">
        <f t="shared" si="1"/>
        <v>127990</v>
      </c>
      <c r="C74" s="10">
        <v>107</v>
      </c>
      <c r="D74" s="10">
        <v>1569</v>
      </c>
      <c r="E74" s="10">
        <v>16371</v>
      </c>
      <c r="F74" s="10">
        <v>82107</v>
      </c>
      <c r="G74" s="10">
        <v>22263</v>
      </c>
      <c r="H74" s="10">
        <v>5029</v>
      </c>
      <c r="I74" s="10">
        <v>544</v>
      </c>
      <c r="J74" s="33"/>
      <c r="K74" s="33"/>
      <c r="L74" s="34"/>
    </row>
    <row r="75" spans="1:12" s="35" customFormat="1" ht="21" customHeight="1" x14ac:dyDescent="0.2">
      <c r="A75" s="62" t="s">
        <v>156</v>
      </c>
      <c r="B75" s="74">
        <f t="shared" si="1"/>
        <v>133665</v>
      </c>
      <c r="C75" s="64">
        <v>115</v>
      </c>
      <c r="D75" s="64">
        <v>1545</v>
      </c>
      <c r="E75" s="64">
        <v>16865</v>
      </c>
      <c r="F75" s="64">
        <v>82976</v>
      </c>
      <c r="G75" s="64">
        <v>26939</v>
      </c>
      <c r="H75" s="64">
        <v>4664</v>
      </c>
      <c r="I75" s="64">
        <v>561</v>
      </c>
      <c r="J75" s="33"/>
      <c r="K75" s="33"/>
      <c r="L75" s="34"/>
    </row>
    <row r="76" spans="1:12" s="35" customFormat="1" ht="21" customHeight="1" x14ac:dyDescent="0.2">
      <c r="A76" s="9" t="s">
        <v>158</v>
      </c>
      <c r="B76" s="33">
        <f t="shared" si="1"/>
        <v>137411</v>
      </c>
      <c r="C76" s="10">
        <v>111</v>
      </c>
      <c r="D76" s="10">
        <v>1574</v>
      </c>
      <c r="E76" s="10">
        <v>18329</v>
      </c>
      <c r="F76" s="10">
        <v>88293</v>
      </c>
      <c r="G76" s="10">
        <v>23438</v>
      </c>
      <c r="H76" s="10">
        <v>5035</v>
      </c>
      <c r="I76" s="10">
        <v>631</v>
      </c>
      <c r="J76" s="33"/>
      <c r="K76" s="33"/>
      <c r="L76" s="34"/>
    </row>
    <row r="77" spans="1:12" s="35" customFormat="1" ht="21" customHeight="1" x14ac:dyDescent="0.2">
      <c r="A77" s="62" t="s">
        <v>159</v>
      </c>
      <c r="B77" s="73">
        <f t="shared" si="1"/>
        <v>139134</v>
      </c>
      <c r="C77" s="63">
        <v>114</v>
      </c>
      <c r="D77" s="63">
        <v>1566</v>
      </c>
      <c r="E77" s="63">
        <v>19206</v>
      </c>
      <c r="F77" s="63">
        <v>90186</v>
      </c>
      <c r="G77" s="63">
        <v>22703</v>
      </c>
      <c r="H77" s="63">
        <v>4734</v>
      </c>
      <c r="I77" s="63">
        <v>625</v>
      </c>
      <c r="J77" s="33"/>
      <c r="K77" s="33"/>
      <c r="L77" s="34"/>
    </row>
    <row r="78" spans="1:12" s="35" customFormat="1" ht="21" customHeight="1" x14ac:dyDescent="0.2">
      <c r="A78" s="9" t="s">
        <v>160</v>
      </c>
      <c r="B78" s="33">
        <f t="shared" si="1"/>
        <v>144357</v>
      </c>
      <c r="C78" s="10">
        <v>160</v>
      </c>
      <c r="D78" s="10">
        <v>6344</v>
      </c>
      <c r="E78" s="10">
        <v>19679</v>
      </c>
      <c r="F78" s="10">
        <v>90295</v>
      </c>
      <c r="G78" s="10">
        <v>22895</v>
      </c>
      <c r="H78" s="10">
        <v>4394</v>
      </c>
      <c r="I78" s="10">
        <v>590</v>
      </c>
      <c r="J78" s="33"/>
      <c r="K78" s="33"/>
      <c r="L78" s="34"/>
    </row>
    <row r="79" spans="1:12" s="35" customFormat="1" ht="21" customHeight="1" x14ac:dyDescent="0.2">
      <c r="A79" s="62" t="s">
        <v>161</v>
      </c>
      <c r="B79" s="74">
        <f t="shared" si="1"/>
        <v>150538</v>
      </c>
      <c r="C79" s="64">
        <v>156</v>
      </c>
      <c r="D79" s="64">
        <v>6472</v>
      </c>
      <c r="E79" s="64">
        <v>21249</v>
      </c>
      <c r="F79" s="64">
        <v>91698</v>
      </c>
      <c r="G79" s="64">
        <v>26800</v>
      </c>
      <c r="H79" s="64">
        <v>3538</v>
      </c>
      <c r="I79" s="64">
        <v>625</v>
      </c>
      <c r="J79" s="33"/>
      <c r="K79" s="33"/>
      <c r="L79" s="34"/>
    </row>
    <row r="80" spans="1:12" s="35" customFormat="1" ht="21" customHeight="1" x14ac:dyDescent="0.2">
      <c r="A80" s="9" t="s">
        <v>162</v>
      </c>
      <c r="B80" s="33">
        <f t="shared" si="1"/>
        <v>156526</v>
      </c>
      <c r="C80" s="10">
        <v>158</v>
      </c>
      <c r="D80" s="10">
        <v>6502</v>
      </c>
      <c r="E80" s="10">
        <v>22721</v>
      </c>
      <c r="F80" s="10">
        <v>94477</v>
      </c>
      <c r="G80" s="10">
        <v>28331</v>
      </c>
      <c r="H80" s="10">
        <v>3618</v>
      </c>
      <c r="I80" s="10">
        <v>719</v>
      </c>
      <c r="J80" s="33"/>
      <c r="K80" s="33"/>
      <c r="L80" s="34"/>
    </row>
    <row r="81" spans="1:12" s="35" customFormat="1" ht="21" customHeight="1" x14ac:dyDescent="0.2">
      <c r="A81" s="62" t="s">
        <v>163</v>
      </c>
      <c r="B81" s="73">
        <f t="shared" si="1"/>
        <v>162478</v>
      </c>
      <c r="C81" s="63">
        <v>165</v>
      </c>
      <c r="D81" s="63">
        <v>6628</v>
      </c>
      <c r="E81" s="63">
        <v>25472</v>
      </c>
      <c r="F81" s="63">
        <v>96368</v>
      </c>
      <c r="G81" s="63">
        <v>29570</v>
      </c>
      <c r="H81" s="63">
        <v>3598</v>
      </c>
      <c r="I81" s="63">
        <v>677</v>
      </c>
      <c r="J81" s="33"/>
      <c r="K81" s="33"/>
      <c r="L81" s="34"/>
    </row>
    <row r="82" spans="1:12" s="35" customFormat="1" ht="21" customHeight="1" x14ac:dyDescent="0.2">
      <c r="A82" s="9" t="s">
        <v>164</v>
      </c>
      <c r="B82" s="33">
        <f t="shared" si="1"/>
        <v>165286</v>
      </c>
      <c r="C82" s="10">
        <v>176</v>
      </c>
      <c r="D82" s="10">
        <v>6875</v>
      </c>
      <c r="E82" s="10">
        <v>25889</v>
      </c>
      <c r="F82" s="10">
        <v>97013</v>
      </c>
      <c r="G82" s="10">
        <v>31314</v>
      </c>
      <c r="H82" s="10">
        <v>3407</v>
      </c>
      <c r="I82" s="10">
        <v>612</v>
      </c>
      <c r="J82" s="33"/>
      <c r="K82" s="33"/>
      <c r="L82" s="34"/>
    </row>
    <row r="83" spans="1:12" s="35" customFormat="1" ht="21" customHeight="1" x14ac:dyDescent="0.2">
      <c r="A83" s="11" t="s">
        <v>165</v>
      </c>
      <c r="B83" s="74">
        <f t="shared" si="1"/>
        <v>165127</v>
      </c>
      <c r="C83" s="64">
        <v>206</v>
      </c>
      <c r="D83" s="64">
        <v>6553</v>
      </c>
      <c r="E83" s="64">
        <v>24037</v>
      </c>
      <c r="F83" s="64">
        <v>101036</v>
      </c>
      <c r="G83" s="64">
        <v>29512</v>
      </c>
      <c r="H83" s="64">
        <v>3132</v>
      </c>
      <c r="I83" s="64">
        <v>651</v>
      </c>
      <c r="J83" s="33"/>
      <c r="K83" s="33"/>
      <c r="L83" s="34"/>
    </row>
    <row r="84" spans="1:12" s="35" customFormat="1" ht="21" customHeight="1" x14ac:dyDescent="0.2">
      <c r="A84" s="9" t="s">
        <v>166</v>
      </c>
      <c r="B84" s="33">
        <f t="shared" si="1"/>
        <v>167283</v>
      </c>
      <c r="C84" s="10">
        <v>182</v>
      </c>
      <c r="D84" s="10">
        <v>6465</v>
      </c>
      <c r="E84" s="10">
        <v>24786</v>
      </c>
      <c r="F84" s="10">
        <v>102536</v>
      </c>
      <c r="G84" s="10">
        <v>28584</v>
      </c>
      <c r="H84" s="10">
        <v>3821</v>
      </c>
      <c r="I84" s="10">
        <v>909</v>
      </c>
      <c r="J84" s="33"/>
      <c r="K84" s="33"/>
      <c r="L84" s="34"/>
    </row>
    <row r="85" spans="1:12" s="35" customFormat="1" ht="21" customHeight="1" x14ac:dyDescent="0.2">
      <c r="A85" s="62" t="s">
        <v>167</v>
      </c>
      <c r="B85" s="73">
        <f t="shared" si="1"/>
        <v>173547</v>
      </c>
      <c r="C85" s="63">
        <v>189</v>
      </c>
      <c r="D85" s="63">
        <v>6378</v>
      </c>
      <c r="E85" s="63">
        <v>24830</v>
      </c>
      <c r="F85" s="63">
        <v>105052</v>
      </c>
      <c r="G85" s="63">
        <v>32946</v>
      </c>
      <c r="H85" s="63">
        <v>3332</v>
      </c>
      <c r="I85" s="63">
        <v>820</v>
      </c>
      <c r="J85" s="33"/>
      <c r="K85" s="33"/>
      <c r="L85" s="34"/>
    </row>
    <row r="86" spans="1:12" s="35" customFormat="1" ht="21" customHeight="1" x14ac:dyDescent="0.2">
      <c r="A86" s="9" t="s">
        <v>168</v>
      </c>
      <c r="B86" s="33">
        <f t="shared" si="1"/>
        <v>173663</v>
      </c>
      <c r="C86" s="10">
        <v>183</v>
      </c>
      <c r="D86" s="10">
        <v>6507</v>
      </c>
      <c r="E86" s="10">
        <v>24324</v>
      </c>
      <c r="F86" s="10">
        <v>102141</v>
      </c>
      <c r="G86" s="10">
        <v>36628</v>
      </c>
      <c r="H86" s="10">
        <v>3112</v>
      </c>
      <c r="I86" s="10">
        <v>768</v>
      </c>
      <c r="J86" s="33"/>
      <c r="K86" s="33"/>
      <c r="L86" s="34"/>
    </row>
    <row r="87" spans="1:12" s="35" customFormat="1" ht="21" customHeight="1" x14ac:dyDescent="0.2">
      <c r="A87" s="11" t="s">
        <v>169</v>
      </c>
      <c r="B87" s="74">
        <f t="shared" si="1"/>
        <v>182473</v>
      </c>
      <c r="C87" s="64">
        <v>203</v>
      </c>
      <c r="D87" s="64">
        <v>6368</v>
      </c>
      <c r="E87" s="64">
        <v>23026</v>
      </c>
      <c r="F87" s="64">
        <v>113451</v>
      </c>
      <c r="G87" s="64">
        <v>34603</v>
      </c>
      <c r="H87" s="64">
        <v>3959</v>
      </c>
      <c r="I87" s="64">
        <v>863</v>
      </c>
      <c r="J87" s="33"/>
      <c r="K87" s="33"/>
      <c r="L87" s="34"/>
    </row>
  </sheetData>
  <mergeCells count="2">
    <mergeCell ref="A5:A6"/>
    <mergeCell ref="B5:I5"/>
  </mergeCells>
  <pageMargins left="0.19685039370078741" right="0.15748031496062992" top="0.6692913385826772" bottom="0.43307086614173229" header="0.31496062992125984" footer="0.15748031496062992"/>
  <pageSetup paperSize="9" scale="58" fitToHeight="4" orientation="landscape" r:id="rId1"/>
  <headerFooter alignWithMargins="0">
    <oddFooter>&amp;R&amp;D</oddFooter>
  </headerFooter>
  <rowBreaks count="1" manualBreakCount="1">
    <brk id="39"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AE91"/>
  <sheetViews>
    <sheetView showGridLines="0" view="pageBreakPreview" zoomScale="80" zoomScaleNormal="100" zoomScaleSheetLayoutView="80" workbookViewId="0">
      <pane ySplit="11" topLeftCell="A72" activePane="bottomLeft" state="frozen"/>
      <selection sqref="A1:XFD1048576"/>
      <selection pane="bottomLeft" activeCell="A88" sqref="A88:A91"/>
    </sheetView>
  </sheetViews>
  <sheetFormatPr defaultColWidth="9.140625" defaultRowHeight="12.75" x14ac:dyDescent="0.2"/>
  <cols>
    <col min="1" max="1" width="12.7109375" style="3" customWidth="1"/>
    <col min="2" max="11" width="14" style="3" customWidth="1"/>
    <col min="12" max="12" width="18.28515625" style="3" customWidth="1"/>
    <col min="13" max="13" width="15.5703125" style="3" customWidth="1"/>
    <col min="14" max="17" width="14" style="3" customWidth="1"/>
    <col min="18" max="18" width="22.140625" style="3" customWidth="1"/>
    <col min="19" max="19" width="21.28515625" style="3" customWidth="1"/>
    <col min="20" max="20" width="16.140625" style="3" customWidth="1"/>
    <col min="21" max="16384" width="9.140625" style="3"/>
  </cols>
  <sheetData>
    <row r="1" spans="1:31" s="2" customFormat="1" ht="18" x14ac:dyDescent="0.2">
      <c r="A1" s="1" t="s">
        <v>129</v>
      </c>
    </row>
    <row r="3" spans="1:31" ht="15.75" x14ac:dyDescent="0.25">
      <c r="A3" s="5" t="s">
        <v>66</v>
      </c>
      <c r="C3" s="5"/>
      <c r="D3" s="5"/>
    </row>
    <row r="4" spans="1:31" x14ac:dyDescent="0.2">
      <c r="N4" s="6"/>
      <c r="O4" s="6"/>
      <c r="P4" s="6"/>
      <c r="Q4" s="6"/>
      <c r="R4" s="6"/>
      <c r="S4" s="6"/>
      <c r="T4" s="6"/>
    </row>
    <row r="5" spans="1:31" ht="24.75" customHeight="1" x14ac:dyDescent="0.25">
      <c r="A5" s="79"/>
      <c r="B5" s="179" t="s">
        <v>67</v>
      </c>
      <c r="C5" s="179"/>
      <c r="D5" s="179"/>
      <c r="E5" s="179"/>
      <c r="F5" s="179"/>
      <c r="G5" s="179"/>
      <c r="H5" s="179"/>
      <c r="I5" s="179"/>
      <c r="J5" s="179"/>
      <c r="K5" s="179"/>
      <c r="L5" s="179"/>
      <c r="M5" s="179"/>
      <c r="N5" s="179"/>
      <c r="O5" s="179"/>
      <c r="P5" s="179"/>
      <c r="Q5" s="179"/>
      <c r="R5" s="179"/>
      <c r="S5" s="179"/>
      <c r="T5" s="180"/>
    </row>
    <row r="6" spans="1:31" ht="31.5" customHeight="1" x14ac:dyDescent="0.25">
      <c r="A6" s="80"/>
      <c r="B6" s="181" t="s">
        <v>12</v>
      </c>
      <c r="C6" s="121" t="s">
        <v>13</v>
      </c>
      <c r="D6" s="185" t="s">
        <v>14</v>
      </c>
      <c r="E6" s="125" t="s">
        <v>15</v>
      </c>
      <c r="F6" s="114"/>
      <c r="G6" s="115"/>
      <c r="H6" s="125" t="s">
        <v>16</v>
      </c>
      <c r="I6" s="114"/>
      <c r="J6" s="114"/>
      <c r="K6" s="114"/>
      <c r="L6" s="114"/>
      <c r="M6" s="114"/>
      <c r="N6" s="114"/>
      <c r="O6" s="114"/>
      <c r="P6" s="114"/>
      <c r="Q6" s="114"/>
      <c r="R6" s="114"/>
      <c r="S6" s="114"/>
      <c r="T6" s="115"/>
    </row>
    <row r="7" spans="1:31" s="7" customFormat="1" ht="25.5" customHeight="1" x14ac:dyDescent="0.25">
      <c r="A7" s="80"/>
      <c r="B7" s="181"/>
      <c r="C7" s="183"/>
      <c r="D7" s="186"/>
      <c r="E7" s="188" t="s">
        <v>12</v>
      </c>
      <c r="F7" s="190" t="s">
        <v>13</v>
      </c>
      <c r="G7" s="191"/>
      <c r="H7" s="188" t="s">
        <v>12</v>
      </c>
      <c r="I7" s="164" t="s">
        <v>13</v>
      </c>
      <c r="J7" s="165"/>
      <c r="K7" s="165"/>
      <c r="L7" s="165"/>
      <c r="M7" s="166"/>
      <c r="N7" s="164" t="s">
        <v>14</v>
      </c>
      <c r="O7" s="165"/>
      <c r="P7" s="165"/>
      <c r="Q7" s="165"/>
      <c r="R7" s="165"/>
      <c r="S7" s="165"/>
      <c r="T7" s="166"/>
      <c r="U7" s="3"/>
      <c r="V7" s="3"/>
      <c r="W7" s="3"/>
      <c r="X7" s="3"/>
      <c r="Y7" s="3"/>
      <c r="Z7" s="3"/>
      <c r="AA7" s="3"/>
      <c r="AB7" s="3"/>
      <c r="AC7" s="3"/>
      <c r="AD7" s="3"/>
      <c r="AE7" s="3"/>
    </row>
    <row r="8" spans="1:31" s="7" customFormat="1" ht="30.75" customHeight="1" x14ac:dyDescent="0.2">
      <c r="A8" s="81" t="s">
        <v>11</v>
      </c>
      <c r="B8" s="181"/>
      <c r="C8" s="183"/>
      <c r="D8" s="186"/>
      <c r="E8" s="188"/>
      <c r="F8" s="192" t="s">
        <v>65</v>
      </c>
      <c r="G8" s="194" t="s">
        <v>105</v>
      </c>
      <c r="H8" s="188"/>
      <c r="I8" s="167" t="s">
        <v>65</v>
      </c>
      <c r="J8" s="169" t="s">
        <v>68</v>
      </c>
      <c r="K8" s="169" t="s">
        <v>0</v>
      </c>
      <c r="L8" s="170"/>
      <c r="M8" s="171"/>
      <c r="N8" s="167" t="s">
        <v>65</v>
      </c>
      <c r="O8" s="169" t="s">
        <v>68</v>
      </c>
      <c r="P8" s="169" t="s">
        <v>0</v>
      </c>
      <c r="Q8" s="170"/>
      <c r="R8" s="170"/>
      <c r="S8" s="170"/>
      <c r="T8" s="171"/>
      <c r="U8" s="3"/>
      <c r="V8" s="3"/>
      <c r="W8" s="3"/>
      <c r="X8" s="3"/>
      <c r="Y8" s="3"/>
      <c r="Z8" s="3"/>
      <c r="AA8" s="3"/>
      <c r="AB8" s="3"/>
      <c r="AC8" s="3"/>
      <c r="AD8" s="3"/>
      <c r="AE8" s="3"/>
    </row>
    <row r="9" spans="1:31" s="7" customFormat="1" ht="38.25" customHeight="1" x14ac:dyDescent="0.25">
      <c r="A9" s="80"/>
      <c r="B9" s="181"/>
      <c r="C9" s="183"/>
      <c r="D9" s="186"/>
      <c r="E9" s="188"/>
      <c r="F9" s="192"/>
      <c r="G9" s="195"/>
      <c r="H9" s="188"/>
      <c r="I9" s="167"/>
      <c r="J9" s="174"/>
      <c r="K9" s="174" t="s">
        <v>65</v>
      </c>
      <c r="L9" s="172" t="s">
        <v>69</v>
      </c>
      <c r="M9" s="172" t="s">
        <v>70</v>
      </c>
      <c r="N9" s="167"/>
      <c r="O9" s="174"/>
      <c r="P9" s="174" t="s">
        <v>65</v>
      </c>
      <c r="Q9" s="176" t="s">
        <v>69</v>
      </c>
      <c r="R9" s="177"/>
      <c r="S9" s="178"/>
      <c r="T9" s="172" t="s">
        <v>70</v>
      </c>
      <c r="U9" s="3"/>
      <c r="V9" s="3"/>
      <c r="W9" s="3"/>
      <c r="X9" s="3"/>
      <c r="Y9" s="3"/>
      <c r="Z9" s="3"/>
      <c r="AA9" s="3"/>
      <c r="AB9" s="3"/>
      <c r="AC9" s="3"/>
      <c r="AD9" s="3"/>
      <c r="AE9" s="3"/>
    </row>
    <row r="10" spans="1:31" s="21" customFormat="1" ht="55.5" customHeight="1" x14ac:dyDescent="0.25">
      <c r="A10" s="82"/>
      <c r="B10" s="182"/>
      <c r="C10" s="184"/>
      <c r="D10" s="187"/>
      <c r="E10" s="189"/>
      <c r="F10" s="193"/>
      <c r="G10" s="196"/>
      <c r="H10" s="189"/>
      <c r="I10" s="168"/>
      <c r="J10" s="175"/>
      <c r="K10" s="175"/>
      <c r="L10" s="173"/>
      <c r="M10" s="173"/>
      <c r="N10" s="168"/>
      <c r="O10" s="175"/>
      <c r="P10" s="175"/>
      <c r="Q10" s="107" t="s">
        <v>65</v>
      </c>
      <c r="R10" s="113" t="s">
        <v>71</v>
      </c>
      <c r="S10" s="113" t="s">
        <v>72</v>
      </c>
      <c r="T10" s="173"/>
      <c r="U10" s="3"/>
      <c r="V10" s="3"/>
      <c r="W10" s="3"/>
      <c r="X10" s="3"/>
      <c r="Y10" s="3"/>
      <c r="Z10" s="3"/>
      <c r="AA10" s="3"/>
      <c r="AB10" s="3"/>
      <c r="AC10" s="3"/>
      <c r="AD10" s="3"/>
      <c r="AE10" s="3"/>
    </row>
    <row r="11" spans="1:31" s="8" customFormat="1" ht="21" customHeight="1" x14ac:dyDescent="0.2">
      <c r="A11" s="61">
        <v>1</v>
      </c>
      <c r="B11" s="61">
        <f t="shared" ref="B11:T11" si="0">A11+1</f>
        <v>2</v>
      </c>
      <c r="C11" s="61">
        <f t="shared" si="0"/>
        <v>3</v>
      </c>
      <c r="D11" s="61">
        <f t="shared" si="0"/>
        <v>4</v>
      </c>
      <c r="E11" s="61">
        <f t="shared" si="0"/>
        <v>5</v>
      </c>
      <c r="F11" s="61">
        <f t="shared" si="0"/>
        <v>6</v>
      </c>
      <c r="G11" s="61">
        <f t="shared" si="0"/>
        <v>7</v>
      </c>
      <c r="H11" s="61">
        <f t="shared" si="0"/>
        <v>8</v>
      </c>
      <c r="I11" s="61">
        <f t="shared" si="0"/>
        <v>9</v>
      </c>
      <c r="J11" s="61">
        <f t="shared" si="0"/>
        <v>10</v>
      </c>
      <c r="K11" s="61">
        <f t="shared" si="0"/>
        <v>11</v>
      </c>
      <c r="L11" s="61">
        <f t="shared" si="0"/>
        <v>12</v>
      </c>
      <c r="M11" s="61">
        <f t="shared" si="0"/>
        <v>13</v>
      </c>
      <c r="N11" s="61">
        <f t="shared" si="0"/>
        <v>14</v>
      </c>
      <c r="O11" s="61">
        <f>N11+1</f>
        <v>15</v>
      </c>
      <c r="P11" s="61">
        <f>O11+1</f>
        <v>16</v>
      </c>
      <c r="Q11" s="61">
        <f t="shared" si="0"/>
        <v>17</v>
      </c>
      <c r="R11" s="61">
        <f t="shared" si="0"/>
        <v>18</v>
      </c>
      <c r="S11" s="61">
        <f t="shared" si="0"/>
        <v>19</v>
      </c>
      <c r="T11" s="61">
        <f t="shared" si="0"/>
        <v>20</v>
      </c>
      <c r="U11" s="3"/>
      <c r="V11" s="3"/>
      <c r="W11" s="3"/>
      <c r="X11" s="3"/>
      <c r="Y11" s="3"/>
      <c r="Z11" s="3"/>
      <c r="AA11" s="3"/>
      <c r="AB11" s="3"/>
      <c r="AC11" s="3"/>
      <c r="AD11" s="3"/>
      <c r="AE11" s="3"/>
    </row>
    <row r="12" spans="1:31" ht="21" customHeight="1" x14ac:dyDescent="0.2">
      <c r="A12" s="9" t="s">
        <v>19</v>
      </c>
      <c r="B12" s="10">
        <f>+C12-D12</f>
        <v>-36340</v>
      </c>
      <c r="C12" s="10">
        <f>+F12+I12+'E MPI rząd 2-IIP government 2'!C10+'E MPI rząd 2-IIP government 2'!O10</f>
        <v>1791</v>
      </c>
      <c r="D12" s="10">
        <f>+N12+'E MPI rząd 2-IIP government 2'!I10+'E MPI rząd 2-IIP government 2'!P10</f>
        <v>38131</v>
      </c>
      <c r="E12" s="10">
        <f>+F12</f>
        <v>112</v>
      </c>
      <c r="F12" s="10">
        <f>+G12</f>
        <v>112</v>
      </c>
      <c r="G12" s="10">
        <v>112</v>
      </c>
      <c r="H12" s="10">
        <f>+I12-N12</f>
        <v>-20503</v>
      </c>
      <c r="I12" s="10">
        <f>+J12+K12</f>
        <v>363</v>
      </c>
      <c r="J12" s="10">
        <v>0</v>
      </c>
      <c r="K12" s="10">
        <f>+L12+M12</f>
        <v>363</v>
      </c>
      <c r="L12" s="10">
        <v>363</v>
      </c>
      <c r="M12" s="10">
        <v>0</v>
      </c>
      <c r="N12" s="10">
        <f>+P12+O12</f>
        <v>20866</v>
      </c>
      <c r="O12" s="10">
        <v>0</v>
      </c>
      <c r="P12" s="10">
        <f>+Q12+T12</f>
        <v>20866</v>
      </c>
      <c r="Q12" s="10">
        <f>+R12+S12</f>
        <v>20846</v>
      </c>
      <c r="R12" s="10">
        <v>9316</v>
      </c>
      <c r="S12" s="10">
        <v>11530</v>
      </c>
      <c r="T12" s="10">
        <v>20</v>
      </c>
      <c r="U12" s="15"/>
    </row>
    <row r="13" spans="1:31" ht="21" customHeight="1" x14ac:dyDescent="0.2">
      <c r="A13" s="62" t="s">
        <v>20</v>
      </c>
      <c r="B13" s="63">
        <f t="shared" ref="B13:B55" si="1">+C13-D13</f>
        <v>-38745</v>
      </c>
      <c r="C13" s="63">
        <f>+F13+I13+'E MPI rząd 2-IIP government 2'!C11+'E MPI rząd 2-IIP government 2'!O11</f>
        <v>1792</v>
      </c>
      <c r="D13" s="63">
        <f>+N13+'E MPI rząd 2-IIP government 2'!I11+'E MPI rząd 2-IIP government 2'!P11</f>
        <v>40537</v>
      </c>
      <c r="E13" s="63">
        <f t="shared" ref="E13:F28" si="2">+F13</f>
        <v>113</v>
      </c>
      <c r="F13" s="63">
        <f t="shared" si="2"/>
        <v>113</v>
      </c>
      <c r="G13" s="63">
        <v>113</v>
      </c>
      <c r="H13" s="63">
        <f t="shared" ref="H13:H55" si="3">+I13-N13</f>
        <v>-22962</v>
      </c>
      <c r="I13" s="63">
        <f t="shared" ref="I13:I55" si="4">+J13+K13</f>
        <v>339</v>
      </c>
      <c r="J13" s="63">
        <v>0</v>
      </c>
      <c r="K13" s="63">
        <f t="shared" ref="K13:K55" si="5">+L13+M13</f>
        <v>339</v>
      </c>
      <c r="L13" s="63">
        <v>339</v>
      </c>
      <c r="M13" s="63">
        <v>0</v>
      </c>
      <c r="N13" s="63">
        <f>+P13+O13</f>
        <v>23301</v>
      </c>
      <c r="O13" s="63">
        <v>0</v>
      </c>
      <c r="P13" s="63">
        <f t="shared" ref="P13:P55" si="6">+Q13+T13</f>
        <v>23301</v>
      </c>
      <c r="Q13" s="63">
        <f t="shared" ref="Q13:Q55" si="7">+R13+S13</f>
        <v>23255</v>
      </c>
      <c r="R13" s="63">
        <v>11497</v>
      </c>
      <c r="S13" s="63">
        <v>11758</v>
      </c>
      <c r="T13" s="63">
        <v>46</v>
      </c>
      <c r="U13" s="15"/>
    </row>
    <row r="14" spans="1:31" ht="21" customHeight="1" x14ac:dyDescent="0.2">
      <c r="A14" s="9" t="s">
        <v>21</v>
      </c>
      <c r="B14" s="10">
        <f t="shared" si="1"/>
        <v>-39035</v>
      </c>
      <c r="C14" s="10">
        <f>+F14+I14+'E MPI rząd 2-IIP government 2'!C12+'E MPI rząd 2-IIP government 2'!O12</f>
        <v>1885</v>
      </c>
      <c r="D14" s="10">
        <f>+N14+'E MPI rząd 2-IIP government 2'!I12+'E MPI rząd 2-IIP government 2'!P12</f>
        <v>40920</v>
      </c>
      <c r="E14" s="10">
        <f t="shared" si="2"/>
        <v>111</v>
      </c>
      <c r="F14" s="10">
        <f t="shared" si="2"/>
        <v>111</v>
      </c>
      <c r="G14" s="10">
        <v>111</v>
      </c>
      <c r="H14" s="10">
        <f t="shared" si="3"/>
        <v>-24114</v>
      </c>
      <c r="I14" s="10">
        <f t="shared" si="4"/>
        <v>368</v>
      </c>
      <c r="J14" s="10">
        <v>0</v>
      </c>
      <c r="K14" s="10">
        <f t="shared" si="5"/>
        <v>368</v>
      </c>
      <c r="L14" s="10">
        <v>368</v>
      </c>
      <c r="M14" s="10">
        <v>0</v>
      </c>
      <c r="N14" s="10">
        <f>+P14+O14</f>
        <v>24482</v>
      </c>
      <c r="O14" s="10">
        <v>0</v>
      </c>
      <c r="P14" s="10">
        <f t="shared" si="6"/>
        <v>24482</v>
      </c>
      <c r="Q14" s="10">
        <f t="shared" si="7"/>
        <v>24304</v>
      </c>
      <c r="R14" s="10">
        <v>12624</v>
      </c>
      <c r="S14" s="10">
        <v>11680</v>
      </c>
      <c r="T14" s="10">
        <v>178</v>
      </c>
      <c r="U14" s="15"/>
    </row>
    <row r="15" spans="1:31" ht="21" customHeight="1" x14ac:dyDescent="0.2">
      <c r="A15" s="62" t="s">
        <v>22</v>
      </c>
      <c r="B15" s="64">
        <f t="shared" si="1"/>
        <v>-40581</v>
      </c>
      <c r="C15" s="64">
        <f>+F15+I15+'E MPI rząd 2-IIP government 2'!C13+'E MPI rząd 2-IIP government 2'!O13</f>
        <v>1759</v>
      </c>
      <c r="D15" s="64">
        <f>+N15+'E MPI rząd 2-IIP government 2'!I13+'E MPI rząd 2-IIP government 2'!P13</f>
        <v>42340</v>
      </c>
      <c r="E15" s="64">
        <f t="shared" si="2"/>
        <v>103</v>
      </c>
      <c r="F15" s="64">
        <f t="shared" si="2"/>
        <v>103</v>
      </c>
      <c r="G15" s="64">
        <v>103</v>
      </c>
      <c r="H15" s="64">
        <f t="shared" si="3"/>
        <v>-26278</v>
      </c>
      <c r="I15" s="64">
        <f t="shared" si="4"/>
        <v>341</v>
      </c>
      <c r="J15" s="64">
        <v>0</v>
      </c>
      <c r="K15" s="64">
        <f t="shared" si="5"/>
        <v>341</v>
      </c>
      <c r="L15" s="64">
        <v>341</v>
      </c>
      <c r="M15" s="64">
        <v>0</v>
      </c>
      <c r="N15" s="64">
        <f>+P15+O15</f>
        <v>26619</v>
      </c>
      <c r="O15" s="64">
        <v>0</v>
      </c>
      <c r="P15" s="64">
        <f t="shared" si="6"/>
        <v>26619</v>
      </c>
      <c r="Q15" s="64">
        <f t="shared" si="7"/>
        <v>26553</v>
      </c>
      <c r="R15" s="64">
        <v>15250</v>
      </c>
      <c r="S15" s="64">
        <v>11303</v>
      </c>
      <c r="T15" s="64">
        <v>66</v>
      </c>
      <c r="U15" s="15"/>
    </row>
    <row r="16" spans="1:31" ht="21" customHeight="1" x14ac:dyDescent="0.2">
      <c r="A16" s="9" t="s">
        <v>23</v>
      </c>
      <c r="B16" s="10">
        <f t="shared" si="1"/>
        <v>-41573</v>
      </c>
      <c r="C16" s="10">
        <f>+F16+I16+'E MPI rząd 2-IIP government 2'!C14+'E MPI rząd 2-IIP government 2'!O14</f>
        <v>1859</v>
      </c>
      <c r="D16" s="10">
        <f>+N16+'E MPI rząd 2-IIP government 2'!I14+'E MPI rząd 2-IIP government 2'!P14</f>
        <v>43432</v>
      </c>
      <c r="E16" s="10">
        <f t="shared" si="2"/>
        <v>108</v>
      </c>
      <c r="F16" s="10">
        <f t="shared" si="2"/>
        <v>108</v>
      </c>
      <c r="G16" s="10">
        <v>108</v>
      </c>
      <c r="H16" s="10">
        <f t="shared" si="3"/>
        <v>-30558</v>
      </c>
      <c r="I16" s="10">
        <f t="shared" si="4"/>
        <v>370</v>
      </c>
      <c r="J16" s="10">
        <v>0</v>
      </c>
      <c r="K16" s="10">
        <f t="shared" si="5"/>
        <v>370</v>
      </c>
      <c r="L16" s="10">
        <v>370</v>
      </c>
      <c r="M16" s="10">
        <v>0</v>
      </c>
      <c r="N16" s="10">
        <f t="shared" ref="N16:N79" si="8">+P16+O16</f>
        <v>30928</v>
      </c>
      <c r="O16" s="10">
        <v>0</v>
      </c>
      <c r="P16" s="10">
        <f t="shared" si="6"/>
        <v>30928</v>
      </c>
      <c r="Q16" s="10">
        <f t="shared" si="7"/>
        <v>30810</v>
      </c>
      <c r="R16" s="10">
        <v>15957</v>
      </c>
      <c r="S16" s="10">
        <v>14853</v>
      </c>
      <c r="T16" s="10">
        <v>118</v>
      </c>
      <c r="U16" s="15"/>
    </row>
    <row r="17" spans="1:31" ht="21" customHeight="1" x14ac:dyDescent="0.2">
      <c r="A17" s="62" t="s">
        <v>24</v>
      </c>
      <c r="B17" s="63">
        <f t="shared" si="1"/>
        <v>-46843</v>
      </c>
      <c r="C17" s="63">
        <f>+F17+I17+'E MPI rząd 2-IIP government 2'!C15+'E MPI rząd 2-IIP government 2'!O15</f>
        <v>2053</v>
      </c>
      <c r="D17" s="63">
        <f>+N17+'E MPI rząd 2-IIP government 2'!I15+'E MPI rząd 2-IIP government 2'!P15</f>
        <v>48896</v>
      </c>
      <c r="E17" s="63">
        <f t="shared" si="2"/>
        <v>116</v>
      </c>
      <c r="F17" s="63">
        <f t="shared" si="2"/>
        <v>116</v>
      </c>
      <c r="G17" s="63">
        <v>116</v>
      </c>
      <c r="H17" s="63">
        <f t="shared" si="3"/>
        <v>-36621</v>
      </c>
      <c r="I17" s="63">
        <f t="shared" si="4"/>
        <v>454</v>
      </c>
      <c r="J17" s="63">
        <v>0</v>
      </c>
      <c r="K17" s="63">
        <f t="shared" si="5"/>
        <v>454</v>
      </c>
      <c r="L17" s="63">
        <v>454</v>
      </c>
      <c r="M17" s="63">
        <v>0</v>
      </c>
      <c r="N17" s="63">
        <f t="shared" si="8"/>
        <v>37075</v>
      </c>
      <c r="O17" s="63">
        <v>0</v>
      </c>
      <c r="P17" s="63">
        <f t="shared" si="6"/>
        <v>37075</v>
      </c>
      <c r="Q17" s="63">
        <f t="shared" si="7"/>
        <v>36940</v>
      </c>
      <c r="R17" s="63">
        <v>18203</v>
      </c>
      <c r="S17" s="63">
        <v>18737</v>
      </c>
      <c r="T17" s="63">
        <v>135</v>
      </c>
      <c r="U17" s="15"/>
    </row>
    <row r="18" spans="1:31" s="8" customFormat="1" ht="21" customHeight="1" x14ac:dyDescent="0.2">
      <c r="A18" s="9" t="s">
        <v>25</v>
      </c>
      <c r="B18" s="10">
        <f t="shared" si="1"/>
        <v>-46983</v>
      </c>
      <c r="C18" s="10">
        <f>+F18+I18+'E MPI rząd 2-IIP government 2'!C16+'E MPI rząd 2-IIP government 2'!O16</f>
        <v>2132</v>
      </c>
      <c r="D18" s="10">
        <f>+N18+'E MPI rząd 2-IIP government 2'!I16+'E MPI rząd 2-IIP government 2'!P16</f>
        <v>49115</v>
      </c>
      <c r="E18" s="10">
        <f t="shared" si="2"/>
        <v>116</v>
      </c>
      <c r="F18" s="10">
        <f t="shared" si="2"/>
        <v>116</v>
      </c>
      <c r="G18" s="10">
        <v>116</v>
      </c>
      <c r="H18" s="10">
        <f t="shared" si="3"/>
        <v>-37781</v>
      </c>
      <c r="I18" s="10">
        <f t="shared" si="4"/>
        <v>431</v>
      </c>
      <c r="J18" s="10">
        <v>0</v>
      </c>
      <c r="K18" s="10">
        <f t="shared" si="5"/>
        <v>431</v>
      </c>
      <c r="L18" s="10">
        <v>431</v>
      </c>
      <c r="M18" s="10">
        <v>0</v>
      </c>
      <c r="N18" s="10">
        <f t="shared" si="8"/>
        <v>38212</v>
      </c>
      <c r="O18" s="10">
        <v>0</v>
      </c>
      <c r="P18" s="10">
        <f t="shared" si="6"/>
        <v>38212</v>
      </c>
      <c r="Q18" s="10">
        <f t="shared" si="7"/>
        <v>38137</v>
      </c>
      <c r="R18" s="10">
        <v>18726</v>
      </c>
      <c r="S18" s="10">
        <v>19411</v>
      </c>
      <c r="T18" s="10">
        <v>75</v>
      </c>
      <c r="U18" s="15"/>
      <c r="V18" s="3"/>
      <c r="W18" s="3"/>
      <c r="X18" s="3"/>
      <c r="Y18" s="3"/>
      <c r="Z18" s="3"/>
      <c r="AA18" s="3"/>
      <c r="AB18" s="3"/>
      <c r="AC18" s="3"/>
      <c r="AD18" s="3"/>
      <c r="AE18" s="3"/>
    </row>
    <row r="19" spans="1:31" ht="21" customHeight="1" x14ac:dyDescent="0.2">
      <c r="A19" s="62" t="s">
        <v>26</v>
      </c>
      <c r="B19" s="64">
        <f t="shared" si="1"/>
        <v>-47454</v>
      </c>
      <c r="C19" s="64">
        <f>+F19+I19+'E MPI rząd 2-IIP government 2'!C17+'E MPI rząd 2-IIP government 2'!O17</f>
        <v>2186</v>
      </c>
      <c r="D19" s="64">
        <f>+N19+'E MPI rząd 2-IIP government 2'!I17+'E MPI rząd 2-IIP government 2'!P17</f>
        <v>49640</v>
      </c>
      <c r="E19" s="64">
        <f t="shared" si="2"/>
        <v>120</v>
      </c>
      <c r="F19" s="64">
        <f t="shared" si="2"/>
        <v>120</v>
      </c>
      <c r="G19" s="64">
        <v>120</v>
      </c>
      <c r="H19" s="64">
        <f t="shared" si="3"/>
        <v>-38033</v>
      </c>
      <c r="I19" s="64">
        <f t="shared" si="4"/>
        <v>448</v>
      </c>
      <c r="J19" s="64">
        <v>0</v>
      </c>
      <c r="K19" s="64">
        <f t="shared" si="5"/>
        <v>448</v>
      </c>
      <c r="L19" s="64">
        <v>448</v>
      </c>
      <c r="M19" s="64">
        <v>0</v>
      </c>
      <c r="N19" s="64">
        <f t="shared" si="8"/>
        <v>38481</v>
      </c>
      <c r="O19" s="64">
        <v>0</v>
      </c>
      <c r="P19" s="64">
        <f t="shared" si="6"/>
        <v>38481</v>
      </c>
      <c r="Q19" s="64">
        <f t="shared" si="7"/>
        <v>38410</v>
      </c>
      <c r="R19" s="64">
        <v>17826</v>
      </c>
      <c r="S19" s="64">
        <v>20584</v>
      </c>
      <c r="T19" s="64">
        <v>71</v>
      </c>
      <c r="U19" s="15"/>
    </row>
    <row r="20" spans="1:31" ht="21" customHeight="1" x14ac:dyDescent="0.2">
      <c r="A20" s="9" t="s">
        <v>27</v>
      </c>
      <c r="B20" s="10">
        <f t="shared" si="1"/>
        <v>-49960</v>
      </c>
      <c r="C20" s="10">
        <f>+F20+I20+'E MPI rząd 2-IIP government 2'!C18+'E MPI rząd 2-IIP government 2'!O18</f>
        <v>2102</v>
      </c>
      <c r="D20" s="10">
        <f>+N20+'E MPI rząd 2-IIP government 2'!I18+'E MPI rząd 2-IIP government 2'!P18</f>
        <v>52062</v>
      </c>
      <c r="E20" s="10">
        <f t="shared" si="2"/>
        <v>117</v>
      </c>
      <c r="F20" s="10">
        <f t="shared" si="2"/>
        <v>117</v>
      </c>
      <c r="G20" s="10">
        <v>117</v>
      </c>
      <c r="H20" s="10">
        <f t="shared" si="3"/>
        <v>-41323</v>
      </c>
      <c r="I20" s="10">
        <f t="shared" si="4"/>
        <v>400</v>
      </c>
      <c r="J20" s="10">
        <v>0</v>
      </c>
      <c r="K20" s="10">
        <f t="shared" si="5"/>
        <v>400</v>
      </c>
      <c r="L20" s="10">
        <v>400</v>
      </c>
      <c r="M20" s="10">
        <v>0</v>
      </c>
      <c r="N20" s="10">
        <f t="shared" si="8"/>
        <v>41723</v>
      </c>
      <c r="O20" s="10">
        <v>0</v>
      </c>
      <c r="P20" s="10">
        <f t="shared" si="6"/>
        <v>41723</v>
      </c>
      <c r="Q20" s="10">
        <f t="shared" si="7"/>
        <v>41704</v>
      </c>
      <c r="R20" s="10">
        <v>18645</v>
      </c>
      <c r="S20" s="10">
        <v>23059</v>
      </c>
      <c r="T20" s="10">
        <v>19</v>
      </c>
      <c r="U20" s="15"/>
    </row>
    <row r="21" spans="1:31" ht="21" customHeight="1" x14ac:dyDescent="0.2">
      <c r="A21" s="62" t="s">
        <v>28</v>
      </c>
      <c r="B21" s="63">
        <f t="shared" si="1"/>
        <v>-48590</v>
      </c>
      <c r="C21" s="63">
        <f>+F21+I21+'E MPI rząd 2-IIP government 2'!C19+'E MPI rząd 2-IIP government 2'!O19</f>
        <v>2017</v>
      </c>
      <c r="D21" s="63">
        <f>+N21+'E MPI rząd 2-IIP government 2'!I19+'E MPI rząd 2-IIP government 2'!P19</f>
        <v>50607</v>
      </c>
      <c r="E21" s="63">
        <f t="shared" si="2"/>
        <v>112</v>
      </c>
      <c r="F21" s="63">
        <f t="shared" si="2"/>
        <v>112</v>
      </c>
      <c r="G21" s="63">
        <v>112</v>
      </c>
      <c r="H21" s="63">
        <f t="shared" si="3"/>
        <v>-39731</v>
      </c>
      <c r="I21" s="63">
        <f t="shared" si="4"/>
        <v>380</v>
      </c>
      <c r="J21" s="63">
        <v>0</v>
      </c>
      <c r="K21" s="63">
        <f t="shared" si="5"/>
        <v>380</v>
      </c>
      <c r="L21" s="63">
        <v>380</v>
      </c>
      <c r="M21" s="63">
        <v>0</v>
      </c>
      <c r="N21" s="63">
        <f t="shared" si="8"/>
        <v>40111</v>
      </c>
      <c r="O21" s="63">
        <v>0</v>
      </c>
      <c r="P21" s="63">
        <f t="shared" si="6"/>
        <v>40111</v>
      </c>
      <c r="Q21" s="63">
        <f t="shared" si="7"/>
        <v>40096</v>
      </c>
      <c r="R21" s="63">
        <v>17255</v>
      </c>
      <c r="S21" s="63">
        <v>22841</v>
      </c>
      <c r="T21" s="63">
        <v>15</v>
      </c>
      <c r="U21" s="15"/>
    </row>
    <row r="22" spans="1:31" ht="21" customHeight="1" x14ac:dyDescent="0.2">
      <c r="A22" s="9" t="s">
        <v>29</v>
      </c>
      <c r="B22" s="10">
        <f t="shared" si="1"/>
        <v>-48843</v>
      </c>
      <c r="C22" s="10">
        <f>+F22+I22+'E MPI rząd 2-IIP government 2'!C20+'E MPI rząd 2-IIP government 2'!O20</f>
        <v>2076</v>
      </c>
      <c r="D22" s="10">
        <f>+N22+'E MPI rząd 2-IIP government 2'!I20+'E MPI rząd 2-IIP government 2'!P20</f>
        <v>50919</v>
      </c>
      <c r="E22" s="10">
        <f t="shared" si="2"/>
        <v>112</v>
      </c>
      <c r="F22" s="10">
        <f t="shared" si="2"/>
        <v>112</v>
      </c>
      <c r="G22" s="10">
        <v>112</v>
      </c>
      <c r="H22" s="10">
        <f t="shared" si="3"/>
        <v>-40031</v>
      </c>
      <c r="I22" s="10">
        <f t="shared" si="4"/>
        <v>416</v>
      </c>
      <c r="J22" s="10">
        <v>0</v>
      </c>
      <c r="K22" s="10">
        <f t="shared" si="5"/>
        <v>416</v>
      </c>
      <c r="L22" s="10">
        <v>416</v>
      </c>
      <c r="M22" s="10">
        <v>0</v>
      </c>
      <c r="N22" s="10">
        <f t="shared" si="8"/>
        <v>40447</v>
      </c>
      <c r="O22" s="10">
        <v>0</v>
      </c>
      <c r="P22" s="10">
        <f t="shared" si="6"/>
        <v>40447</v>
      </c>
      <c r="Q22" s="10">
        <f t="shared" si="7"/>
        <v>40437</v>
      </c>
      <c r="R22" s="10">
        <v>18369</v>
      </c>
      <c r="S22" s="10">
        <v>22068</v>
      </c>
      <c r="T22" s="10">
        <v>10</v>
      </c>
      <c r="U22" s="15"/>
    </row>
    <row r="23" spans="1:31" ht="21" customHeight="1" x14ac:dyDescent="0.2">
      <c r="A23" s="62" t="s">
        <v>30</v>
      </c>
      <c r="B23" s="64">
        <f t="shared" si="1"/>
        <v>-49763</v>
      </c>
      <c r="C23" s="64">
        <f>+F23+I23+'E MPI rząd 2-IIP government 2'!C21+'E MPI rząd 2-IIP government 2'!O21</f>
        <v>1824</v>
      </c>
      <c r="D23" s="64">
        <f>+N23+'E MPI rząd 2-IIP government 2'!I21+'E MPI rząd 2-IIP government 2'!P21</f>
        <v>51587</v>
      </c>
      <c r="E23" s="64">
        <f t="shared" si="2"/>
        <v>110</v>
      </c>
      <c r="F23" s="64">
        <f t="shared" si="2"/>
        <v>110</v>
      </c>
      <c r="G23" s="64">
        <v>110</v>
      </c>
      <c r="H23" s="64">
        <f t="shared" si="3"/>
        <v>-41410</v>
      </c>
      <c r="I23" s="64">
        <f t="shared" si="4"/>
        <v>202</v>
      </c>
      <c r="J23" s="64">
        <v>0</v>
      </c>
      <c r="K23" s="64">
        <f t="shared" si="5"/>
        <v>202</v>
      </c>
      <c r="L23" s="64">
        <v>202</v>
      </c>
      <c r="M23" s="64">
        <v>0</v>
      </c>
      <c r="N23" s="64">
        <f t="shared" si="8"/>
        <v>41612</v>
      </c>
      <c r="O23" s="64">
        <v>0</v>
      </c>
      <c r="P23" s="64">
        <f t="shared" si="6"/>
        <v>41612</v>
      </c>
      <c r="Q23" s="64">
        <f t="shared" si="7"/>
        <v>41610</v>
      </c>
      <c r="R23" s="64">
        <v>19631</v>
      </c>
      <c r="S23" s="64">
        <v>21979</v>
      </c>
      <c r="T23" s="64">
        <v>2</v>
      </c>
      <c r="U23" s="15"/>
    </row>
    <row r="24" spans="1:31" s="8" customFormat="1" ht="21" customHeight="1" x14ac:dyDescent="0.2">
      <c r="A24" s="9" t="s">
        <v>31</v>
      </c>
      <c r="B24" s="10">
        <f t="shared" si="1"/>
        <v>-51704</v>
      </c>
      <c r="C24" s="10">
        <f>+F24+I24+'E MPI rząd 2-IIP government 2'!C22+'E MPI rząd 2-IIP government 2'!O22</f>
        <v>1821</v>
      </c>
      <c r="D24" s="10">
        <f>+N24+'E MPI rząd 2-IIP government 2'!I22+'E MPI rząd 2-IIP government 2'!P22</f>
        <v>53525</v>
      </c>
      <c r="E24" s="10">
        <f t="shared" si="2"/>
        <v>109</v>
      </c>
      <c r="F24" s="10">
        <f t="shared" si="2"/>
        <v>109</v>
      </c>
      <c r="G24" s="10">
        <v>109</v>
      </c>
      <c r="H24" s="10">
        <f t="shared" si="3"/>
        <v>-43554</v>
      </c>
      <c r="I24" s="10">
        <f t="shared" si="4"/>
        <v>203</v>
      </c>
      <c r="J24" s="10">
        <v>0</v>
      </c>
      <c r="K24" s="10">
        <f t="shared" si="5"/>
        <v>203</v>
      </c>
      <c r="L24" s="10">
        <v>203</v>
      </c>
      <c r="M24" s="10">
        <v>0</v>
      </c>
      <c r="N24" s="10">
        <f t="shared" si="8"/>
        <v>43757</v>
      </c>
      <c r="O24" s="10">
        <v>0</v>
      </c>
      <c r="P24" s="10">
        <f t="shared" si="6"/>
        <v>43757</v>
      </c>
      <c r="Q24" s="10">
        <f t="shared" si="7"/>
        <v>43752</v>
      </c>
      <c r="R24" s="10">
        <v>20432</v>
      </c>
      <c r="S24" s="10">
        <v>23320</v>
      </c>
      <c r="T24" s="10">
        <v>5</v>
      </c>
      <c r="U24" s="15"/>
      <c r="V24" s="3"/>
      <c r="W24" s="3"/>
      <c r="X24" s="3"/>
      <c r="Y24" s="3"/>
      <c r="Z24" s="3"/>
      <c r="AA24" s="3"/>
      <c r="AB24" s="3"/>
      <c r="AC24" s="3"/>
      <c r="AD24" s="3"/>
      <c r="AE24" s="3"/>
    </row>
    <row r="25" spans="1:31" ht="21" customHeight="1" x14ac:dyDescent="0.2">
      <c r="A25" s="62" t="s">
        <v>32</v>
      </c>
      <c r="B25" s="63">
        <f t="shared" si="1"/>
        <v>-51385</v>
      </c>
      <c r="C25" s="63">
        <f>+F25+I25+'E MPI rząd 2-IIP government 2'!C23+'E MPI rząd 2-IIP government 2'!O23</f>
        <v>1872</v>
      </c>
      <c r="D25" s="63">
        <f>+N25+'E MPI rząd 2-IIP government 2'!I23+'E MPI rząd 2-IIP government 2'!P23</f>
        <v>53257</v>
      </c>
      <c r="E25" s="63">
        <f t="shared" si="2"/>
        <v>107</v>
      </c>
      <c r="F25" s="63">
        <f t="shared" si="2"/>
        <v>107</v>
      </c>
      <c r="G25" s="63">
        <v>107</v>
      </c>
      <c r="H25" s="63">
        <f t="shared" si="3"/>
        <v>-43755</v>
      </c>
      <c r="I25" s="63">
        <f t="shared" si="4"/>
        <v>194</v>
      </c>
      <c r="J25" s="63">
        <v>0</v>
      </c>
      <c r="K25" s="63">
        <f t="shared" si="5"/>
        <v>194</v>
      </c>
      <c r="L25" s="63">
        <v>194</v>
      </c>
      <c r="M25" s="63">
        <v>0</v>
      </c>
      <c r="N25" s="63">
        <f t="shared" si="8"/>
        <v>43949</v>
      </c>
      <c r="O25" s="63">
        <v>0</v>
      </c>
      <c r="P25" s="63">
        <f t="shared" si="6"/>
        <v>43949</v>
      </c>
      <c r="Q25" s="63">
        <f t="shared" si="7"/>
        <v>43935</v>
      </c>
      <c r="R25" s="63">
        <v>19729</v>
      </c>
      <c r="S25" s="63">
        <v>24206</v>
      </c>
      <c r="T25" s="63">
        <v>14</v>
      </c>
      <c r="U25" s="15"/>
    </row>
    <row r="26" spans="1:31" ht="21" customHeight="1" x14ac:dyDescent="0.2">
      <c r="A26" s="9" t="s">
        <v>33</v>
      </c>
      <c r="B26" s="10">
        <f t="shared" si="1"/>
        <v>-49798</v>
      </c>
      <c r="C26" s="10">
        <f>+F26+I26+'E MPI rząd 2-IIP government 2'!C24+'E MPI rząd 2-IIP government 2'!O24</f>
        <v>1836</v>
      </c>
      <c r="D26" s="10">
        <f>+N26+'E MPI rząd 2-IIP government 2'!I24+'E MPI rząd 2-IIP government 2'!P24</f>
        <v>51634</v>
      </c>
      <c r="E26" s="10">
        <f t="shared" si="2"/>
        <v>102</v>
      </c>
      <c r="F26" s="10">
        <f t="shared" si="2"/>
        <v>102</v>
      </c>
      <c r="G26" s="10">
        <v>102</v>
      </c>
      <c r="H26" s="10">
        <f t="shared" si="3"/>
        <v>-42087</v>
      </c>
      <c r="I26" s="10">
        <f t="shared" si="4"/>
        <v>174</v>
      </c>
      <c r="J26" s="10">
        <v>0</v>
      </c>
      <c r="K26" s="10">
        <f t="shared" si="5"/>
        <v>174</v>
      </c>
      <c r="L26" s="10">
        <v>174</v>
      </c>
      <c r="M26" s="10">
        <v>0</v>
      </c>
      <c r="N26" s="10">
        <f t="shared" si="8"/>
        <v>42261</v>
      </c>
      <c r="O26" s="10">
        <v>0</v>
      </c>
      <c r="P26" s="10">
        <f t="shared" si="6"/>
        <v>42261</v>
      </c>
      <c r="Q26" s="10">
        <f t="shared" si="7"/>
        <v>42248</v>
      </c>
      <c r="R26" s="10">
        <v>18643</v>
      </c>
      <c r="S26" s="10">
        <v>23605</v>
      </c>
      <c r="T26" s="10">
        <v>13</v>
      </c>
      <c r="U26" s="15"/>
    </row>
    <row r="27" spans="1:31" ht="21" customHeight="1" x14ac:dyDescent="0.2">
      <c r="A27" s="62" t="s">
        <v>34</v>
      </c>
      <c r="B27" s="64">
        <f t="shared" si="1"/>
        <v>-51407</v>
      </c>
      <c r="C27" s="64">
        <f>+F27+I27+'E MPI rząd 2-IIP government 2'!C25+'E MPI rząd 2-IIP government 2'!O25</f>
        <v>1936</v>
      </c>
      <c r="D27" s="64">
        <f>+N27+'E MPI rząd 2-IIP government 2'!I25+'E MPI rząd 2-IIP government 2'!P25</f>
        <v>53343</v>
      </c>
      <c r="E27" s="64">
        <f t="shared" si="2"/>
        <v>100</v>
      </c>
      <c r="F27" s="64">
        <f t="shared" si="2"/>
        <v>100</v>
      </c>
      <c r="G27" s="64">
        <v>100</v>
      </c>
      <c r="H27" s="64">
        <f t="shared" si="3"/>
        <v>-44268</v>
      </c>
      <c r="I27" s="64">
        <f t="shared" si="4"/>
        <v>182</v>
      </c>
      <c r="J27" s="64">
        <v>0</v>
      </c>
      <c r="K27" s="64">
        <f t="shared" si="5"/>
        <v>182</v>
      </c>
      <c r="L27" s="64">
        <v>182</v>
      </c>
      <c r="M27" s="64">
        <v>0</v>
      </c>
      <c r="N27" s="64">
        <f t="shared" si="8"/>
        <v>44450</v>
      </c>
      <c r="O27" s="64">
        <v>0</v>
      </c>
      <c r="P27" s="64">
        <f t="shared" si="6"/>
        <v>44450</v>
      </c>
      <c r="Q27" s="64">
        <f t="shared" si="7"/>
        <v>44446</v>
      </c>
      <c r="R27" s="64">
        <v>20422</v>
      </c>
      <c r="S27" s="64">
        <v>24024</v>
      </c>
      <c r="T27" s="64">
        <v>4</v>
      </c>
      <c r="U27" s="15"/>
    </row>
    <row r="28" spans="1:31" ht="21" customHeight="1" x14ac:dyDescent="0.2">
      <c r="A28" s="9" t="s">
        <v>35</v>
      </c>
      <c r="B28" s="10">
        <f t="shared" si="1"/>
        <v>-49428</v>
      </c>
      <c r="C28" s="10">
        <f>+F28+I28+'E MPI rząd 2-IIP government 2'!C26+'E MPI rząd 2-IIP government 2'!O26</f>
        <v>1933</v>
      </c>
      <c r="D28" s="10">
        <f>+N28+'E MPI rząd 2-IIP government 2'!I26+'E MPI rząd 2-IIP government 2'!P26</f>
        <v>51361</v>
      </c>
      <c r="E28" s="10">
        <f t="shared" si="2"/>
        <v>93</v>
      </c>
      <c r="F28" s="10">
        <f t="shared" si="2"/>
        <v>93</v>
      </c>
      <c r="G28" s="10">
        <v>93</v>
      </c>
      <c r="H28" s="10">
        <f t="shared" si="3"/>
        <v>-42729</v>
      </c>
      <c r="I28" s="10">
        <f t="shared" si="4"/>
        <v>173</v>
      </c>
      <c r="J28" s="10">
        <v>0</v>
      </c>
      <c r="K28" s="10">
        <f t="shared" si="5"/>
        <v>173</v>
      </c>
      <c r="L28" s="10">
        <v>173</v>
      </c>
      <c r="M28" s="10">
        <v>0</v>
      </c>
      <c r="N28" s="10">
        <f t="shared" si="8"/>
        <v>42902</v>
      </c>
      <c r="O28" s="10">
        <v>0</v>
      </c>
      <c r="P28" s="10">
        <f t="shared" si="6"/>
        <v>42902</v>
      </c>
      <c r="Q28" s="10">
        <f t="shared" si="7"/>
        <v>42899</v>
      </c>
      <c r="R28" s="10">
        <v>19083</v>
      </c>
      <c r="S28" s="10">
        <v>23816</v>
      </c>
      <c r="T28" s="10">
        <v>3</v>
      </c>
      <c r="U28" s="15"/>
    </row>
    <row r="29" spans="1:31" ht="21" customHeight="1" x14ac:dyDescent="0.2">
      <c r="A29" s="62" t="s">
        <v>36</v>
      </c>
      <c r="B29" s="63">
        <f t="shared" si="1"/>
        <v>-51365</v>
      </c>
      <c r="C29" s="63">
        <f>+F29+I29+'E MPI rząd 2-IIP government 2'!C27+'E MPI rząd 2-IIP government 2'!O27</f>
        <v>1913</v>
      </c>
      <c r="D29" s="63">
        <f>+N29+'E MPI rząd 2-IIP government 2'!I27+'E MPI rząd 2-IIP government 2'!P27</f>
        <v>53278</v>
      </c>
      <c r="E29" s="63">
        <f t="shared" ref="E29:F44" si="9">+F29</f>
        <v>93</v>
      </c>
      <c r="F29" s="63">
        <f t="shared" si="9"/>
        <v>93</v>
      </c>
      <c r="G29" s="63">
        <v>93</v>
      </c>
      <c r="H29" s="63">
        <f t="shared" si="3"/>
        <v>-44726</v>
      </c>
      <c r="I29" s="63">
        <f t="shared" si="4"/>
        <v>120</v>
      </c>
      <c r="J29" s="63">
        <v>0</v>
      </c>
      <c r="K29" s="63">
        <f t="shared" si="5"/>
        <v>120</v>
      </c>
      <c r="L29" s="63">
        <v>120</v>
      </c>
      <c r="M29" s="63">
        <v>0</v>
      </c>
      <c r="N29" s="63">
        <f t="shared" si="8"/>
        <v>44846</v>
      </c>
      <c r="O29" s="63">
        <v>0</v>
      </c>
      <c r="P29" s="63">
        <f t="shared" si="6"/>
        <v>44846</v>
      </c>
      <c r="Q29" s="63">
        <f t="shared" si="7"/>
        <v>44441</v>
      </c>
      <c r="R29" s="63">
        <v>18432</v>
      </c>
      <c r="S29" s="63">
        <v>26009</v>
      </c>
      <c r="T29" s="63">
        <v>405</v>
      </c>
      <c r="U29" s="15"/>
    </row>
    <row r="30" spans="1:31" ht="21" customHeight="1" x14ac:dyDescent="0.2">
      <c r="A30" s="9" t="s">
        <v>37</v>
      </c>
      <c r="B30" s="10">
        <f t="shared" si="1"/>
        <v>-50170</v>
      </c>
      <c r="C30" s="10">
        <f>+F30+I30+'E MPI rząd 2-IIP government 2'!C28+'E MPI rząd 2-IIP government 2'!O28</f>
        <v>1965</v>
      </c>
      <c r="D30" s="10">
        <f>+N30+'E MPI rząd 2-IIP government 2'!I28+'E MPI rząd 2-IIP government 2'!P28</f>
        <v>52135</v>
      </c>
      <c r="E30" s="10">
        <f t="shared" si="9"/>
        <v>102</v>
      </c>
      <c r="F30" s="10">
        <f t="shared" si="9"/>
        <v>102</v>
      </c>
      <c r="G30" s="10">
        <v>102</v>
      </c>
      <c r="H30" s="10">
        <f t="shared" si="3"/>
        <v>-44233</v>
      </c>
      <c r="I30" s="10">
        <f t="shared" si="4"/>
        <v>148</v>
      </c>
      <c r="J30" s="10">
        <v>0</v>
      </c>
      <c r="K30" s="10">
        <f t="shared" si="5"/>
        <v>148</v>
      </c>
      <c r="L30" s="10">
        <v>148</v>
      </c>
      <c r="M30" s="10">
        <v>0</v>
      </c>
      <c r="N30" s="10">
        <f t="shared" si="8"/>
        <v>44381</v>
      </c>
      <c r="O30" s="10">
        <v>0</v>
      </c>
      <c r="P30" s="10">
        <f t="shared" si="6"/>
        <v>44381</v>
      </c>
      <c r="Q30" s="10">
        <f t="shared" si="7"/>
        <v>43951</v>
      </c>
      <c r="R30" s="10">
        <v>17605</v>
      </c>
      <c r="S30" s="10">
        <v>26346</v>
      </c>
      <c r="T30" s="10">
        <v>430</v>
      </c>
      <c r="U30" s="15"/>
    </row>
    <row r="31" spans="1:31" ht="21" customHeight="1" x14ac:dyDescent="0.2">
      <c r="A31" s="62" t="s">
        <v>38</v>
      </c>
      <c r="B31" s="64">
        <f t="shared" si="1"/>
        <v>-45666</v>
      </c>
      <c r="C31" s="64">
        <f>+F31+I31+'E MPI rząd 2-IIP government 2'!C29+'E MPI rząd 2-IIP government 2'!O29</f>
        <v>1868</v>
      </c>
      <c r="D31" s="64">
        <f>+N31+'E MPI rząd 2-IIP government 2'!I29+'E MPI rząd 2-IIP government 2'!P29</f>
        <v>47534</v>
      </c>
      <c r="E31" s="64">
        <f t="shared" si="9"/>
        <v>107</v>
      </c>
      <c r="F31" s="64">
        <f t="shared" si="9"/>
        <v>107</v>
      </c>
      <c r="G31" s="64">
        <v>107</v>
      </c>
      <c r="H31" s="64">
        <f t="shared" si="3"/>
        <v>-39544</v>
      </c>
      <c r="I31" s="64">
        <f t="shared" si="4"/>
        <v>152</v>
      </c>
      <c r="J31" s="64">
        <v>0</v>
      </c>
      <c r="K31" s="64">
        <f t="shared" si="5"/>
        <v>152</v>
      </c>
      <c r="L31" s="64">
        <v>152</v>
      </c>
      <c r="M31" s="64">
        <v>0</v>
      </c>
      <c r="N31" s="64">
        <f t="shared" si="8"/>
        <v>39696</v>
      </c>
      <c r="O31" s="64">
        <v>0</v>
      </c>
      <c r="P31" s="64">
        <f t="shared" si="6"/>
        <v>39696</v>
      </c>
      <c r="Q31" s="64">
        <f t="shared" si="7"/>
        <v>39547</v>
      </c>
      <c r="R31" s="64">
        <v>12806</v>
      </c>
      <c r="S31" s="64">
        <v>26741</v>
      </c>
      <c r="T31" s="64">
        <v>149</v>
      </c>
      <c r="U31" s="15"/>
    </row>
    <row r="32" spans="1:31" ht="21" customHeight="1" x14ac:dyDescent="0.2">
      <c r="A32" s="9" t="s">
        <v>39</v>
      </c>
      <c r="B32" s="10">
        <f t="shared" si="1"/>
        <v>-45307</v>
      </c>
      <c r="C32" s="10">
        <f>+F32+I32+'E MPI rząd 2-IIP government 2'!C30+'E MPI rząd 2-IIP government 2'!O30</f>
        <v>1944</v>
      </c>
      <c r="D32" s="10">
        <f>+N32+'E MPI rząd 2-IIP government 2'!I30+'E MPI rząd 2-IIP government 2'!P30</f>
        <v>47251</v>
      </c>
      <c r="E32" s="10">
        <f t="shared" si="9"/>
        <v>113</v>
      </c>
      <c r="F32" s="10">
        <f t="shared" si="9"/>
        <v>113</v>
      </c>
      <c r="G32" s="10">
        <v>113</v>
      </c>
      <c r="H32" s="10">
        <f t="shared" si="3"/>
        <v>-39073</v>
      </c>
      <c r="I32" s="10">
        <f t="shared" si="4"/>
        <v>152</v>
      </c>
      <c r="J32" s="10">
        <v>0</v>
      </c>
      <c r="K32" s="10">
        <f t="shared" si="5"/>
        <v>152</v>
      </c>
      <c r="L32" s="10">
        <v>152</v>
      </c>
      <c r="M32" s="10">
        <v>0</v>
      </c>
      <c r="N32" s="10">
        <f t="shared" si="8"/>
        <v>39225</v>
      </c>
      <c r="O32" s="10">
        <v>0</v>
      </c>
      <c r="P32" s="10">
        <f t="shared" si="6"/>
        <v>39225</v>
      </c>
      <c r="Q32" s="10">
        <f t="shared" si="7"/>
        <v>38620</v>
      </c>
      <c r="R32" s="10">
        <v>11457</v>
      </c>
      <c r="S32" s="10">
        <v>27163</v>
      </c>
      <c r="T32" s="10">
        <v>605</v>
      </c>
      <c r="U32" s="15"/>
    </row>
    <row r="33" spans="1:21" ht="21" customHeight="1" x14ac:dyDescent="0.2">
      <c r="A33" s="62" t="s">
        <v>40</v>
      </c>
      <c r="B33" s="63">
        <f t="shared" si="1"/>
        <v>-47316</v>
      </c>
      <c r="C33" s="63">
        <f>+F33+I33+'E MPI rząd 2-IIP government 2'!C31+'E MPI rząd 2-IIP government 2'!O31</f>
        <v>1890</v>
      </c>
      <c r="D33" s="63">
        <f>+N33+'E MPI rząd 2-IIP government 2'!I31+'E MPI rząd 2-IIP government 2'!P31</f>
        <v>49206</v>
      </c>
      <c r="E33" s="63">
        <f t="shared" si="9"/>
        <v>107</v>
      </c>
      <c r="F33" s="63">
        <f t="shared" si="9"/>
        <v>107</v>
      </c>
      <c r="G33" s="63">
        <v>107</v>
      </c>
      <c r="H33" s="63">
        <f t="shared" si="3"/>
        <v>-41061</v>
      </c>
      <c r="I33" s="63">
        <f t="shared" si="4"/>
        <v>129</v>
      </c>
      <c r="J33" s="63">
        <v>0</v>
      </c>
      <c r="K33" s="63">
        <f t="shared" si="5"/>
        <v>129</v>
      </c>
      <c r="L33" s="63">
        <v>129</v>
      </c>
      <c r="M33" s="63">
        <v>0</v>
      </c>
      <c r="N33" s="63">
        <f t="shared" si="8"/>
        <v>41190</v>
      </c>
      <c r="O33" s="63">
        <v>0</v>
      </c>
      <c r="P33" s="63">
        <f t="shared" si="6"/>
        <v>41190</v>
      </c>
      <c r="Q33" s="63">
        <f t="shared" si="7"/>
        <v>40077</v>
      </c>
      <c r="R33" s="63">
        <v>13649</v>
      </c>
      <c r="S33" s="63">
        <v>26428</v>
      </c>
      <c r="T33" s="63">
        <v>1113</v>
      </c>
      <c r="U33" s="15"/>
    </row>
    <row r="34" spans="1:21" ht="21" customHeight="1" x14ac:dyDescent="0.2">
      <c r="A34" s="9" t="s">
        <v>41</v>
      </c>
      <c r="B34" s="10">
        <f t="shared" si="1"/>
        <v>-54492</v>
      </c>
      <c r="C34" s="10">
        <f>+F34+I34+'E MPI rząd 2-IIP government 2'!C32+'E MPI rząd 2-IIP government 2'!O32</f>
        <v>1912</v>
      </c>
      <c r="D34" s="10">
        <f>+N34+'E MPI rząd 2-IIP government 2'!I32+'E MPI rząd 2-IIP government 2'!P32</f>
        <v>56404</v>
      </c>
      <c r="E34" s="10">
        <f t="shared" si="9"/>
        <v>103</v>
      </c>
      <c r="F34" s="10">
        <f t="shared" si="9"/>
        <v>103</v>
      </c>
      <c r="G34" s="10">
        <v>103</v>
      </c>
      <c r="H34" s="10">
        <f t="shared" si="3"/>
        <v>-46650</v>
      </c>
      <c r="I34" s="10">
        <f t="shared" si="4"/>
        <v>131</v>
      </c>
      <c r="J34" s="10">
        <v>0</v>
      </c>
      <c r="K34" s="10">
        <f t="shared" si="5"/>
        <v>131</v>
      </c>
      <c r="L34" s="10">
        <v>131</v>
      </c>
      <c r="M34" s="10">
        <v>0</v>
      </c>
      <c r="N34" s="10">
        <f t="shared" si="8"/>
        <v>46781</v>
      </c>
      <c r="O34" s="10">
        <v>0</v>
      </c>
      <c r="P34" s="10">
        <f t="shared" si="6"/>
        <v>46781</v>
      </c>
      <c r="Q34" s="10">
        <f t="shared" si="7"/>
        <v>46271</v>
      </c>
      <c r="R34" s="10">
        <v>16770</v>
      </c>
      <c r="S34" s="10">
        <v>29501</v>
      </c>
      <c r="T34" s="10">
        <v>510</v>
      </c>
      <c r="U34" s="15"/>
    </row>
    <row r="35" spans="1:21" ht="21" customHeight="1" x14ac:dyDescent="0.2">
      <c r="A35" s="62" t="s">
        <v>42</v>
      </c>
      <c r="B35" s="64">
        <f t="shared" si="1"/>
        <v>-58312</v>
      </c>
      <c r="C35" s="64">
        <f>+F35+I35+'E MPI rząd 2-IIP government 2'!C33+'E MPI rząd 2-IIP government 2'!O33</f>
        <v>1943</v>
      </c>
      <c r="D35" s="64">
        <f>+N35+'E MPI rząd 2-IIP government 2'!I33+'E MPI rząd 2-IIP government 2'!P33</f>
        <v>60255</v>
      </c>
      <c r="E35" s="64">
        <f t="shared" si="9"/>
        <v>104</v>
      </c>
      <c r="F35" s="64">
        <f t="shared" si="9"/>
        <v>104</v>
      </c>
      <c r="G35" s="64">
        <v>104</v>
      </c>
      <c r="H35" s="64">
        <f t="shared" si="3"/>
        <v>-50341</v>
      </c>
      <c r="I35" s="64">
        <f t="shared" si="4"/>
        <v>110</v>
      </c>
      <c r="J35" s="64">
        <v>0</v>
      </c>
      <c r="K35" s="64">
        <f t="shared" si="5"/>
        <v>110</v>
      </c>
      <c r="L35" s="64">
        <v>110</v>
      </c>
      <c r="M35" s="64">
        <v>0</v>
      </c>
      <c r="N35" s="64">
        <f t="shared" si="8"/>
        <v>50451</v>
      </c>
      <c r="O35" s="64">
        <v>0</v>
      </c>
      <c r="P35" s="64">
        <f t="shared" si="6"/>
        <v>50451</v>
      </c>
      <c r="Q35" s="64">
        <f t="shared" si="7"/>
        <v>49657</v>
      </c>
      <c r="R35" s="64">
        <v>18612</v>
      </c>
      <c r="S35" s="64">
        <v>31045</v>
      </c>
      <c r="T35" s="64">
        <v>794</v>
      </c>
      <c r="U35" s="15"/>
    </row>
    <row r="36" spans="1:21" ht="21" customHeight="1" x14ac:dyDescent="0.2">
      <c r="A36" s="9" t="s">
        <v>43</v>
      </c>
      <c r="B36" s="10">
        <f t="shared" si="1"/>
        <v>-68261</v>
      </c>
      <c r="C36" s="10">
        <f>+F36+I36+'E MPI rząd 2-IIP government 2'!C34+'E MPI rząd 2-IIP government 2'!O34</f>
        <v>5029</v>
      </c>
      <c r="D36" s="10">
        <f>+N36+'E MPI rząd 2-IIP government 2'!I34+'E MPI rząd 2-IIP government 2'!P34</f>
        <v>73290</v>
      </c>
      <c r="E36" s="10">
        <f t="shared" si="9"/>
        <v>112</v>
      </c>
      <c r="F36" s="10">
        <f t="shared" si="9"/>
        <v>112</v>
      </c>
      <c r="G36" s="10">
        <v>112</v>
      </c>
      <c r="H36" s="10">
        <f t="shared" si="3"/>
        <v>-63049</v>
      </c>
      <c r="I36" s="10">
        <f t="shared" si="4"/>
        <v>120</v>
      </c>
      <c r="J36" s="10">
        <v>0</v>
      </c>
      <c r="K36" s="10">
        <f t="shared" si="5"/>
        <v>120</v>
      </c>
      <c r="L36" s="10">
        <v>120</v>
      </c>
      <c r="M36" s="10">
        <v>0</v>
      </c>
      <c r="N36" s="10">
        <f t="shared" si="8"/>
        <v>63169</v>
      </c>
      <c r="O36" s="10">
        <v>19</v>
      </c>
      <c r="P36" s="10">
        <f t="shared" si="6"/>
        <v>63150</v>
      </c>
      <c r="Q36" s="10">
        <f t="shared" si="7"/>
        <v>62397</v>
      </c>
      <c r="R36" s="10">
        <v>24223</v>
      </c>
      <c r="S36" s="10">
        <v>38174</v>
      </c>
      <c r="T36" s="10">
        <v>753</v>
      </c>
      <c r="U36" s="15"/>
    </row>
    <row r="37" spans="1:21" ht="21" customHeight="1" x14ac:dyDescent="0.2">
      <c r="A37" s="62" t="s">
        <v>44</v>
      </c>
      <c r="B37" s="63">
        <f t="shared" si="1"/>
        <v>-66809</v>
      </c>
      <c r="C37" s="63">
        <f>+F37+I37+'E MPI rząd 2-IIP government 2'!C35+'E MPI rząd 2-IIP government 2'!O35</f>
        <v>4934</v>
      </c>
      <c r="D37" s="63">
        <f>+N37+'E MPI rząd 2-IIP government 2'!I35+'E MPI rząd 2-IIP government 2'!P35</f>
        <v>71743</v>
      </c>
      <c r="E37" s="63">
        <f t="shared" si="9"/>
        <v>123</v>
      </c>
      <c r="F37" s="63">
        <f t="shared" si="9"/>
        <v>123</v>
      </c>
      <c r="G37" s="63">
        <v>123</v>
      </c>
      <c r="H37" s="63">
        <f t="shared" si="3"/>
        <v>-61595</v>
      </c>
      <c r="I37" s="63">
        <f t="shared" si="4"/>
        <v>149</v>
      </c>
      <c r="J37" s="63">
        <v>0</v>
      </c>
      <c r="K37" s="63">
        <f t="shared" si="5"/>
        <v>149</v>
      </c>
      <c r="L37" s="63">
        <v>149</v>
      </c>
      <c r="M37" s="63">
        <v>0</v>
      </c>
      <c r="N37" s="63">
        <f t="shared" si="8"/>
        <v>61744</v>
      </c>
      <c r="O37" s="63">
        <v>17</v>
      </c>
      <c r="P37" s="63">
        <f t="shared" si="6"/>
        <v>61727</v>
      </c>
      <c r="Q37" s="63">
        <f t="shared" si="7"/>
        <v>61039</v>
      </c>
      <c r="R37" s="63">
        <v>24667</v>
      </c>
      <c r="S37" s="63">
        <v>36372</v>
      </c>
      <c r="T37" s="63">
        <v>688</v>
      </c>
      <c r="U37" s="15"/>
    </row>
    <row r="38" spans="1:21" ht="21" customHeight="1" x14ac:dyDescent="0.2">
      <c r="A38" s="9" t="s">
        <v>45</v>
      </c>
      <c r="B38" s="10">
        <f t="shared" si="1"/>
        <v>-76556</v>
      </c>
      <c r="C38" s="10">
        <f>+F38+I38+'E MPI rząd 2-IIP government 2'!C36+'E MPI rząd 2-IIP government 2'!O36</f>
        <v>5329</v>
      </c>
      <c r="D38" s="10">
        <f>+N38+'E MPI rząd 2-IIP government 2'!I36+'E MPI rząd 2-IIP government 2'!P36</f>
        <v>81885</v>
      </c>
      <c r="E38" s="10">
        <f t="shared" si="9"/>
        <v>111</v>
      </c>
      <c r="F38" s="10">
        <f t="shared" si="9"/>
        <v>111</v>
      </c>
      <c r="G38" s="10">
        <v>111</v>
      </c>
      <c r="H38" s="10">
        <f t="shared" si="3"/>
        <v>-70661</v>
      </c>
      <c r="I38" s="10">
        <f t="shared" si="4"/>
        <v>144</v>
      </c>
      <c r="J38" s="10">
        <v>0</v>
      </c>
      <c r="K38" s="10">
        <f t="shared" si="5"/>
        <v>144</v>
      </c>
      <c r="L38" s="10">
        <v>144</v>
      </c>
      <c r="M38" s="10">
        <v>0</v>
      </c>
      <c r="N38" s="10">
        <f t="shared" si="8"/>
        <v>70805</v>
      </c>
      <c r="O38" s="10">
        <v>18</v>
      </c>
      <c r="P38" s="10">
        <f t="shared" si="6"/>
        <v>70787</v>
      </c>
      <c r="Q38" s="10">
        <f t="shared" si="7"/>
        <v>70061</v>
      </c>
      <c r="R38" s="10">
        <v>31146</v>
      </c>
      <c r="S38" s="10">
        <v>38915</v>
      </c>
      <c r="T38" s="10">
        <v>726</v>
      </c>
      <c r="U38" s="15"/>
    </row>
    <row r="39" spans="1:21" ht="21" customHeight="1" x14ac:dyDescent="0.2">
      <c r="A39" s="62" t="s">
        <v>46</v>
      </c>
      <c r="B39" s="64">
        <f t="shared" si="1"/>
        <v>-75924</v>
      </c>
      <c r="C39" s="64">
        <f>+F39+I39+'E MPI rząd 2-IIP government 2'!C37+'E MPI rząd 2-IIP government 2'!O37</f>
        <v>7332</v>
      </c>
      <c r="D39" s="64">
        <f>+N39+'E MPI rząd 2-IIP government 2'!I37+'E MPI rząd 2-IIP government 2'!P37</f>
        <v>83256</v>
      </c>
      <c r="E39" s="64">
        <f t="shared" si="9"/>
        <v>113</v>
      </c>
      <c r="F39" s="64">
        <f t="shared" si="9"/>
        <v>113</v>
      </c>
      <c r="G39" s="64">
        <v>113</v>
      </c>
      <c r="H39" s="64">
        <f t="shared" si="3"/>
        <v>-70902</v>
      </c>
      <c r="I39" s="64">
        <f t="shared" si="4"/>
        <v>134</v>
      </c>
      <c r="J39" s="64">
        <v>0</v>
      </c>
      <c r="K39" s="64">
        <f t="shared" si="5"/>
        <v>134</v>
      </c>
      <c r="L39" s="64">
        <v>134</v>
      </c>
      <c r="M39" s="64">
        <v>0</v>
      </c>
      <c r="N39" s="64">
        <f t="shared" si="8"/>
        <v>71036</v>
      </c>
      <c r="O39" s="64">
        <v>19</v>
      </c>
      <c r="P39" s="64">
        <f t="shared" si="6"/>
        <v>71017</v>
      </c>
      <c r="Q39" s="64">
        <f t="shared" si="7"/>
        <v>70143</v>
      </c>
      <c r="R39" s="64">
        <v>31679</v>
      </c>
      <c r="S39" s="64">
        <v>38464</v>
      </c>
      <c r="T39" s="64">
        <v>874</v>
      </c>
      <c r="U39" s="15"/>
    </row>
    <row r="40" spans="1:21" ht="21" customHeight="1" x14ac:dyDescent="0.2">
      <c r="A40" s="9" t="s">
        <v>47</v>
      </c>
      <c r="B40" s="10">
        <f t="shared" si="1"/>
        <v>-80350</v>
      </c>
      <c r="C40" s="10">
        <f>+F40+I40+'E MPI rząd 2-IIP government 2'!C38+'E MPI rząd 2-IIP government 2'!O38</f>
        <v>6364</v>
      </c>
      <c r="D40" s="10">
        <f>+N40+'E MPI rząd 2-IIP government 2'!I38+'E MPI rząd 2-IIP government 2'!P38</f>
        <v>86714</v>
      </c>
      <c r="E40" s="10">
        <f t="shared" si="9"/>
        <v>106</v>
      </c>
      <c r="F40" s="10">
        <f t="shared" si="9"/>
        <v>106</v>
      </c>
      <c r="G40" s="10">
        <v>106</v>
      </c>
      <c r="H40" s="10">
        <f t="shared" si="3"/>
        <v>-73528</v>
      </c>
      <c r="I40" s="10">
        <f t="shared" si="4"/>
        <v>127</v>
      </c>
      <c r="J40" s="10">
        <v>0</v>
      </c>
      <c r="K40" s="10">
        <f t="shared" si="5"/>
        <v>127</v>
      </c>
      <c r="L40" s="10">
        <v>127</v>
      </c>
      <c r="M40" s="10">
        <v>0</v>
      </c>
      <c r="N40" s="10">
        <f t="shared" si="8"/>
        <v>73655</v>
      </c>
      <c r="O40" s="10">
        <v>17</v>
      </c>
      <c r="P40" s="10">
        <f t="shared" si="6"/>
        <v>73638</v>
      </c>
      <c r="Q40" s="10">
        <f t="shared" si="7"/>
        <v>72643</v>
      </c>
      <c r="R40" s="10">
        <v>35579</v>
      </c>
      <c r="S40" s="10">
        <v>37064</v>
      </c>
      <c r="T40" s="10">
        <v>995</v>
      </c>
      <c r="U40" s="15"/>
    </row>
    <row r="41" spans="1:21" ht="21" customHeight="1" x14ac:dyDescent="0.2">
      <c r="A41" s="62" t="s">
        <v>48</v>
      </c>
      <c r="B41" s="63">
        <f t="shared" si="1"/>
        <v>-82980</v>
      </c>
      <c r="C41" s="63">
        <f>+F41+I41+'E MPI rząd 2-IIP government 2'!C39+'E MPI rząd 2-IIP government 2'!O39</f>
        <v>5243</v>
      </c>
      <c r="D41" s="63">
        <f>+N41+'E MPI rząd 2-IIP government 2'!I39+'E MPI rząd 2-IIP government 2'!P39</f>
        <v>88223</v>
      </c>
      <c r="E41" s="63">
        <f t="shared" si="9"/>
        <v>104</v>
      </c>
      <c r="F41" s="63">
        <f t="shared" si="9"/>
        <v>104</v>
      </c>
      <c r="G41" s="63">
        <v>104</v>
      </c>
      <c r="H41" s="63">
        <f t="shared" si="3"/>
        <v>-75197</v>
      </c>
      <c r="I41" s="63">
        <f t="shared" si="4"/>
        <v>129</v>
      </c>
      <c r="J41" s="63">
        <v>0</v>
      </c>
      <c r="K41" s="63">
        <f t="shared" si="5"/>
        <v>129</v>
      </c>
      <c r="L41" s="63">
        <v>129</v>
      </c>
      <c r="M41" s="63">
        <v>0</v>
      </c>
      <c r="N41" s="63">
        <f t="shared" si="8"/>
        <v>75326</v>
      </c>
      <c r="O41" s="63">
        <v>17</v>
      </c>
      <c r="P41" s="63">
        <f t="shared" si="6"/>
        <v>75309</v>
      </c>
      <c r="Q41" s="63">
        <f t="shared" si="7"/>
        <v>74330</v>
      </c>
      <c r="R41" s="63">
        <v>34871</v>
      </c>
      <c r="S41" s="63">
        <v>39459</v>
      </c>
      <c r="T41" s="63">
        <v>979</v>
      </c>
      <c r="U41" s="44"/>
    </row>
    <row r="42" spans="1:21" ht="21" customHeight="1" x14ac:dyDescent="0.2">
      <c r="A42" s="9" t="s">
        <v>49</v>
      </c>
      <c r="B42" s="10">
        <f t="shared" si="1"/>
        <v>-83516</v>
      </c>
      <c r="C42" s="10">
        <f>+F42+I42+'E MPI rząd 2-IIP government 2'!C40+'E MPI rząd 2-IIP government 2'!O40</f>
        <v>5440</v>
      </c>
      <c r="D42" s="10">
        <f>+N42+'E MPI rząd 2-IIP government 2'!I40+'E MPI rząd 2-IIP government 2'!P40</f>
        <v>88956</v>
      </c>
      <c r="E42" s="10">
        <f t="shared" si="9"/>
        <v>112</v>
      </c>
      <c r="F42" s="10">
        <f t="shared" si="9"/>
        <v>112</v>
      </c>
      <c r="G42" s="10">
        <v>112</v>
      </c>
      <c r="H42" s="10">
        <f t="shared" si="3"/>
        <v>-75291</v>
      </c>
      <c r="I42" s="10">
        <f t="shared" si="4"/>
        <v>166</v>
      </c>
      <c r="J42" s="10">
        <v>0</v>
      </c>
      <c r="K42" s="10">
        <f t="shared" si="5"/>
        <v>166</v>
      </c>
      <c r="L42" s="10">
        <v>166</v>
      </c>
      <c r="M42" s="10">
        <v>0</v>
      </c>
      <c r="N42" s="10">
        <f t="shared" si="8"/>
        <v>75457</v>
      </c>
      <c r="O42" s="10">
        <v>15</v>
      </c>
      <c r="P42" s="10">
        <f t="shared" si="6"/>
        <v>75442</v>
      </c>
      <c r="Q42" s="10">
        <f t="shared" si="7"/>
        <v>75026</v>
      </c>
      <c r="R42" s="10">
        <v>34425</v>
      </c>
      <c r="S42" s="10">
        <v>40601</v>
      </c>
      <c r="T42" s="10">
        <v>416</v>
      </c>
      <c r="U42" s="15"/>
    </row>
    <row r="43" spans="1:21" ht="21" customHeight="1" x14ac:dyDescent="0.2">
      <c r="A43" s="62" t="s">
        <v>50</v>
      </c>
      <c r="B43" s="64">
        <f t="shared" si="1"/>
        <v>-82035</v>
      </c>
      <c r="C43" s="64">
        <f>+F43+I43+'E MPI rząd 2-IIP government 2'!C41+'E MPI rząd 2-IIP government 2'!O41</f>
        <v>7865</v>
      </c>
      <c r="D43" s="64">
        <f>+N43+'E MPI rząd 2-IIP government 2'!I41+'E MPI rząd 2-IIP government 2'!P41</f>
        <v>89900</v>
      </c>
      <c r="E43" s="64">
        <f t="shared" si="9"/>
        <v>119</v>
      </c>
      <c r="F43" s="64">
        <f t="shared" si="9"/>
        <v>119</v>
      </c>
      <c r="G43" s="64">
        <v>119</v>
      </c>
      <c r="H43" s="64">
        <f t="shared" si="3"/>
        <v>-75652</v>
      </c>
      <c r="I43" s="64">
        <f t="shared" si="4"/>
        <v>177</v>
      </c>
      <c r="J43" s="64">
        <v>0</v>
      </c>
      <c r="K43" s="64">
        <f t="shared" si="5"/>
        <v>177</v>
      </c>
      <c r="L43" s="64">
        <v>177</v>
      </c>
      <c r="M43" s="64">
        <v>0</v>
      </c>
      <c r="N43" s="64">
        <f t="shared" si="8"/>
        <v>75829</v>
      </c>
      <c r="O43" s="64">
        <v>16</v>
      </c>
      <c r="P43" s="64">
        <f t="shared" si="6"/>
        <v>75813</v>
      </c>
      <c r="Q43" s="64">
        <f t="shared" si="7"/>
        <v>75423</v>
      </c>
      <c r="R43" s="64">
        <v>33311</v>
      </c>
      <c r="S43" s="64">
        <v>42112</v>
      </c>
      <c r="T43" s="64">
        <v>390</v>
      </c>
      <c r="U43" s="15"/>
    </row>
    <row r="44" spans="1:21" ht="21" customHeight="1" x14ac:dyDescent="0.2">
      <c r="A44" s="9" t="s">
        <v>51</v>
      </c>
      <c r="B44" s="10">
        <f t="shared" si="1"/>
        <v>-94315</v>
      </c>
      <c r="C44" s="10">
        <f>+F44+I44+'E MPI rząd 2-IIP government 2'!C42+'E MPI rząd 2-IIP government 2'!O42</f>
        <v>6757</v>
      </c>
      <c r="D44" s="10">
        <f>+N44+'E MPI rząd 2-IIP government 2'!I42+'E MPI rząd 2-IIP government 2'!P42</f>
        <v>101072</v>
      </c>
      <c r="E44" s="10">
        <f t="shared" si="9"/>
        <v>113</v>
      </c>
      <c r="F44" s="10">
        <f t="shared" si="9"/>
        <v>113</v>
      </c>
      <c r="G44" s="10">
        <v>113</v>
      </c>
      <c r="H44" s="10">
        <f t="shared" si="3"/>
        <v>-86507</v>
      </c>
      <c r="I44" s="10">
        <f t="shared" si="4"/>
        <v>167</v>
      </c>
      <c r="J44" s="10">
        <v>0</v>
      </c>
      <c r="K44" s="10">
        <f t="shared" si="5"/>
        <v>167</v>
      </c>
      <c r="L44" s="10">
        <v>167</v>
      </c>
      <c r="M44" s="10">
        <v>0</v>
      </c>
      <c r="N44" s="10">
        <f t="shared" si="8"/>
        <v>86674</v>
      </c>
      <c r="O44" s="10">
        <v>16</v>
      </c>
      <c r="P44" s="10">
        <f t="shared" si="6"/>
        <v>86658</v>
      </c>
      <c r="Q44" s="10">
        <f t="shared" si="7"/>
        <v>86579</v>
      </c>
      <c r="R44" s="10">
        <v>41703</v>
      </c>
      <c r="S44" s="10">
        <v>44876</v>
      </c>
      <c r="T44" s="10">
        <v>79</v>
      </c>
      <c r="U44" s="15"/>
    </row>
    <row r="45" spans="1:21" ht="21" customHeight="1" x14ac:dyDescent="0.2">
      <c r="A45" s="62" t="s">
        <v>52</v>
      </c>
      <c r="B45" s="63">
        <f t="shared" si="1"/>
        <v>-96902</v>
      </c>
      <c r="C45" s="63">
        <f>+F45+I45+'E MPI rząd 2-IIP government 2'!C43+'E MPI rząd 2-IIP government 2'!O43</f>
        <v>5541</v>
      </c>
      <c r="D45" s="63">
        <f>+N45+'E MPI rząd 2-IIP government 2'!I43+'E MPI rząd 2-IIP government 2'!P43</f>
        <v>102443</v>
      </c>
      <c r="E45" s="63">
        <f t="shared" ref="E45:F55" si="10">+F45</f>
        <v>120</v>
      </c>
      <c r="F45" s="63">
        <f t="shared" si="10"/>
        <v>120</v>
      </c>
      <c r="G45" s="63">
        <v>120</v>
      </c>
      <c r="H45" s="63">
        <f t="shared" si="3"/>
        <v>-87809</v>
      </c>
      <c r="I45" s="63">
        <f t="shared" si="4"/>
        <v>191</v>
      </c>
      <c r="J45" s="63">
        <v>0</v>
      </c>
      <c r="K45" s="63">
        <f t="shared" si="5"/>
        <v>191</v>
      </c>
      <c r="L45" s="63">
        <v>191</v>
      </c>
      <c r="M45" s="63">
        <v>0</v>
      </c>
      <c r="N45" s="63">
        <f t="shared" si="8"/>
        <v>88000</v>
      </c>
      <c r="O45" s="63">
        <v>16</v>
      </c>
      <c r="P45" s="63">
        <f t="shared" si="6"/>
        <v>87984</v>
      </c>
      <c r="Q45" s="63">
        <f t="shared" si="7"/>
        <v>87902</v>
      </c>
      <c r="R45" s="63">
        <v>40009</v>
      </c>
      <c r="S45" s="63">
        <v>47893</v>
      </c>
      <c r="T45" s="63">
        <v>82</v>
      </c>
      <c r="U45" s="15"/>
    </row>
    <row r="46" spans="1:21" ht="21" customHeight="1" x14ac:dyDescent="0.2">
      <c r="A46" s="9" t="s">
        <v>53</v>
      </c>
      <c r="B46" s="10">
        <f t="shared" si="1"/>
        <v>-104887</v>
      </c>
      <c r="C46" s="10">
        <f>+F46+I46+'E MPI rząd 2-IIP government 2'!C44+'E MPI rząd 2-IIP government 2'!O44</f>
        <v>5316</v>
      </c>
      <c r="D46" s="10">
        <f>+N46+'E MPI rząd 2-IIP government 2'!I44+'E MPI rząd 2-IIP government 2'!P44</f>
        <v>110203</v>
      </c>
      <c r="E46" s="10">
        <f t="shared" si="10"/>
        <v>117</v>
      </c>
      <c r="F46" s="10">
        <f t="shared" si="10"/>
        <v>117</v>
      </c>
      <c r="G46" s="10">
        <v>117</v>
      </c>
      <c r="H46" s="10">
        <f t="shared" si="3"/>
        <v>-94719</v>
      </c>
      <c r="I46" s="10">
        <f t="shared" si="4"/>
        <v>187</v>
      </c>
      <c r="J46" s="10">
        <v>0</v>
      </c>
      <c r="K46" s="10">
        <f t="shared" si="5"/>
        <v>187</v>
      </c>
      <c r="L46" s="10">
        <v>187</v>
      </c>
      <c r="M46" s="10">
        <v>0</v>
      </c>
      <c r="N46" s="10">
        <f t="shared" si="8"/>
        <v>94906</v>
      </c>
      <c r="O46" s="10">
        <v>16</v>
      </c>
      <c r="P46" s="10">
        <f t="shared" si="6"/>
        <v>94890</v>
      </c>
      <c r="Q46" s="10">
        <f t="shared" si="7"/>
        <v>94717</v>
      </c>
      <c r="R46" s="10">
        <v>44928</v>
      </c>
      <c r="S46" s="10">
        <v>49789</v>
      </c>
      <c r="T46" s="10">
        <v>173</v>
      </c>
      <c r="U46" s="15"/>
    </row>
    <row r="47" spans="1:21" ht="21" customHeight="1" x14ac:dyDescent="0.2">
      <c r="A47" s="62" t="s">
        <v>54</v>
      </c>
      <c r="B47" s="64">
        <f t="shared" si="1"/>
        <v>-106422</v>
      </c>
      <c r="C47" s="64">
        <f>+F47+I47+'E MPI rząd 2-IIP government 2'!C45+'E MPI rząd 2-IIP government 2'!O45</f>
        <v>8816</v>
      </c>
      <c r="D47" s="64">
        <f>+N47+'E MPI rząd 2-IIP government 2'!I45+'E MPI rząd 2-IIP government 2'!P45</f>
        <v>115238</v>
      </c>
      <c r="E47" s="64">
        <f t="shared" si="10"/>
        <v>114</v>
      </c>
      <c r="F47" s="64">
        <f t="shared" si="10"/>
        <v>114</v>
      </c>
      <c r="G47" s="64">
        <v>114</v>
      </c>
      <c r="H47" s="64">
        <f t="shared" si="3"/>
        <v>-99603</v>
      </c>
      <c r="I47" s="64">
        <f t="shared" si="4"/>
        <v>0</v>
      </c>
      <c r="J47" s="64">
        <v>0</v>
      </c>
      <c r="K47" s="64">
        <f t="shared" si="5"/>
        <v>0</v>
      </c>
      <c r="L47" s="64">
        <v>0</v>
      </c>
      <c r="M47" s="64">
        <v>0</v>
      </c>
      <c r="N47" s="64">
        <f t="shared" si="8"/>
        <v>99603</v>
      </c>
      <c r="O47" s="64">
        <v>17</v>
      </c>
      <c r="P47" s="64">
        <f t="shared" si="6"/>
        <v>99586</v>
      </c>
      <c r="Q47" s="64">
        <f t="shared" si="7"/>
        <v>99443</v>
      </c>
      <c r="R47" s="64">
        <v>46888</v>
      </c>
      <c r="S47" s="64">
        <v>52555</v>
      </c>
      <c r="T47" s="64">
        <v>143</v>
      </c>
      <c r="U47" s="15"/>
    </row>
    <row r="48" spans="1:21" ht="21" customHeight="1" x14ac:dyDescent="0.2">
      <c r="A48" s="9" t="s">
        <v>73</v>
      </c>
      <c r="B48" s="10">
        <f t="shared" si="1"/>
        <v>-106885</v>
      </c>
      <c r="C48" s="10">
        <f>+F48+I48+'E MPI rząd 2-IIP government 2'!C46+'E MPI rząd 2-IIP government 2'!O46</f>
        <v>8996</v>
      </c>
      <c r="D48" s="10">
        <f>+N48+'E MPI rząd 2-IIP government 2'!I46+'E MPI rząd 2-IIP government 2'!P46</f>
        <v>115881</v>
      </c>
      <c r="E48" s="10">
        <f t="shared" si="10"/>
        <v>118</v>
      </c>
      <c r="F48" s="10">
        <f t="shared" si="10"/>
        <v>118</v>
      </c>
      <c r="G48" s="10">
        <v>118</v>
      </c>
      <c r="H48" s="10">
        <f t="shared" si="3"/>
        <v>-99856</v>
      </c>
      <c r="I48" s="10">
        <f t="shared" si="4"/>
        <v>0</v>
      </c>
      <c r="J48" s="10">
        <v>0</v>
      </c>
      <c r="K48" s="10">
        <f t="shared" si="5"/>
        <v>0</v>
      </c>
      <c r="L48" s="10">
        <v>0</v>
      </c>
      <c r="M48" s="10">
        <v>0</v>
      </c>
      <c r="N48" s="10">
        <f t="shared" si="8"/>
        <v>99856</v>
      </c>
      <c r="O48" s="10">
        <v>16</v>
      </c>
      <c r="P48" s="10">
        <f t="shared" si="6"/>
        <v>99840</v>
      </c>
      <c r="Q48" s="10">
        <f t="shared" si="7"/>
        <v>99776</v>
      </c>
      <c r="R48" s="10">
        <v>49917</v>
      </c>
      <c r="S48" s="10">
        <v>49859</v>
      </c>
      <c r="T48" s="10">
        <v>64</v>
      </c>
      <c r="U48" s="15"/>
    </row>
    <row r="49" spans="1:21" ht="21" customHeight="1" x14ac:dyDescent="0.2">
      <c r="A49" s="62" t="s">
        <v>56</v>
      </c>
      <c r="B49" s="63">
        <f t="shared" si="1"/>
        <v>-103946</v>
      </c>
      <c r="C49" s="63">
        <f>+F49+I49+'E MPI rząd 2-IIP government 2'!C47+'E MPI rząd 2-IIP government 2'!O47</f>
        <v>5464</v>
      </c>
      <c r="D49" s="63">
        <f>+N49+'E MPI rząd 2-IIP government 2'!I47+'E MPI rząd 2-IIP government 2'!P47</f>
        <v>109410</v>
      </c>
      <c r="E49" s="63">
        <f t="shared" si="10"/>
        <v>115</v>
      </c>
      <c r="F49" s="63">
        <f t="shared" si="10"/>
        <v>115</v>
      </c>
      <c r="G49" s="63">
        <v>115</v>
      </c>
      <c r="H49" s="63">
        <f t="shared" si="3"/>
        <v>-93710</v>
      </c>
      <c r="I49" s="63">
        <f t="shared" si="4"/>
        <v>0</v>
      </c>
      <c r="J49" s="63">
        <v>0</v>
      </c>
      <c r="K49" s="63">
        <f t="shared" si="5"/>
        <v>0</v>
      </c>
      <c r="L49" s="63">
        <v>0</v>
      </c>
      <c r="M49" s="63">
        <v>0</v>
      </c>
      <c r="N49" s="63">
        <f t="shared" si="8"/>
        <v>93710</v>
      </c>
      <c r="O49" s="63">
        <v>15</v>
      </c>
      <c r="P49" s="63">
        <f t="shared" si="6"/>
        <v>93695</v>
      </c>
      <c r="Q49" s="63">
        <f t="shared" si="7"/>
        <v>93671</v>
      </c>
      <c r="R49" s="63">
        <v>45276</v>
      </c>
      <c r="S49" s="63">
        <v>48395</v>
      </c>
      <c r="T49" s="63">
        <v>24</v>
      </c>
      <c r="U49" s="15"/>
    </row>
    <row r="50" spans="1:21" ht="21" customHeight="1" x14ac:dyDescent="0.2">
      <c r="A50" s="9" t="s">
        <v>57</v>
      </c>
      <c r="B50" s="10">
        <f t="shared" si="1"/>
        <v>-105939</v>
      </c>
      <c r="C50" s="10">
        <f>+F50+I50+'E MPI rząd 2-IIP government 2'!C48+'E MPI rząd 2-IIP government 2'!O48</f>
        <v>5265</v>
      </c>
      <c r="D50" s="10">
        <f>+N50+'E MPI rząd 2-IIP government 2'!I48+'E MPI rząd 2-IIP government 2'!P48</f>
        <v>111204</v>
      </c>
      <c r="E50" s="10">
        <f t="shared" si="10"/>
        <v>112</v>
      </c>
      <c r="F50" s="10">
        <f t="shared" si="10"/>
        <v>112</v>
      </c>
      <c r="G50" s="10">
        <v>112</v>
      </c>
      <c r="H50" s="10">
        <f t="shared" si="3"/>
        <v>-93617</v>
      </c>
      <c r="I50" s="10">
        <f t="shared" si="4"/>
        <v>0</v>
      </c>
      <c r="J50" s="10">
        <v>0</v>
      </c>
      <c r="K50" s="10">
        <f t="shared" si="5"/>
        <v>0</v>
      </c>
      <c r="L50" s="10">
        <v>0</v>
      </c>
      <c r="M50" s="10">
        <v>0</v>
      </c>
      <c r="N50" s="10">
        <f t="shared" si="8"/>
        <v>93617</v>
      </c>
      <c r="O50" s="10">
        <v>16</v>
      </c>
      <c r="P50" s="10">
        <f t="shared" si="6"/>
        <v>93601</v>
      </c>
      <c r="Q50" s="10">
        <f t="shared" si="7"/>
        <v>93601</v>
      </c>
      <c r="R50" s="10">
        <v>45973</v>
      </c>
      <c r="S50" s="10">
        <v>47628</v>
      </c>
      <c r="T50" s="10">
        <v>0</v>
      </c>
      <c r="U50" s="15"/>
    </row>
    <row r="51" spans="1:21" ht="21" customHeight="1" x14ac:dyDescent="0.2">
      <c r="A51" s="62" t="s">
        <v>58</v>
      </c>
      <c r="B51" s="64">
        <f t="shared" si="1"/>
        <v>-104459</v>
      </c>
      <c r="C51" s="64">
        <f>+F51+I51+'E MPI rząd 2-IIP government 2'!C49+'E MPI rząd 2-IIP government 2'!O49</f>
        <v>8156</v>
      </c>
      <c r="D51" s="64">
        <f>+N51+'E MPI rząd 2-IIP government 2'!I49+'E MPI rząd 2-IIP government 2'!P49</f>
        <v>112615</v>
      </c>
      <c r="E51" s="64">
        <f t="shared" si="10"/>
        <v>112</v>
      </c>
      <c r="F51" s="64">
        <f t="shared" si="10"/>
        <v>112</v>
      </c>
      <c r="G51" s="64">
        <v>112</v>
      </c>
      <c r="H51" s="64">
        <f t="shared" si="3"/>
        <v>-94858</v>
      </c>
      <c r="I51" s="64">
        <f t="shared" si="4"/>
        <v>0</v>
      </c>
      <c r="J51" s="64">
        <v>0</v>
      </c>
      <c r="K51" s="64">
        <f t="shared" si="5"/>
        <v>0</v>
      </c>
      <c r="L51" s="64">
        <v>0</v>
      </c>
      <c r="M51" s="64">
        <v>0</v>
      </c>
      <c r="N51" s="64">
        <f t="shared" si="8"/>
        <v>94858</v>
      </c>
      <c r="O51" s="64">
        <v>16</v>
      </c>
      <c r="P51" s="64">
        <f t="shared" si="6"/>
        <v>94842</v>
      </c>
      <c r="Q51" s="64">
        <f t="shared" si="7"/>
        <v>94842</v>
      </c>
      <c r="R51" s="64">
        <v>46209</v>
      </c>
      <c r="S51" s="64">
        <v>48633</v>
      </c>
      <c r="T51" s="64">
        <v>0</v>
      </c>
      <c r="U51" s="15"/>
    </row>
    <row r="52" spans="1:21" s="35" customFormat="1" ht="21" customHeight="1" x14ac:dyDescent="0.2">
      <c r="A52" s="9" t="s">
        <v>125</v>
      </c>
      <c r="B52" s="33">
        <f t="shared" si="1"/>
        <v>-105137</v>
      </c>
      <c r="C52" s="33">
        <f>+F52+I52+'E MPI rząd 2-IIP government 2'!C50+'E MPI rząd 2-IIP government 2'!O50</f>
        <v>7412</v>
      </c>
      <c r="D52" s="33">
        <f>+N52+'E MPI rząd 2-IIP government 2'!I50+'E MPI rząd 2-IIP government 2'!P50</f>
        <v>112549</v>
      </c>
      <c r="E52" s="33">
        <f t="shared" si="10"/>
        <v>110</v>
      </c>
      <c r="F52" s="33">
        <f t="shared" si="10"/>
        <v>110</v>
      </c>
      <c r="G52" s="10">
        <v>110</v>
      </c>
      <c r="H52" s="33">
        <f t="shared" si="3"/>
        <v>-94636</v>
      </c>
      <c r="I52" s="33">
        <f t="shared" si="4"/>
        <v>0</v>
      </c>
      <c r="J52" s="10">
        <v>0</v>
      </c>
      <c r="K52" s="33">
        <f t="shared" si="5"/>
        <v>0</v>
      </c>
      <c r="L52" s="10">
        <v>0</v>
      </c>
      <c r="M52" s="10">
        <v>0</v>
      </c>
      <c r="N52" s="10">
        <f t="shared" si="8"/>
        <v>94636</v>
      </c>
      <c r="O52" s="10">
        <v>16</v>
      </c>
      <c r="P52" s="33">
        <f t="shared" si="6"/>
        <v>94620</v>
      </c>
      <c r="Q52" s="33">
        <f t="shared" si="7"/>
        <v>94620</v>
      </c>
      <c r="R52" s="10">
        <v>44688</v>
      </c>
      <c r="S52" s="10">
        <v>49932</v>
      </c>
      <c r="T52" s="10">
        <v>0</v>
      </c>
      <c r="U52" s="47"/>
    </row>
    <row r="53" spans="1:21" s="35" customFormat="1" ht="21" customHeight="1" x14ac:dyDescent="0.2">
      <c r="A53" s="62" t="s">
        <v>126</v>
      </c>
      <c r="B53" s="73">
        <f t="shared" si="1"/>
        <v>-113461</v>
      </c>
      <c r="C53" s="73">
        <f>+F53+I53+'E MPI rząd 2-IIP government 2'!C51+'E MPI rząd 2-IIP government 2'!O51</f>
        <v>3893</v>
      </c>
      <c r="D53" s="73">
        <f>+N53+'E MPI rząd 2-IIP government 2'!I51+'E MPI rząd 2-IIP government 2'!P51</f>
        <v>117354</v>
      </c>
      <c r="E53" s="73">
        <f t="shared" si="10"/>
        <v>111</v>
      </c>
      <c r="F53" s="73">
        <f t="shared" si="10"/>
        <v>111</v>
      </c>
      <c r="G53" s="63">
        <v>111</v>
      </c>
      <c r="H53" s="73">
        <f t="shared" si="3"/>
        <v>-99592</v>
      </c>
      <c r="I53" s="73">
        <f t="shared" si="4"/>
        <v>0</v>
      </c>
      <c r="J53" s="63">
        <v>0</v>
      </c>
      <c r="K53" s="73">
        <f t="shared" si="5"/>
        <v>0</v>
      </c>
      <c r="L53" s="63">
        <v>0</v>
      </c>
      <c r="M53" s="63">
        <v>0</v>
      </c>
      <c r="N53" s="63">
        <f t="shared" si="8"/>
        <v>99592</v>
      </c>
      <c r="O53" s="63">
        <v>16</v>
      </c>
      <c r="P53" s="73">
        <f t="shared" si="6"/>
        <v>99576</v>
      </c>
      <c r="Q53" s="73">
        <f t="shared" si="7"/>
        <v>99576</v>
      </c>
      <c r="R53" s="63">
        <v>49170</v>
      </c>
      <c r="S53" s="63">
        <v>50406</v>
      </c>
      <c r="T53" s="63">
        <v>0</v>
      </c>
      <c r="U53" s="47"/>
    </row>
    <row r="54" spans="1:21" s="35" customFormat="1" ht="21" customHeight="1" x14ac:dyDescent="0.2">
      <c r="A54" s="9" t="s">
        <v>127</v>
      </c>
      <c r="B54" s="33">
        <f t="shared" si="1"/>
        <v>-114875</v>
      </c>
      <c r="C54" s="33">
        <f>+F54+I54+'E MPI rząd 2-IIP government 2'!C52+'E MPI rząd 2-IIP government 2'!O52</f>
        <v>4485</v>
      </c>
      <c r="D54" s="33">
        <f>+N54+'E MPI rząd 2-IIP government 2'!I52+'E MPI rząd 2-IIP government 2'!P52</f>
        <v>119360</v>
      </c>
      <c r="E54" s="33">
        <f t="shared" si="10"/>
        <v>119</v>
      </c>
      <c r="F54" s="33">
        <f t="shared" si="10"/>
        <v>119</v>
      </c>
      <c r="G54" s="10">
        <v>119</v>
      </c>
      <c r="H54" s="33">
        <f t="shared" si="3"/>
        <v>-101009</v>
      </c>
      <c r="I54" s="33">
        <f t="shared" si="4"/>
        <v>0</v>
      </c>
      <c r="J54" s="10">
        <v>0</v>
      </c>
      <c r="K54" s="33">
        <f t="shared" si="5"/>
        <v>0</v>
      </c>
      <c r="L54" s="10">
        <v>0</v>
      </c>
      <c r="M54" s="10">
        <v>0</v>
      </c>
      <c r="N54" s="10">
        <f t="shared" si="8"/>
        <v>101009</v>
      </c>
      <c r="O54" s="10">
        <v>16</v>
      </c>
      <c r="P54" s="33">
        <f t="shared" si="6"/>
        <v>100993</v>
      </c>
      <c r="Q54" s="33">
        <f t="shared" si="7"/>
        <v>100993</v>
      </c>
      <c r="R54" s="10">
        <v>49483</v>
      </c>
      <c r="S54" s="10">
        <v>51510</v>
      </c>
      <c r="T54" s="10">
        <v>0</v>
      </c>
      <c r="U54" s="47"/>
    </row>
    <row r="55" spans="1:21" s="35" customFormat="1" ht="21" customHeight="1" x14ac:dyDescent="0.2">
      <c r="A55" s="62" t="s">
        <v>128</v>
      </c>
      <c r="B55" s="74">
        <f t="shared" si="1"/>
        <v>-112576</v>
      </c>
      <c r="C55" s="74">
        <f>+F55+I55+'E MPI rząd 2-IIP government 2'!C53+'E MPI rząd 2-IIP government 2'!O53</f>
        <v>7528</v>
      </c>
      <c r="D55" s="74">
        <f>+N55+'E MPI rząd 2-IIP government 2'!I53+'E MPI rząd 2-IIP government 2'!P53</f>
        <v>120104</v>
      </c>
      <c r="E55" s="74">
        <f t="shared" si="10"/>
        <v>124</v>
      </c>
      <c r="F55" s="74">
        <f t="shared" si="10"/>
        <v>124</v>
      </c>
      <c r="G55" s="64">
        <v>124</v>
      </c>
      <c r="H55" s="74">
        <f t="shared" si="3"/>
        <v>-100509</v>
      </c>
      <c r="I55" s="74">
        <f t="shared" si="4"/>
        <v>0</v>
      </c>
      <c r="J55" s="64">
        <v>0</v>
      </c>
      <c r="K55" s="74">
        <f t="shared" si="5"/>
        <v>0</v>
      </c>
      <c r="L55" s="64">
        <v>0</v>
      </c>
      <c r="M55" s="64">
        <v>0</v>
      </c>
      <c r="N55" s="64">
        <f t="shared" si="8"/>
        <v>100509</v>
      </c>
      <c r="O55" s="64">
        <v>16</v>
      </c>
      <c r="P55" s="74">
        <f t="shared" si="6"/>
        <v>100493</v>
      </c>
      <c r="Q55" s="74">
        <f t="shared" si="7"/>
        <v>100493</v>
      </c>
      <c r="R55" s="64">
        <v>47834</v>
      </c>
      <c r="S55" s="64">
        <v>52659</v>
      </c>
      <c r="T55" s="64">
        <v>0</v>
      </c>
      <c r="U55" s="47"/>
    </row>
    <row r="56" spans="1:21" s="35" customFormat="1" ht="21" customHeight="1" x14ac:dyDescent="0.2">
      <c r="A56" s="9" t="s">
        <v>132</v>
      </c>
      <c r="B56" s="33">
        <f t="shared" ref="B56:B91" si="11">+C56-D56</f>
        <v>-122820</v>
      </c>
      <c r="C56" s="33">
        <f>+F56+I56+'E MPI rząd 2-IIP government 2'!C54+'E MPI rząd 2-IIP government 2'!O54</f>
        <v>4981</v>
      </c>
      <c r="D56" s="33">
        <f>+N56+'E MPI rząd 2-IIP government 2'!I54+'E MPI rząd 2-IIP government 2'!P54</f>
        <v>127801</v>
      </c>
      <c r="E56" s="33">
        <f t="shared" ref="E56:F75" si="12">+F56</f>
        <v>144</v>
      </c>
      <c r="F56" s="33">
        <f t="shared" si="12"/>
        <v>144</v>
      </c>
      <c r="G56" s="10">
        <v>144</v>
      </c>
      <c r="H56" s="33">
        <f t="shared" ref="H56:H91" si="13">+I56-N56</f>
        <v>-108266</v>
      </c>
      <c r="I56" s="33">
        <f t="shared" ref="I56:I91" si="14">+J56+K56</f>
        <v>0</v>
      </c>
      <c r="J56" s="10">
        <v>0</v>
      </c>
      <c r="K56" s="33">
        <f t="shared" ref="K56:K91" si="15">+L56+M56</f>
        <v>0</v>
      </c>
      <c r="L56" s="10">
        <v>0</v>
      </c>
      <c r="M56" s="10">
        <v>0</v>
      </c>
      <c r="N56" s="10">
        <f t="shared" si="8"/>
        <v>108266</v>
      </c>
      <c r="O56" s="10">
        <v>16</v>
      </c>
      <c r="P56" s="33">
        <f t="shared" ref="P56:P91" si="16">+Q56+T56</f>
        <v>108250</v>
      </c>
      <c r="Q56" s="33">
        <f t="shared" ref="Q56:Q91" si="17">+R56+S56</f>
        <v>108250</v>
      </c>
      <c r="R56" s="10">
        <v>52022</v>
      </c>
      <c r="S56" s="10">
        <v>56228</v>
      </c>
      <c r="T56" s="10">
        <v>0</v>
      </c>
      <c r="U56" s="47"/>
    </row>
    <row r="57" spans="1:21" s="35" customFormat="1" ht="21" customHeight="1" x14ac:dyDescent="0.2">
      <c r="A57" s="62" t="s">
        <v>133</v>
      </c>
      <c r="B57" s="73">
        <f t="shared" si="11"/>
        <v>-117280</v>
      </c>
      <c r="C57" s="73">
        <f>+F57+I57+'E MPI rząd 2-IIP government 2'!C55+'E MPI rząd 2-IIP government 2'!O55</f>
        <v>3665</v>
      </c>
      <c r="D57" s="73">
        <f>+N57+'E MPI rząd 2-IIP government 2'!I55+'E MPI rząd 2-IIP government 2'!P55</f>
        <v>120945</v>
      </c>
      <c r="E57" s="73">
        <f t="shared" si="12"/>
        <v>138</v>
      </c>
      <c r="F57" s="73">
        <f t="shared" si="12"/>
        <v>138</v>
      </c>
      <c r="G57" s="63">
        <v>138</v>
      </c>
      <c r="H57" s="73">
        <f t="shared" si="13"/>
        <v>-101559</v>
      </c>
      <c r="I57" s="73">
        <f t="shared" si="14"/>
        <v>0</v>
      </c>
      <c r="J57" s="63">
        <v>0</v>
      </c>
      <c r="K57" s="73">
        <f t="shared" si="15"/>
        <v>0</v>
      </c>
      <c r="L57" s="63">
        <v>0</v>
      </c>
      <c r="M57" s="63">
        <v>0</v>
      </c>
      <c r="N57" s="63">
        <f t="shared" si="8"/>
        <v>101559</v>
      </c>
      <c r="O57" s="63">
        <v>16</v>
      </c>
      <c r="P57" s="73">
        <f t="shared" si="16"/>
        <v>101543</v>
      </c>
      <c r="Q57" s="73">
        <f t="shared" si="17"/>
        <v>101543</v>
      </c>
      <c r="R57" s="63">
        <v>48584</v>
      </c>
      <c r="S57" s="63">
        <v>52959</v>
      </c>
      <c r="T57" s="63">
        <v>0</v>
      </c>
      <c r="U57" s="47"/>
    </row>
    <row r="58" spans="1:21" s="35" customFormat="1" ht="21" customHeight="1" x14ac:dyDescent="0.2">
      <c r="A58" s="9" t="s">
        <v>134</v>
      </c>
      <c r="B58" s="33">
        <f t="shared" si="11"/>
        <v>-118200</v>
      </c>
      <c r="C58" s="33">
        <f>+F58+I58+'E MPI rząd 2-IIP government 2'!C56+'E MPI rząd 2-IIP government 2'!O56</f>
        <v>4452</v>
      </c>
      <c r="D58" s="33">
        <f>+N58+'E MPI rząd 2-IIP government 2'!I56+'E MPI rząd 2-IIP government 2'!P56</f>
        <v>122652</v>
      </c>
      <c r="E58" s="33">
        <f t="shared" si="12"/>
        <v>137</v>
      </c>
      <c r="F58" s="33">
        <f t="shared" si="12"/>
        <v>137</v>
      </c>
      <c r="G58" s="10">
        <v>137</v>
      </c>
      <c r="H58" s="33">
        <f t="shared" si="13"/>
        <v>-102460</v>
      </c>
      <c r="I58" s="33">
        <f t="shared" si="14"/>
        <v>0</v>
      </c>
      <c r="J58" s="10">
        <v>0</v>
      </c>
      <c r="K58" s="33">
        <f t="shared" si="15"/>
        <v>0</v>
      </c>
      <c r="L58" s="10">
        <v>0</v>
      </c>
      <c r="M58" s="10">
        <v>0</v>
      </c>
      <c r="N58" s="10">
        <f t="shared" si="8"/>
        <v>102460</v>
      </c>
      <c r="O58" s="10">
        <v>16</v>
      </c>
      <c r="P58" s="33">
        <f t="shared" si="16"/>
        <v>102444</v>
      </c>
      <c r="Q58" s="33">
        <f t="shared" si="17"/>
        <v>102444</v>
      </c>
      <c r="R58" s="10">
        <v>49971</v>
      </c>
      <c r="S58" s="10">
        <v>52473</v>
      </c>
      <c r="T58" s="10">
        <v>0</v>
      </c>
      <c r="U58" s="47"/>
    </row>
    <row r="59" spans="1:21" s="35" customFormat="1" ht="21" customHeight="1" x14ac:dyDescent="0.2">
      <c r="A59" s="62" t="s">
        <v>135</v>
      </c>
      <c r="B59" s="74">
        <f t="shared" si="11"/>
        <v>-114569</v>
      </c>
      <c r="C59" s="74">
        <f>+F59+I59+'E MPI rząd 2-IIP government 2'!C57+'E MPI rząd 2-IIP government 2'!O57</f>
        <v>10295</v>
      </c>
      <c r="D59" s="74">
        <f>+N59+'E MPI rząd 2-IIP government 2'!I57+'E MPI rząd 2-IIP government 2'!P57</f>
        <v>124864</v>
      </c>
      <c r="E59" s="74">
        <f t="shared" si="12"/>
        <v>142</v>
      </c>
      <c r="F59" s="74">
        <f t="shared" si="12"/>
        <v>142</v>
      </c>
      <c r="G59" s="64">
        <v>142</v>
      </c>
      <c r="H59" s="74">
        <f t="shared" si="13"/>
        <v>-103561</v>
      </c>
      <c r="I59" s="74">
        <f t="shared" si="14"/>
        <v>0</v>
      </c>
      <c r="J59" s="64">
        <v>0</v>
      </c>
      <c r="K59" s="74">
        <f t="shared" si="15"/>
        <v>0</v>
      </c>
      <c r="L59" s="64">
        <v>0</v>
      </c>
      <c r="M59" s="64">
        <v>0</v>
      </c>
      <c r="N59" s="64">
        <f t="shared" si="8"/>
        <v>103561</v>
      </c>
      <c r="O59" s="64">
        <v>16</v>
      </c>
      <c r="P59" s="74">
        <f t="shared" si="16"/>
        <v>103545</v>
      </c>
      <c r="Q59" s="74">
        <f t="shared" si="17"/>
        <v>103545</v>
      </c>
      <c r="R59" s="64">
        <v>49379</v>
      </c>
      <c r="S59" s="64">
        <v>54166</v>
      </c>
      <c r="T59" s="64">
        <v>0</v>
      </c>
      <c r="U59" s="47"/>
    </row>
    <row r="60" spans="1:21" s="35" customFormat="1" ht="21" customHeight="1" x14ac:dyDescent="0.2">
      <c r="A60" s="9" t="s">
        <v>136</v>
      </c>
      <c r="B60" s="33">
        <f t="shared" si="11"/>
        <v>-108627</v>
      </c>
      <c r="C60" s="33">
        <f>+F60+I60+'E MPI rząd 2-IIP government 2'!C58+'E MPI rząd 2-IIP government 2'!O58</f>
        <v>8833</v>
      </c>
      <c r="D60" s="33">
        <f>+N60+'E MPI rząd 2-IIP government 2'!I58+'E MPI rząd 2-IIP government 2'!P58</f>
        <v>117460</v>
      </c>
      <c r="E60" s="33">
        <f t="shared" si="12"/>
        <v>136</v>
      </c>
      <c r="F60" s="33">
        <f t="shared" si="12"/>
        <v>136</v>
      </c>
      <c r="G60" s="10">
        <v>136</v>
      </c>
      <c r="H60" s="33">
        <f t="shared" si="13"/>
        <v>-96812</v>
      </c>
      <c r="I60" s="33">
        <f t="shared" si="14"/>
        <v>0</v>
      </c>
      <c r="J60" s="10">
        <v>0</v>
      </c>
      <c r="K60" s="33">
        <f t="shared" si="15"/>
        <v>0</v>
      </c>
      <c r="L60" s="10">
        <v>0</v>
      </c>
      <c r="M60" s="10">
        <v>0</v>
      </c>
      <c r="N60" s="10">
        <f t="shared" si="8"/>
        <v>96812</v>
      </c>
      <c r="O60" s="10">
        <v>16</v>
      </c>
      <c r="P60" s="33">
        <f t="shared" si="16"/>
        <v>96796</v>
      </c>
      <c r="Q60" s="33">
        <f t="shared" si="17"/>
        <v>96784</v>
      </c>
      <c r="R60" s="10">
        <v>45054</v>
      </c>
      <c r="S60" s="10">
        <v>51730</v>
      </c>
      <c r="T60" s="10">
        <v>12</v>
      </c>
      <c r="U60" s="47"/>
    </row>
    <row r="61" spans="1:21" s="35" customFormat="1" ht="21" customHeight="1" x14ac:dyDescent="0.2">
      <c r="A61" s="62" t="s">
        <v>137</v>
      </c>
      <c r="B61" s="73">
        <f t="shared" si="11"/>
        <v>-110935</v>
      </c>
      <c r="C61" s="73">
        <f>+F61+I61+'E MPI rząd 2-IIP government 2'!C59+'E MPI rząd 2-IIP government 2'!O59</f>
        <v>9795</v>
      </c>
      <c r="D61" s="73">
        <f>+N61+'E MPI rząd 2-IIP government 2'!I59+'E MPI rząd 2-IIP government 2'!P59</f>
        <v>120730</v>
      </c>
      <c r="E61" s="73">
        <f t="shared" si="12"/>
        <v>139</v>
      </c>
      <c r="F61" s="73">
        <f t="shared" si="12"/>
        <v>139</v>
      </c>
      <c r="G61" s="63">
        <v>139</v>
      </c>
      <c r="H61" s="73">
        <f t="shared" si="13"/>
        <v>-100276</v>
      </c>
      <c r="I61" s="73">
        <f t="shared" si="14"/>
        <v>0</v>
      </c>
      <c r="J61" s="63">
        <v>0</v>
      </c>
      <c r="K61" s="73">
        <f t="shared" si="15"/>
        <v>0</v>
      </c>
      <c r="L61" s="63">
        <v>0</v>
      </c>
      <c r="M61" s="63">
        <v>0</v>
      </c>
      <c r="N61" s="63">
        <f t="shared" si="8"/>
        <v>100276</v>
      </c>
      <c r="O61" s="63">
        <v>15</v>
      </c>
      <c r="P61" s="73">
        <f t="shared" si="16"/>
        <v>100261</v>
      </c>
      <c r="Q61" s="73">
        <f t="shared" si="17"/>
        <v>100252</v>
      </c>
      <c r="R61" s="63">
        <v>45610</v>
      </c>
      <c r="S61" s="63">
        <v>54642</v>
      </c>
      <c r="T61" s="63">
        <v>9</v>
      </c>
      <c r="U61" s="47"/>
    </row>
    <row r="62" spans="1:21" s="35" customFormat="1" ht="21" customHeight="1" x14ac:dyDescent="0.2">
      <c r="A62" s="9" t="s">
        <v>138</v>
      </c>
      <c r="B62" s="33">
        <f t="shared" si="11"/>
        <v>-114000</v>
      </c>
      <c r="C62" s="33">
        <f>+F62+I62+'E MPI rząd 2-IIP government 2'!C60+'E MPI rząd 2-IIP government 2'!O60</f>
        <v>9587</v>
      </c>
      <c r="D62" s="33">
        <f>+N62+'E MPI rząd 2-IIP government 2'!I60+'E MPI rząd 2-IIP government 2'!P60</f>
        <v>123587</v>
      </c>
      <c r="E62" s="33">
        <f t="shared" si="12"/>
        <v>138</v>
      </c>
      <c r="F62" s="33">
        <f t="shared" si="12"/>
        <v>138</v>
      </c>
      <c r="G62" s="10">
        <v>138</v>
      </c>
      <c r="H62" s="33">
        <f t="shared" si="13"/>
        <v>-103179</v>
      </c>
      <c r="I62" s="33">
        <f t="shared" si="14"/>
        <v>0</v>
      </c>
      <c r="J62" s="10">
        <v>0</v>
      </c>
      <c r="K62" s="33">
        <f t="shared" si="15"/>
        <v>0</v>
      </c>
      <c r="L62" s="10">
        <v>0</v>
      </c>
      <c r="M62" s="10">
        <v>0</v>
      </c>
      <c r="N62" s="10">
        <f t="shared" si="8"/>
        <v>103179</v>
      </c>
      <c r="O62" s="10">
        <v>16</v>
      </c>
      <c r="P62" s="33">
        <f t="shared" si="16"/>
        <v>103163</v>
      </c>
      <c r="Q62" s="33">
        <f t="shared" si="17"/>
        <v>103163</v>
      </c>
      <c r="R62" s="10">
        <v>46932</v>
      </c>
      <c r="S62" s="10">
        <v>56231</v>
      </c>
      <c r="T62" s="10">
        <v>0</v>
      </c>
      <c r="U62" s="47"/>
    </row>
    <row r="63" spans="1:21" s="35" customFormat="1" ht="21" customHeight="1" x14ac:dyDescent="0.2">
      <c r="A63" s="62" t="s">
        <v>139</v>
      </c>
      <c r="B63" s="74">
        <f t="shared" si="11"/>
        <v>-108085</v>
      </c>
      <c r="C63" s="74">
        <f>+F63+I63+'E MPI rząd 2-IIP government 2'!C61+'E MPI rząd 2-IIP government 2'!O61</f>
        <v>12541</v>
      </c>
      <c r="D63" s="74">
        <f>+N63+'E MPI rząd 2-IIP government 2'!I61+'E MPI rząd 2-IIP government 2'!P61</f>
        <v>120626</v>
      </c>
      <c r="E63" s="74">
        <f t="shared" si="12"/>
        <v>146</v>
      </c>
      <c r="F63" s="74">
        <f t="shared" si="12"/>
        <v>146</v>
      </c>
      <c r="G63" s="64">
        <v>146</v>
      </c>
      <c r="H63" s="74">
        <f t="shared" si="13"/>
        <v>-99468</v>
      </c>
      <c r="I63" s="74">
        <f t="shared" si="14"/>
        <v>0</v>
      </c>
      <c r="J63" s="64">
        <v>0</v>
      </c>
      <c r="K63" s="74">
        <f t="shared" si="15"/>
        <v>0</v>
      </c>
      <c r="L63" s="64">
        <v>0</v>
      </c>
      <c r="M63" s="64">
        <v>0</v>
      </c>
      <c r="N63" s="64">
        <f t="shared" si="8"/>
        <v>99468</v>
      </c>
      <c r="O63" s="64">
        <v>15</v>
      </c>
      <c r="P63" s="74">
        <f t="shared" si="16"/>
        <v>99453</v>
      </c>
      <c r="Q63" s="74">
        <f t="shared" si="17"/>
        <v>99453</v>
      </c>
      <c r="R63" s="64">
        <v>42809</v>
      </c>
      <c r="S63" s="64">
        <v>56644</v>
      </c>
      <c r="T63" s="64">
        <v>0</v>
      </c>
      <c r="U63" s="47"/>
    </row>
    <row r="64" spans="1:21" s="35" customFormat="1" ht="21" customHeight="1" x14ac:dyDescent="0.2">
      <c r="A64" s="9" t="s">
        <v>140</v>
      </c>
      <c r="B64" s="33">
        <f t="shared" si="11"/>
        <v>-113679</v>
      </c>
      <c r="C64" s="33">
        <f>+F64+I64+'E MPI rząd 2-IIP government 2'!C62+'E MPI rząd 2-IIP government 2'!O62</f>
        <v>11407</v>
      </c>
      <c r="D64" s="33">
        <f>+N64+'E MPI rząd 2-IIP government 2'!I62+'E MPI rząd 2-IIP government 2'!P62</f>
        <v>125086</v>
      </c>
      <c r="E64" s="33">
        <f t="shared" si="12"/>
        <v>145</v>
      </c>
      <c r="F64" s="33">
        <f t="shared" si="12"/>
        <v>145</v>
      </c>
      <c r="G64" s="10">
        <v>145</v>
      </c>
      <c r="H64" s="33">
        <f t="shared" si="13"/>
        <v>-103973</v>
      </c>
      <c r="I64" s="33">
        <f t="shared" si="14"/>
        <v>0</v>
      </c>
      <c r="J64" s="10">
        <v>0</v>
      </c>
      <c r="K64" s="33">
        <f t="shared" si="15"/>
        <v>0</v>
      </c>
      <c r="L64" s="10">
        <v>0</v>
      </c>
      <c r="M64" s="10">
        <v>0</v>
      </c>
      <c r="N64" s="10">
        <f t="shared" si="8"/>
        <v>103973</v>
      </c>
      <c r="O64" s="10">
        <v>16</v>
      </c>
      <c r="P64" s="33">
        <f t="shared" si="16"/>
        <v>103957</v>
      </c>
      <c r="Q64" s="33">
        <f t="shared" si="17"/>
        <v>103941</v>
      </c>
      <c r="R64" s="10">
        <v>47902</v>
      </c>
      <c r="S64" s="10">
        <v>56039</v>
      </c>
      <c r="T64" s="10">
        <v>16</v>
      </c>
      <c r="U64" s="47"/>
    </row>
    <row r="65" spans="1:21" s="35" customFormat="1" ht="21" customHeight="1" x14ac:dyDescent="0.2">
      <c r="A65" s="62" t="s">
        <v>141</v>
      </c>
      <c r="B65" s="73">
        <f t="shared" si="11"/>
        <v>-114678</v>
      </c>
      <c r="C65" s="73">
        <f>+F65+I65+'E MPI rząd 2-IIP government 2'!C63+'E MPI rząd 2-IIP government 2'!O63</f>
        <v>10855</v>
      </c>
      <c r="D65" s="73">
        <f>+N65+'E MPI rząd 2-IIP government 2'!I63+'E MPI rząd 2-IIP government 2'!P63</f>
        <v>125533</v>
      </c>
      <c r="E65" s="73">
        <f t="shared" si="12"/>
        <v>136</v>
      </c>
      <c r="F65" s="73">
        <f t="shared" si="12"/>
        <v>136</v>
      </c>
      <c r="G65" s="63">
        <v>136</v>
      </c>
      <c r="H65" s="73">
        <f t="shared" si="13"/>
        <v>-104613</v>
      </c>
      <c r="I65" s="73">
        <f t="shared" si="14"/>
        <v>0</v>
      </c>
      <c r="J65" s="63">
        <v>0</v>
      </c>
      <c r="K65" s="73">
        <f t="shared" si="15"/>
        <v>0</v>
      </c>
      <c r="L65" s="63">
        <v>0</v>
      </c>
      <c r="M65" s="63">
        <v>0</v>
      </c>
      <c r="N65" s="63">
        <f t="shared" si="8"/>
        <v>104613</v>
      </c>
      <c r="O65" s="63">
        <v>16</v>
      </c>
      <c r="P65" s="73">
        <f t="shared" si="16"/>
        <v>104597</v>
      </c>
      <c r="Q65" s="73">
        <f t="shared" si="17"/>
        <v>104578</v>
      </c>
      <c r="R65" s="63">
        <v>49908</v>
      </c>
      <c r="S65" s="63">
        <v>54670</v>
      </c>
      <c r="T65" s="63">
        <v>19</v>
      </c>
      <c r="U65" s="47"/>
    </row>
    <row r="66" spans="1:21" s="35" customFormat="1" ht="21" customHeight="1" x14ac:dyDescent="0.2">
      <c r="A66" s="9" t="s">
        <v>142</v>
      </c>
      <c r="B66" s="33">
        <f t="shared" si="11"/>
        <v>-110700</v>
      </c>
      <c r="C66" s="33">
        <f>+F66+I66+'E MPI rząd 2-IIP government 2'!C64+'E MPI rząd 2-IIP government 2'!O64</f>
        <v>10750</v>
      </c>
      <c r="D66" s="33">
        <f>+N66+'E MPI rząd 2-IIP government 2'!I64+'E MPI rząd 2-IIP government 2'!P64</f>
        <v>121450</v>
      </c>
      <c r="E66" s="33">
        <f t="shared" si="12"/>
        <v>131</v>
      </c>
      <c r="F66" s="33">
        <f t="shared" si="12"/>
        <v>131</v>
      </c>
      <c r="G66" s="10">
        <v>131</v>
      </c>
      <c r="H66" s="33">
        <f t="shared" si="13"/>
        <v>-100741</v>
      </c>
      <c r="I66" s="33">
        <f t="shared" si="14"/>
        <v>0</v>
      </c>
      <c r="J66" s="10">
        <v>0</v>
      </c>
      <c r="K66" s="33">
        <f t="shared" si="15"/>
        <v>0</v>
      </c>
      <c r="L66" s="10">
        <v>0</v>
      </c>
      <c r="M66" s="10">
        <v>0</v>
      </c>
      <c r="N66" s="10">
        <f t="shared" si="8"/>
        <v>100741</v>
      </c>
      <c r="O66" s="10">
        <v>16</v>
      </c>
      <c r="P66" s="33">
        <f t="shared" si="16"/>
        <v>100725</v>
      </c>
      <c r="Q66" s="33">
        <f t="shared" si="17"/>
        <v>100725</v>
      </c>
      <c r="R66" s="10">
        <v>46991</v>
      </c>
      <c r="S66" s="10">
        <v>53734</v>
      </c>
      <c r="T66" s="10">
        <v>0</v>
      </c>
      <c r="U66" s="47"/>
    </row>
    <row r="67" spans="1:21" s="35" customFormat="1" ht="21" customHeight="1" x14ac:dyDescent="0.2">
      <c r="A67" s="62" t="s">
        <v>143</v>
      </c>
      <c r="B67" s="74">
        <f t="shared" si="11"/>
        <v>-109652</v>
      </c>
      <c r="C67" s="74">
        <f>+F67+I67+'E MPI rząd 2-IIP government 2'!C65+'E MPI rząd 2-IIP government 2'!O65</f>
        <v>12662</v>
      </c>
      <c r="D67" s="74">
        <f>+N67+'E MPI rząd 2-IIP government 2'!I65+'E MPI rząd 2-IIP government 2'!P65</f>
        <v>122314</v>
      </c>
      <c r="E67" s="74">
        <f t="shared" si="12"/>
        <v>129</v>
      </c>
      <c r="F67" s="74">
        <f t="shared" si="12"/>
        <v>129</v>
      </c>
      <c r="G67" s="64">
        <v>129</v>
      </c>
      <c r="H67" s="74">
        <f t="shared" si="13"/>
        <v>-101637</v>
      </c>
      <c r="I67" s="74">
        <f t="shared" si="14"/>
        <v>0</v>
      </c>
      <c r="J67" s="64">
        <v>0</v>
      </c>
      <c r="K67" s="74">
        <f t="shared" si="15"/>
        <v>0</v>
      </c>
      <c r="L67" s="64">
        <v>0</v>
      </c>
      <c r="M67" s="64">
        <v>0</v>
      </c>
      <c r="N67" s="64">
        <f t="shared" si="8"/>
        <v>101637</v>
      </c>
      <c r="O67" s="64">
        <v>16</v>
      </c>
      <c r="P67" s="74">
        <f t="shared" si="16"/>
        <v>101621</v>
      </c>
      <c r="Q67" s="74">
        <f t="shared" si="17"/>
        <v>101621</v>
      </c>
      <c r="R67" s="64">
        <v>48284</v>
      </c>
      <c r="S67" s="64">
        <v>53337</v>
      </c>
      <c r="T67" s="64">
        <v>0</v>
      </c>
      <c r="U67" s="47"/>
    </row>
    <row r="68" spans="1:21" s="35" customFormat="1" ht="21" customHeight="1" x14ac:dyDescent="0.2">
      <c r="A68" s="9" t="s">
        <v>144</v>
      </c>
      <c r="B68" s="33">
        <f t="shared" si="11"/>
        <v>-110778</v>
      </c>
      <c r="C68" s="33">
        <f>+F68+I68+'E MPI rząd 2-IIP government 2'!C66+'E MPI rząd 2-IIP government 2'!O66</f>
        <v>11147</v>
      </c>
      <c r="D68" s="33">
        <f>+N68+'E MPI rząd 2-IIP government 2'!I66+'E MPI rząd 2-IIP government 2'!P66</f>
        <v>121925</v>
      </c>
      <c r="E68" s="33">
        <f t="shared" si="12"/>
        <v>126</v>
      </c>
      <c r="F68" s="33">
        <f t="shared" si="12"/>
        <v>126</v>
      </c>
      <c r="G68" s="10">
        <v>126</v>
      </c>
      <c r="H68" s="33">
        <f t="shared" si="13"/>
        <v>-100234</v>
      </c>
      <c r="I68" s="33">
        <f t="shared" si="14"/>
        <v>0</v>
      </c>
      <c r="J68" s="10">
        <v>0</v>
      </c>
      <c r="K68" s="33">
        <f t="shared" si="15"/>
        <v>0</v>
      </c>
      <c r="L68" s="10">
        <v>0</v>
      </c>
      <c r="M68" s="10">
        <v>0</v>
      </c>
      <c r="N68" s="10">
        <f t="shared" si="8"/>
        <v>100234</v>
      </c>
      <c r="O68" s="10">
        <v>16</v>
      </c>
      <c r="P68" s="33">
        <f t="shared" si="16"/>
        <v>100218</v>
      </c>
      <c r="Q68" s="33">
        <f t="shared" si="17"/>
        <v>100218</v>
      </c>
      <c r="R68" s="10">
        <v>47700</v>
      </c>
      <c r="S68" s="10">
        <v>52518</v>
      </c>
      <c r="T68" s="10">
        <v>0</v>
      </c>
      <c r="U68" s="47"/>
    </row>
    <row r="69" spans="1:21" s="35" customFormat="1" ht="21" customHeight="1" x14ac:dyDescent="0.2">
      <c r="A69" s="62" t="s">
        <v>145</v>
      </c>
      <c r="B69" s="73">
        <f t="shared" si="11"/>
        <v>-103950</v>
      </c>
      <c r="C69" s="73">
        <f>+F69+I69+'E MPI rząd 2-IIP government 2'!C67+'E MPI rząd 2-IIP government 2'!O67</f>
        <v>11779</v>
      </c>
      <c r="D69" s="73">
        <f>+N69+'E MPI rząd 2-IIP government 2'!I67+'E MPI rząd 2-IIP government 2'!P67</f>
        <v>115729</v>
      </c>
      <c r="E69" s="73">
        <f t="shared" si="12"/>
        <v>133</v>
      </c>
      <c r="F69" s="73">
        <f t="shared" si="12"/>
        <v>133</v>
      </c>
      <c r="G69" s="63">
        <v>133</v>
      </c>
      <c r="H69" s="73">
        <f t="shared" si="13"/>
        <v>-94540</v>
      </c>
      <c r="I69" s="73">
        <f t="shared" si="14"/>
        <v>0</v>
      </c>
      <c r="J69" s="63">
        <v>0</v>
      </c>
      <c r="K69" s="73">
        <f t="shared" si="15"/>
        <v>0</v>
      </c>
      <c r="L69" s="63">
        <v>0</v>
      </c>
      <c r="M69" s="63">
        <v>0</v>
      </c>
      <c r="N69" s="63">
        <f t="shared" si="8"/>
        <v>94540</v>
      </c>
      <c r="O69" s="63">
        <v>15</v>
      </c>
      <c r="P69" s="73">
        <f t="shared" si="16"/>
        <v>94525</v>
      </c>
      <c r="Q69" s="73">
        <f t="shared" si="17"/>
        <v>94525</v>
      </c>
      <c r="R69" s="63">
        <v>44526</v>
      </c>
      <c r="S69" s="63">
        <v>49999</v>
      </c>
      <c r="T69" s="63">
        <v>0</v>
      </c>
      <c r="U69" s="47"/>
    </row>
    <row r="70" spans="1:21" s="35" customFormat="1" ht="21" customHeight="1" x14ac:dyDescent="0.2">
      <c r="A70" s="9" t="s">
        <v>146</v>
      </c>
      <c r="B70" s="33">
        <f t="shared" si="11"/>
        <v>-102034</v>
      </c>
      <c r="C70" s="33">
        <f>+F70+I70+'E MPI rząd 2-IIP government 2'!C68+'E MPI rząd 2-IIP government 2'!O68</f>
        <v>11795</v>
      </c>
      <c r="D70" s="33">
        <f>+N70+'E MPI rząd 2-IIP government 2'!I68+'E MPI rząd 2-IIP government 2'!P68</f>
        <v>113829</v>
      </c>
      <c r="E70" s="33">
        <f t="shared" si="12"/>
        <v>133</v>
      </c>
      <c r="F70" s="33">
        <f t="shared" si="12"/>
        <v>133</v>
      </c>
      <c r="G70" s="10">
        <v>133</v>
      </c>
      <c r="H70" s="33">
        <f t="shared" si="13"/>
        <v>-93539</v>
      </c>
      <c r="I70" s="33">
        <f t="shared" si="14"/>
        <v>0</v>
      </c>
      <c r="J70" s="10">
        <v>0</v>
      </c>
      <c r="K70" s="33">
        <f t="shared" si="15"/>
        <v>0</v>
      </c>
      <c r="L70" s="10">
        <v>0</v>
      </c>
      <c r="M70" s="10">
        <v>0</v>
      </c>
      <c r="N70" s="10">
        <f t="shared" si="8"/>
        <v>93539</v>
      </c>
      <c r="O70" s="10">
        <v>16</v>
      </c>
      <c r="P70" s="33">
        <f t="shared" si="16"/>
        <v>93523</v>
      </c>
      <c r="Q70" s="33">
        <f t="shared" si="17"/>
        <v>93523</v>
      </c>
      <c r="R70" s="10">
        <v>43984</v>
      </c>
      <c r="S70" s="10">
        <v>49539</v>
      </c>
      <c r="T70" s="10">
        <v>0</v>
      </c>
      <c r="U70" s="47"/>
    </row>
    <row r="71" spans="1:21" s="35" customFormat="1" ht="21" customHeight="1" x14ac:dyDescent="0.2">
      <c r="A71" s="62" t="s">
        <v>147</v>
      </c>
      <c r="B71" s="74">
        <f t="shared" si="11"/>
        <v>-99805</v>
      </c>
      <c r="C71" s="74">
        <f>+F71+I71+'E MPI rząd 2-IIP government 2'!C69+'E MPI rząd 2-IIP government 2'!O69</f>
        <v>13816</v>
      </c>
      <c r="D71" s="74">
        <f>+N71+'E MPI rząd 2-IIP government 2'!I69+'E MPI rząd 2-IIP government 2'!P69</f>
        <v>113621</v>
      </c>
      <c r="E71" s="74">
        <f t="shared" si="12"/>
        <v>136</v>
      </c>
      <c r="F71" s="74">
        <f t="shared" si="12"/>
        <v>136</v>
      </c>
      <c r="G71" s="64">
        <v>136</v>
      </c>
      <c r="H71" s="74">
        <f t="shared" si="13"/>
        <v>-93736</v>
      </c>
      <c r="I71" s="74">
        <f t="shared" si="14"/>
        <v>0</v>
      </c>
      <c r="J71" s="64">
        <v>0</v>
      </c>
      <c r="K71" s="74">
        <f t="shared" si="15"/>
        <v>0</v>
      </c>
      <c r="L71" s="64">
        <v>0</v>
      </c>
      <c r="M71" s="64">
        <v>0</v>
      </c>
      <c r="N71" s="64">
        <f t="shared" si="8"/>
        <v>93736</v>
      </c>
      <c r="O71" s="64">
        <v>16</v>
      </c>
      <c r="P71" s="74">
        <f t="shared" si="16"/>
        <v>93720</v>
      </c>
      <c r="Q71" s="74">
        <f t="shared" si="17"/>
        <v>93720</v>
      </c>
      <c r="R71" s="64">
        <v>44884</v>
      </c>
      <c r="S71" s="64">
        <v>48836</v>
      </c>
      <c r="T71" s="64">
        <v>0</v>
      </c>
      <c r="U71" s="47"/>
    </row>
    <row r="72" spans="1:21" s="35" customFormat="1" ht="21" customHeight="1" x14ac:dyDescent="0.2">
      <c r="A72" s="9" t="s">
        <v>149</v>
      </c>
      <c r="B72" s="33">
        <f t="shared" si="11"/>
        <v>-97715</v>
      </c>
      <c r="C72" s="33">
        <f>+F72+I72+'E MPI rząd 2-IIP government 2'!C70+'E MPI rząd 2-IIP government 2'!O70</f>
        <v>12800</v>
      </c>
      <c r="D72" s="33">
        <f>+N72+'E MPI rząd 2-IIP government 2'!I70+'E MPI rząd 2-IIP government 2'!P70</f>
        <v>110515</v>
      </c>
      <c r="E72" s="33">
        <f t="shared" si="12"/>
        <v>138</v>
      </c>
      <c r="F72" s="33">
        <f t="shared" si="12"/>
        <v>138</v>
      </c>
      <c r="G72" s="10">
        <v>138</v>
      </c>
      <c r="H72" s="33">
        <f t="shared" si="13"/>
        <v>-90569</v>
      </c>
      <c r="I72" s="33">
        <f t="shared" si="14"/>
        <v>0</v>
      </c>
      <c r="J72" s="10">
        <v>0</v>
      </c>
      <c r="K72" s="33">
        <f t="shared" si="15"/>
        <v>0</v>
      </c>
      <c r="L72" s="10">
        <v>0</v>
      </c>
      <c r="M72" s="10">
        <v>0</v>
      </c>
      <c r="N72" s="10">
        <f t="shared" si="8"/>
        <v>90569</v>
      </c>
      <c r="O72" s="10">
        <v>16</v>
      </c>
      <c r="P72" s="33">
        <f t="shared" si="16"/>
        <v>90553</v>
      </c>
      <c r="Q72" s="33">
        <f t="shared" si="17"/>
        <v>90553</v>
      </c>
      <c r="R72" s="10">
        <v>41317</v>
      </c>
      <c r="S72" s="10">
        <v>49236</v>
      </c>
      <c r="T72" s="10">
        <v>0</v>
      </c>
      <c r="U72" s="47"/>
    </row>
    <row r="73" spans="1:21" s="35" customFormat="1" ht="21" customHeight="1" x14ac:dyDescent="0.2">
      <c r="A73" s="62" t="s">
        <v>150</v>
      </c>
      <c r="B73" s="73">
        <f t="shared" si="11"/>
        <v>-98121</v>
      </c>
      <c r="C73" s="73">
        <f>+F73+I73+'E MPI rząd 2-IIP government 2'!C71+'E MPI rząd 2-IIP government 2'!O71</f>
        <v>12206</v>
      </c>
      <c r="D73" s="73">
        <f>+N73+'E MPI rząd 2-IIP government 2'!I71+'E MPI rząd 2-IIP government 2'!P71</f>
        <v>110327</v>
      </c>
      <c r="E73" s="73">
        <f t="shared" si="12"/>
        <v>136</v>
      </c>
      <c r="F73" s="73">
        <f t="shared" si="12"/>
        <v>136</v>
      </c>
      <c r="G73" s="63">
        <v>136</v>
      </c>
      <c r="H73" s="73">
        <f t="shared" si="13"/>
        <v>-90572</v>
      </c>
      <c r="I73" s="73">
        <f t="shared" si="14"/>
        <v>0</v>
      </c>
      <c r="J73" s="63">
        <v>0</v>
      </c>
      <c r="K73" s="73">
        <f t="shared" si="15"/>
        <v>0</v>
      </c>
      <c r="L73" s="63">
        <v>0</v>
      </c>
      <c r="M73" s="63">
        <v>0</v>
      </c>
      <c r="N73" s="63">
        <f t="shared" si="8"/>
        <v>90572</v>
      </c>
      <c r="O73" s="63">
        <v>16</v>
      </c>
      <c r="P73" s="73">
        <f t="shared" si="16"/>
        <v>90556</v>
      </c>
      <c r="Q73" s="73">
        <f t="shared" si="17"/>
        <v>90556</v>
      </c>
      <c r="R73" s="63">
        <v>41550</v>
      </c>
      <c r="S73" s="63">
        <v>49006</v>
      </c>
      <c r="T73" s="63">
        <v>0</v>
      </c>
      <c r="U73" s="47"/>
    </row>
    <row r="74" spans="1:21" s="35" customFormat="1" ht="21" customHeight="1" x14ac:dyDescent="0.2">
      <c r="A74" s="9" t="s">
        <v>151</v>
      </c>
      <c r="B74" s="33">
        <f t="shared" si="11"/>
        <v>-94145</v>
      </c>
      <c r="C74" s="33">
        <f>+F74+I74+'E MPI rząd 2-IIP government 2'!C72+'E MPI rząd 2-IIP government 2'!O72</f>
        <v>11835</v>
      </c>
      <c r="D74" s="33">
        <f>+N74+'E MPI rząd 2-IIP government 2'!I72+'E MPI rząd 2-IIP government 2'!P72</f>
        <v>105980</v>
      </c>
      <c r="E74" s="33">
        <f t="shared" si="12"/>
        <v>142</v>
      </c>
      <c r="F74" s="33">
        <f t="shared" si="12"/>
        <v>142</v>
      </c>
      <c r="G74" s="10">
        <v>142</v>
      </c>
      <c r="H74" s="33">
        <f t="shared" si="13"/>
        <v>-86842</v>
      </c>
      <c r="I74" s="33">
        <f t="shared" si="14"/>
        <v>0</v>
      </c>
      <c r="J74" s="10">
        <v>0</v>
      </c>
      <c r="K74" s="33">
        <f t="shared" si="15"/>
        <v>0</v>
      </c>
      <c r="L74" s="10">
        <v>0</v>
      </c>
      <c r="M74" s="10">
        <v>0</v>
      </c>
      <c r="N74" s="10">
        <f t="shared" si="8"/>
        <v>86842</v>
      </c>
      <c r="O74" s="10">
        <v>15</v>
      </c>
      <c r="P74" s="33">
        <f t="shared" si="16"/>
        <v>86827</v>
      </c>
      <c r="Q74" s="33">
        <f t="shared" si="17"/>
        <v>86827</v>
      </c>
      <c r="R74" s="10">
        <v>39303</v>
      </c>
      <c r="S74" s="10">
        <v>47524</v>
      </c>
      <c r="T74" s="10">
        <v>0</v>
      </c>
      <c r="U74" s="47"/>
    </row>
    <row r="75" spans="1:21" s="35" customFormat="1" ht="21" customHeight="1" x14ac:dyDescent="0.2">
      <c r="A75" s="62" t="s">
        <v>152</v>
      </c>
      <c r="B75" s="74">
        <f t="shared" si="11"/>
        <v>-88122</v>
      </c>
      <c r="C75" s="74">
        <f>+F75+I75+'E MPI rząd 2-IIP government 2'!C73+'E MPI rząd 2-IIP government 2'!O73</f>
        <v>14674</v>
      </c>
      <c r="D75" s="74">
        <f>+N75+'E MPI rząd 2-IIP government 2'!I73+'E MPI rząd 2-IIP government 2'!P73</f>
        <v>102796</v>
      </c>
      <c r="E75" s="74">
        <f t="shared" si="12"/>
        <v>139</v>
      </c>
      <c r="F75" s="74">
        <f t="shared" si="12"/>
        <v>139</v>
      </c>
      <c r="G75" s="64">
        <v>139</v>
      </c>
      <c r="H75" s="74">
        <f t="shared" si="13"/>
        <v>-83628</v>
      </c>
      <c r="I75" s="74">
        <f t="shared" si="14"/>
        <v>0</v>
      </c>
      <c r="J75" s="64">
        <v>0</v>
      </c>
      <c r="K75" s="74">
        <f t="shared" si="15"/>
        <v>0</v>
      </c>
      <c r="L75" s="64">
        <v>0</v>
      </c>
      <c r="M75" s="64">
        <v>0</v>
      </c>
      <c r="N75" s="64">
        <f t="shared" si="8"/>
        <v>83628</v>
      </c>
      <c r="O75" s="64">
        <v>16</v>
      </c>
      <c r="P75" s="74">
        <f t="shared" si="16"/>
        <v>83612</v>
      </c>
      <c r="Q75" s="74">
        <f t="shared" si="17"/>
        <v>83612</v>
      </c>
      <c r="R75" s="64">
        <v>38073</v>
      </c>
      <c r="S75" s="64">
        <v>45539</v>
      </c>
      <c r="T75" s="64">
        <v>0</v>
      </c>
      <c r="U75" s="47"/>
    </row>
    <row r="76" spans="1:21" s="35" customFormat="1" ht="21" customHeight="1" x14ac:dyDescent="0.2">
      <c r="A76" s="9" t="s">
        <v>153</v>
      </c>
      <c r="B76" s="33">
        <f t="shared" si="11"/>
        <v>-87383</v>
      </c>
      <c r="C76" s="33">
        <f>+F76+I76+'E MPI rząd 2-IIP government 2'!C74+'E MPI rząd 2-IIP government 2'!O74</f>
        <v>14200</v>
      </c>
      <c r="D76" s="33">
        <f>+N76+'E MPI rząd 2-IIP government 2'!I74+'E MPI rząd 2-IIP government 2'!P74</f>
        <v>101583</v>
      </c>
      <c r="E76" s="33">
        <f t="shared" ref="E76:F91" si="18">+F76</f>
        <v>141</v>
      </c>
      <c r="F76" s="33">
        <f t="shared" si="18"/>
        <v>141</v>
      </c>
      <c r="G76" s="10">
        <v>141</v>
      </c>
      <c r="H76" s="33">
        <f t="shared" si="13"/>
        <v>-81232</v>
      </c>
      <c r="I76" s="33">
        <f t="shared" si="14"/>
        <v>0</v>
      </c>
      <c r="J76" s="10">
        <v>0</v>
      </c>
      <c r="K76" s="33">
        <f t="shared" si="15"/>
        <v>0</v>
      </c>
      <c r="L76" s="10">
        <v>0</v>
      </c>
      <c r="M76" s="10">
        <v>0</v>
      </c>
      <c r="N76" s="10">
        <f t="shared" si="8"/>
        <v>81232</v>
      </c>
      <c r="O76" s="10">
        <v>15</v>
      </c>
      <c r="P76" s="33">
        <f t="shared" si="16"/>
        <v>81217</v>
      </c>
      <c r="Q76" s="33">
        <f t="shared" si="17"/>
        <v>81016</v>
      </c>
      <c r="R76" s="10">
        <v>35209</v>
      </c>
      <c r="S76" s="10">
        <v>45807</v>
      </c>
      <c r="T76" s="10">
        <v>201</v>
      </c>
      <c r="U76" s="47"/>
    </row>
    <row r="77" spans="1:21" s="35" customFormat="1" ht="21" customHeight="1" x14ac:dyDescent="0.2">
      <c r="A77" s="62" t="s">
        <v>154</v>
      </c>
      <c r="B77" s="73">
        <f t="shared" si="11"/>
        <v>-85571</v>
      </c>
      <c r="C77" s="73">
        <f>+F77+I77+'E MPI rząd 2-IIP government 2'!C75+'E MPI rząd 2-IIP government 2'!O75</f>
        <v>12945</v>
      </c>
      <c r="D77" s="73">
        <f>+N77+'E MPI rząd 2-IIP government 2'!I75+'E MPI rząd 2-IIP government 2'!P75</f>
        <v>98516</v>
      </c>
      <c r="E77" s="73">
        <f t="shared" si="18"/>
        <v>139</v>
      </c>
      <c r="F77" s="73">
        <f t="shared" si="18"/>
        <v>139</v>
      </c>
      <c r="G77" s="63">
        <v>139</v>
      </c>
      <c r="H77" s="73">
        <f t="shared" si="13"/>
        <v>-75222</v>
      </c>
      <c r="I77" s="73">
        <f t="shared" si="14"/>
        <v>0</v>
      </c>
      <c r="J77" s="63">
        <v>0</v>
      </c>
      <c r="K77" s="73">
        <f t="shared" si="15"/>
        <v>0</v>
      </c>
      <c r="L77" s="63">
        <v>0</v>
      </c>
      <c r="M77" s="63">
        <v>0</v>
      </c>
      <c r="N77" s="63">
        <f t="shared" si="8"/>
        <v>75222</v>
      </c>
      <c r="O77" s="63">
        <v>15</v>
      </c>
      <c r="P77" s="73">
        <f t="shared" si="16"/>
        <v>75207</v>
      </c>
      <c r="Q77" s="73">
        <f t="shared" si="17"/>
        <v>74937</v>
      </c>
      <c r="R77" s="63">
        <v>33299</v>
      </c>
      <c r="S77" s="63">
        <v>41638</v>
      </c>
      <c r="T77" s="63">
        <v>270</v>
      </c>
      <c r="U77" s="47"/>
    </row>
    <row r="78" spans="1:21" s="35" customFormat="1" ht="21" customHeight="1" x14ac:dyDescent="0.2">
      <c r="A78" s="9" t="s">
        <v>155</v>
      </c>
      <c r="B78" s="33">
        <f t="shared" si="11"/>
        <v>-84399</v>
      </c>
      <c r="C78" s="33">
        <f>+F78+I78+'E MPI rząd 2-IIP government 2'!C76+'E MPI rząd 2-IIP government 2'!O76</f>
        <v>13781</v>
      </c>
      <c r="D78" s="33">
        <f>+N78+'E MPI rząd 2-IIP government 2'!I76+'E MPI rząd 2-IIP government 2'!P76</f>
        <v>98180</v>
      </c>
      <c r="E78" s="33">
        <f t="shared" si="18"/>
        <v>132</v>
      </c>
      <c r="F78" s="33">
        <f t="shared" si="18"/>
        <v>132</v>
      </c>
      <c r="G78" s="10">
        <v>132</v>
      </c>
      <c r="H78" s="33">
        <f t="shared" si="13"/>
        <v>-74877</v>
      </c>
      <c r="I78" s="33">
        <f t="shared" si="14"/>
        <v>0</v>
      </c>
      <c r="J78" s="10">
        <v>0</v>
      </c>
      <c r="K78" s="33">
        <f t="shared" si="15"/>
        <v>0</v>
      </c>
      <c r="L78" s="10">
        <v>0</v>
      </c>
      <c r="M78" s="10">
        <v>0</v>
      </c>
      <c r="N78" s="10">
        <f t="shared" si="8"/>
        <v>74877</v>
      </c>
      <c r="O78" s="10">
        <v>15</v>
      </c>
      <c r="P78" s="33">
        <f t="shared" si="16"/>
        <v>74862</v>
      </c>
      <c r="Q78" s="33">
        <f t="shared" si="17"/>
        <v>74606</v>
      </c>
      <c r="R78" s="10">
        <v>31800</v>
      </c>
      <c r="S78" s="10">
        <v>42806</v>
      </c>
      <c r="T78" s="10">
        <v>256</v>
      </c>
      <c r="U78" s="47"/>
    </row>
    <row r="79" spans="1:21" s="35" customFormat="1" ht="21" customHeight="1" x14ac:dyDescent="0.2">
      <c r="A79" s="62" t="s">
        <v>156</v>
      </c>
      <c r="B79" s="74">
        <f t="shared" si="11"/>
        <v>-80408</v>
      </c>
      <c r="C79" s="74">
        <f>+F79+I79+'E MPI rząd 2-IIP government 2'!C77+'E MPI rząd 2-IIP government 2'!O77</f>
        <v>16504</v>
      </c>
      <c r="D79" s="74">
        <f>+N79+'E MPI rząd 2-IIP government 2'!I77+'E MPI rząd 2-IIP government 2'!P77</f>
        <v>96912</v>
      </c>
      <c r="E79" s="74">
        <f t="shared" si="18"/>
        <v>128</v>
      </c>
      <c r="F79" s="74">
        <f t="shared" si="18"/>
        <v>128</v>
      </c>
      <c r="G79" s="64">
        <v>128</v>
      </c>
      <c r="H79" s="74">
        <f t="shared" si="13"/>
        <v>-73068</v>
      </c>
      <c r="I79" s="74">
        <f t="shared" si="14"/>
        <v>0</v>
      </c>
      <c r="J79" s="64">
        <v>0</v>
      </c>
      <c r="K79" s="74">
        <f t="shared" si="15"/>
        <v>0</v>
      </c>
      <c r="L79" s="64">
        <v>0</v>
      </c>
      <c r="M79" s="64">
        <v>0</v>
      </c>
      <c r="N79" s="64">
        <f t="shared" si="8"/>
        <v>73068</v>
      </c>
      <c r="O79" s="64">
        <v>15</v>
      </c>
      <c r="P79" s="74">
        <f t="shared" si="16"/>
        <v>73053</v>
      </c>
      <c r="Q79" s="74">
        <f t="shared" si="17"/>
        <v>72852</v>
      </c>
      <c r="R79" s="64">
        <v>30973</v>
      </c>
      <c r="S79" s="64">
        <v>41879</v>
      </c>
      <c r="T79" s="64">
        <v>201</v>
      </c>
      <c r="U79" s="47"/>
    </row>
    <row r="80" spans="1:21" s="35" customFormat="1" ht="21" customHeight="1" x14ac:dyDescent="0.2">
      <c r="A80" s="9" t="s">
        <v>158</v>
      </c>
      <c r="B80" s="33">
        <f t="shared" si="11"/>
        <v>-83851</v>
      </c>
      <c r="C80" s="33">
        <f>+F80+I80+'E MPI rząd 2-IIP government 2'!C78+'E MPI rząd 2-IIP government 2'!O78</f>
        <v>14563</v>
      </c>
      <c r="D80" s="33">
        <f>+N80+'E MPI rząd 2-IIP government 2'!I78+'E MPI rząd 2-IIP government 2'!P78</f>
        <v>98414</v>
      </c>
      <c r="E80" s="33">
        <f t="shared" si="18"/>
        <v>134</v>
      </c>
      <c r="F80" s="33">
        <f t="shared" si="18"/>
        <v>134</v>
      </c>
      <c r="G80" s="10">
        <v>134</v>
      </c>
      <c r="H80" s="33">
        <f t="shared" si="13"/>
        <v>-68989</v>
      </c>
      <c r="I80" s="33">
        <f t="shared" si="14"/>
        <v>0</v>
      </c>
      <c r="J80" s="10">
        <v>0</v>
      </c>
      <c r="K80" s="33">
        <f t="shared" si="15"/>
        <v>0</v>
      </c>
      <c r="L80" s="10">
        <v>0</v>
      </c>
      <c r="M80" s="10">
        <v>0</v>
      </c>
      <c r="N80" s="10">
        <f t="shared" ref="N80:N91" si="19">+P80+O80</f>
        <v>68989</v>
      </c>
      <c r="O80" s="10">
        <v>14</v>
      </c>
      <c r="P80" s="33">
        <f t="shared" si="16"/>
        <v>68975</v>
      </c>
      <c r="Q80" s="33">
        <f t="shared" si="17"/>
        <v>68975</v>
      </c>
      <c r="R80" s="10">
        <v>29941</v>
      </c>
      <c r="S80" s="10">
        <v>39034</v>
      </c>
      <c r="T80" s="10">
        <v>0</v>
      </c>
      <c r="U80" s="47"/>
    </row>
    <row r="81" spans="1:21" s="35" customFormat="1" ht="21" customHeight="1" x14ac:dyDescent="0.2">
      <c r="A81" s="11" t="s">
        <v>159</v>
      </c>
      <c r="B81" s="36">
        <f t="shared" si="11"/>
        <v>-83054</v>
      </c>
      <c r="C81" s="36">
        <f>+F81+I81+'E MPI rząd 2-IIP government 2'!C79+'E MPI rząd 2-IIP government 2'!O79</f>
        <v>13018</v>
      </c>
      <c r="D81" s="36">
        <f>+N81+'E MPI rząd 2-IIP government 2'!I79+'E MPI rząd 2-IIP government 2'!P79</f>
        <v>96072</v>
      </c>
      <c r="E81" s="36">
        <f t="shared" si="18"/>
        <v>132</v>
      </c>
      <c r="F81" s="36">
        <f t="shared" si="18"/>
        <v>132</v>
      </c>
      <c r="G81" s="12">
        <v>132</v>
      </c>
      <c r="H81" s="36">
        <f t="shared" si="13"/>
        <v>-65281</v>
      </c>
      <c r="I81" s="36">
        <f t="shared" si="14"/>
        <v>0</v>
      </c>
      <c r="J81" s="12">
        <v>0</v>
      </c>
      <c r="K81" s="36">
        <f t="shared" si="15"/>
        <v>0</v>
      </c>
      <c r="L81" s="12">
        <v>0</v>
      </c>
      <c r="M81" s="12">
        <v>0</v>
      </c>
      <c r="N81" s="12">
        <f t="shared" si="19"/>
        <v>65281</v>
      </c>
      <c r="O81" s="12">
        <v>15</v>
      </c>
      <c r="P81" s="36">
        <f t="shared" si="16"/>
        <v>65266</v>
      </c>
      <c r="Q81" s="36">
        <f t="shared" si="17"/>
        <v>65265</v>
      </c>
      <c r="R81" s="12">
        <v>27654</v>
      </c>
      <c r="S81" s="12">
        <v>37611</v>
      </c>
      <c r="T81" s="12">
        <v>1</v>
      </c>
      <c r="U81" s="47"/>
    </row>
    <row r="82" spans="1:21" s="35" customFormat="1" ht="21" customHeight="1" x14ac:dyDescent="0.2">
      <c r="A82" s="9" t="s">
        <v>160</v>
      </c>
      <c r="B82" s="33">
        <f t="shared" si="11"/>
        <v>-83541</v>
      </c>
      <c r="C82" s="33">
        <f>+F82+I82+'E MPI rząd 2-IIP government 2'!C80+'E MPI rząd 2-IIP government 2'!O80</f>
        <v>11913</v>
      </c>
      <c r="D82" s="33">
        <f>+N82+'E MPI rząd 2-IIP government 2'!I80+'E MPI rząd 2-IIP government 2'!P80</f>
        <v>95454</v>
      </c>
      <c r="E82" s="33">
        <f t="shared" si="18"/>
        <v>136</v>
      </c>
      <c r="F82" s="33">
        <f t="shared" si="18"/>
        <v>136</v>
      </c>
      <c r="G82" s="10">
        <v>136</v>
      </c>
      <c r="H82" s="33">
        <f t="shared" si="13"/>
        <v>-64983</v>
      </c>
      <c r="I82" s="33">
        <f t="shared" si="14"/>
        <v>0</v>
      </c>
      <c r="J82" s="10">
        <v>0</v>
      </c>
      <c r="K82" s="33">
        <f t="shared" si="15"/>
        <v>0</v>
      </c>
      <c r="L82" s="10">
        <v>0</v>
      </c>
      <c r="M82" s="10">
        <v>0</v>
      </c>
      <c r="N82" s="10">
        <f t="shared" si="19"/>
        <v>64983</v>
      </c>
      <c r="O82" s="10">
        <v>14</v>
      </c>
      <c r="P82" s="33">
        <f t="shared" si="16"/>
        <v>64969</v>
      </c>
      <c r="Q82" s="33">
        <f t="shared" si="17"/>
        <v>64968</v>
      </c>
      <c r="R82" s="10">
        <v>27906</v>
      </c>
      <c r="S82" s="10">
        <v>37062</v>
      </c>
      <c r="T82" s="10">
        <v>1</v>
      </c>
      <c r="U82" s="47"/>
    </row>
    <row r="83" spans="1:21" s="35" customFormat="1" ht="21" customHeight="1" x14ac:dyDescent="0.2">
      <c r="A83" s="11" t="s">
        <v>161</v>
      </c>
      <c r="B83" s="37">
        <f t="shared" si="11"/>
        <v>-73987</v>
      </c>
      <c r="C83" s="37">
        <f>+F83+I83+'E MPI rząd 2-IIP government 2'!C81+'E MPI rząd 2-IIP government 2'!O81</f>
        <v>15981</v>
      </c>
      <c r="D83" s="37">
        <f>+N83+'E MPI rząd 2-IIP government 2'!I81+'E MPI rząd 2-IIP government 2'!P81</f>
        <v>89968</v>
      </c>
      <c r="E83" s="37">
        <f t="shared" si="18"/>
        <v>169</v>
      </c>
      <c r="F83" s="37">
        <f t="shared" si="18"/>
        <v>169</v>
      </c>
      <c r="G83" s="13">
        <v>169</v>
      </c>
      <c r="H83" s="37">
        <f t="shared" si="13"/>
        <v>-59876</v>
      </c>
      <c r="I83" s="37">
        <f t="shared" si="14"/>
        <v>0</v>
      </c>
      <c r="J83" s="13">
        <v>0</v>
      </c>
      <c r="K83" s="37">
        <f t="shared" si="15"/>
        <v>0</v>
      </c>
      <c r="L83" s="13">
        <v>0</v>
      </c>
      <c r="M83" s="13">
        <v>0</v>
      </c>
      <c r="N83" s="13">
        <f t="shared" si="19"/>
        <v>59876</v>
      </c>
      <c r="O83" s="13">
        <v>15</v>
      </c>
      <c r="P83" s="37">
        <f t="shared" si="16"/>
        <v>59861</v>
      </c>
      <c r="Q83" s="37">
        <f t="shared" si="17"/>
        <v>59860</v>
      </c>
      <c r="R83" s="13">
        <v>24798</v>
      </c>
      <c r="S83" s="13">
        <v>35062</v>
      </c>
      <c r="T83" s="13">
        <v>1</v>
      </c>
      <c r="U83" s="47"/>
    </row>
    <row r="84" spans="1:21" s="35" customFormat="1" ht="21" customHeight="1" x14ac:dyDescent="0.2">
      <c r="A84" s="9" t="s">
        <v>162</v>
      </c>
      <c r="B84" s="33">
        <f t="shared" si="11"/>
        <v>-68763</v>
      </c>
      <c r="C84" s="33">
        <f>+F84+I84+'E MPI rząd 2-IIP government 2'!C82+'E MPI rząd 2-IIP government 2'!O82</f>
        <v>15764</v>
      </c>
      <c r="D84" s="33">
        <f>+N84+'E MPI rząd 2-IIP government 2'!I82+'E MPI rząd 2-IIP government 2'!P82</f>
        <v>84527</v>
      </c>
      <c r="E84" s="33">
        <f t="shared" si="18"/>
        <v>172</v>
      </c>
      <c r="F84" s="33">
        <f t="shared" si="18"/>
        <v>172</v>
      </c>
      <c r="G84" s="10">
        <v>172</v>
      </c>
      <c r="H84" s="33">
        <f t="shared" si="13"/>
        <v>-53246</v>
      </c>
      <c r="I84" s="33">
        <f t="shared" si="14"/>
        <v>0</v>
      </c>
      <c r="J84" s="10">
        <v>0</v>
      </c>
      <c r="K84" s="33">
        <f t="shared" si="15"/>
        <v>0</v>
      </c>
      <c r="L84" s="10">
        <v>0</v>
      </c>
      <c r="M84" s="10">
        <v>0</v>
      </c>
      <c r="N84" s="10">
        <f t="shared" si="19"/>
        <v>53246</v>
      </c>
      <c r="O84" s="10">
        <v>14</v>
      </c>
      <c r="P84" s="33">
        <f t="shared" si="16"/>
        <v>53232</v>
      </c>
      <c r="Q84" s="33">
        <f t="shared" si="17"/>
        <v>53231</v>
      </c>
      <c r="R84" s="10">
        <v>23280</v>
      </c>
      <c r="S84" s="10">
        <v>29951</v>
      </c>
      <c r="T84" s="10">
        <v>1</v>
      </c>
      <c r="U84" s="47"/>
    </row>
    <row r="85" spans="1:21" s="35" customFormat="1" ht="21" customHeight="1" x14ac:dyDescent="0.2">
      <c r="A85" s="62" t="s">
        <v>163</v>
      </c>
      <c r="B85" s="36">
        <f t="shared" si="11"/>
        <v>-70513</v>
      </c>
      <c r="C85" s="36">
        <f>+F85+I85+'E MPI rząd 2-IIP government 2'!C83+'E MPI rząd 2-IIP government 2'!O83</f>
        <v>15709</v>
      </c>
      <c r="D85" s="36">
        <f>+N85+'E MPI rząd 2-IIP government 2'!I83+'E MPI rząd 2-IIP government 2'!P83</f>
        <v>86222</v>
      </c>
      <c r="E85" s="36">
        <f t="shared" si="18"/>
        <v>184</v>
      </c>
      <c r="F85" s="36">
        <f t="shared" si="18"/>
        <v>184</v>
      </c>
      <c r="G85" s="12">
        <v>184</v>
      </c>
      <c r="H85" s="36">
        <f t="shared" si="13"/>
        <v>-55429</v>
      </c>
      <c r="I85" s="36">
        <f t="shared" si="14"/>
        <v>0</v>
      </c>
      <c r="J85" s="12">
        <v>0</v>
      </c>
      <c r="K85" s="36">
        <f t="shared" si="15"/>
        <v>0</v>
      </c>
      <c r="L85" s="12">
        <v>0</v>
      </c>
      <c r="M85" s="12">
        <v>0</v>
      </c>
      <c r="N85" s="12">
        <f t="shared" si="19"/>
        <v>55429</v>
      </c>
      <c r="O85" s="12">
        <v>14</v>
      </c>
      <c r="P85" s="36">
        <f t="shared" si="16"/>
        <v>55415</v>
      </c>
      <c r="Q85" s="36">
        <f t="shared" si="17"/>
        <v>55415</v>
      </c>
      <c r="R85" s="12">
        <v>25083</v>
      </c>
      <c r="S85" s="12">
        <v>30332</v>
      </c>
      <c r="T85" s="12">
        <v>0</v>
      </c>
      <c r="U85" s="47"/>
    </row>
    <row r="86" spans="1:21" s="35" customFormat="1" ht="21" customHeight="1" x14ac:dyDescent="0.2">
      <c r="A86" s="9" t="s">
        <v>164</v>
      </c>
      <c r="B86" s="33">
        <f t="shared" si="11"/>
        <v>-72024</v>
      </c>
      <c r="C86" s="33">
        <f>+F86+I86+'E MPI rząd 2-IIP government 2'!C84+'E MPI rząd 2-IIP government 2'!O84</f>
        <v>14432</v>
      </c>
      <c r="D86" s="33">
        <f>+N86+'E MPI rząd 2-IIP government 2'!I84+'E MPI rząd 2-IIP government 2'!P84</f>
        <v>86456</v>
      </c>
      <c r="E86" s="33">
        <f t="shared" si="18"/>
        <v>195</v>
      </c>
      <c r="F86" s="33">
        <f t="shared" si="18"/>
        <v>195</v>
      </c>
      <c r="G86" s="10">
        <v>195</v>
      </c>
      <c r="H86" s="33">
        <f t="shared" si="13"/>
        <v>-54251</v>
      </c>
      <c r="I86" s="33">
        <f t="shared" si="14"/>
        <v>0</v>
      </c>
      <c r="J86" s="10">
        <v>0</v>
      </c>
      <c r="K86" s="33">
        <f t="shared" si="15"/>
        <v>0</v>
      </c>
      <c r="L86" s="10">
        <v>0</v>
      </c>
      <c r="M86" s="10">
        <v>0</v>
      </c>
      <c r="N86" s="10">
        <f t="shared" si="19"/>
        <v>54251</v>
      </c>
      <c r="O86" s="10">
        <v>14</v>
      </c>
      <c r="P86" s="33">
        <f t="shared" si="16"/>
        <v>54237</v>
      </c>
      <c r="Q86" s="33">
        <f t="shared" si="17"/>
        <v>54237</v>
      </c>
      <c r="R86" s="10">
        <v>25025</v>
      </c>
      <c r="S86" s="10">
        <v>29212</v>
      </c>
      <c r="T86" s="10">
        <v>0</v>
      </c>
      <c r="U86" s="47"/>
    </row>
    <row r="87" spans="1:21" s="35" customFormat="1" ht="21" customHeight="1" x14ac:dyDescent="0.2">
      <c r="A87" s="11" t="s">
        <v>165</v>
      </c>
      <c r="B87" s="37">
        <f t="shared" si="11"/>
        <v>-76976</v>
      </c>
      <c r="C87" s="37">
        <f>+F87+I87+'E MPI rząd 2-IIP government 2'!C85+'E MPI rząd 2-IIP government 2'!O85</f>
        <v>15011</v>
      </c>
      <c r="D87" s="37">
        <f>+N87+'E MPI rząd 2-IIP government 2'!I85+'E MPI rząd 2-IIP government 2'!P85</f>
        <v>91987</v>
      </c>
      <c r="E87" s="37">
        <f t="shared" si="18"/>
        <v>253</v>
      </c>
      <c r="F87" s="37">
        <f t="shared" si="18"/>
        <v>253</v>
      </c>
      <c r="G87" s="13">
        <v>253</v>
      </c>
      <c r="H87" s="37">
        <f t="shared" si="13"/>
        <v>-58335</v>
      </c>
      <c r="I87" s="37">
        <f t="shared" si="14"/>
        <v>0</v>
      </c>
      <c r="J87" s="13">
        <v>0</v>
      </c>
      <c r="K87" s="37">
        <f t="shared" si="15"/>
        <v>0</v>
      </c>
      <c r="L87" s="13">
        <v>0</v>
      </c>
      <c r="M87" s="13">
        <v>0</v>
      </c>
      <c r="N87" s="13">
        <f t="shared" si="19"/>
        <v>58335</v>
      </c>
      <c r="O87" s="13">
        <v>14</v>
      </c>
      <c r="P87" s="37">
        <f t="shared" si="16"/>
        <v>58321</v>
      </c>
      <c r="Q87" s="37">
        <f t="shared" si="17"/>
        <v>58321</v>
      </c>
      <c r="R87" s="13">
        <v>26434</v>
      </c>
      <c r="S87" s="13">
        <v>31887</v>
      </c>
      <c r="T87" s="13">
        <v>0</v>
      </c>
      <c r="U87" s="47"/>
    </row>
    <row r="88" spans="1:21" s="35" customFormat="1" ht="21" customHeight="1" x14ac:dyDescent="0.2">
      <c r="A88" s="9" t="s">
        <v>166</v>
      </c>
      <c r="B88" s="33">
        <f t="shared" si="11"/>
        <v>-77903</v>
      </c>
      <c r="C88" s="33">
        <f>+F88+I88+'E MPI rząd 2-IIP government 2'!C86+'E MPI rząd 2-IIP government 2'!O86</f>
        <v>14217</v>
      </c>
      <c r="D88" s="33">
        <f>+N88+'E MPI rząd 2-IIP government 2'!I86+'E MPI rząd 2-IIP government 2'!P86</f>
        <v>92120</v>
      </c>
      <c r="E88" s="33">
        <f t="shared" si="18"/>
        <v>247</v>
      </c>
      <c r="F88" s="33">
        <f t="shared" si="18"/>
        <v>247</v>
      </c>
      <c r="G88" s="10">
        <v>247</v>
      </c>
      <c r="H88" s="33">
        <f t="shared" si="13"/>
        <v>-58354</v>
      </c>
      <c r="I88" s="33">
        <f t="shared" si="14"/>
        <v>0</v>
      </c>
      <c r="J88" s="10">
        <v>0</v>
      </c>
      <c r="K88" s="33">
        <f t="shared" si="15"/>
        <v>0</v>
      </c>
      <c r="L88" s="10">
        <v>0</v>
      </c>
      <c r="M88" s="10">
        <v>0</v>
      </c>
      <c r="N88" s="10">
        <f t="shared" si="19"/>
        <v>58354</v>
      </c>
      <c r="O88" s="10">
        <v>14</v>
      </c>
      <c r="P88" s="33">
        <f t="shared" si="16"/>
        <v>58340</v>
      </c>
      <c r="Q88" s="33">
        <f t="shared" si="17"/>
        <v>58340</v>
      </c>
      <c r="R88" s="10">
        <v>26722</v>
      </c>
      <c r="S88" s="10">
        <v>31618</v>
      </c>
      <c r="T88" s="10">
        <v>0</v>
      </c>
      <c r="U88" s="47"/>
    </row>
    <row r="89" spans="1:21" s="35" customFormat="1" ht="21" customHeight="1" x14ac:dyDescent="0.2">
      <c r="A89" s="62" t="s">
        <v>167</v>
      </c>
      <c r="B89" s="36">
        <f t="shared" si="11"/>
        <v>-85640</v>
      </c>
      <c r="C89" s="36">
        <f>+F89+I89+'E MPI rząd 2-IIP government 2'!C87+'E MPI rząd 2-IIP government 2'!O87</f>
        <v>12518</v>
      </c>
      <c r="D89" s="36">
        <f>+N89+'E MPI rząd 2-IIP government 2'!I87+'E MPI rząd 2-IIP government 2'!P87</f>
        <v>98158</v>
      </c>
      <c r="E89" s="36">
        <f t="shared" si="18"/>
        <v>249</v>
      </c>
      <c r="F89" s="36">
        <f t="shared" si="18"/>
        <v>249</v>
      </c>
      <c r="G89" s="12">
        <v>249</v>
      </c>
      <c r="H89" s="36">
        <f t="shared" si="13"/>
        <v>-64632</v>
      </c>
      <c r="I89" s="36">
        <f t="shared" si="14"/>
        <v>0</v>
      </c>
      <c r="J89" s="12">
        <v>0</v>
      </c>
      <c r="K89" s="36">
        <f t="shared" si="15"/>
        <v>0</v>
      </c>
      <c r="L89" s="12">
        <v>0</v>
      </c>
      <c r="M89" s="12">
        <v>0</v>
      </c>
      <c r="N89" s="12">
        <f t="shared" si="19"/>
        <v>64632</v>
      </c>
      <c r="O89" s="12">
        <v>15</v>
      </c>
      <c r="P89" s="36">
        <f t="shared" si="16"/>
        <v>64617</v>
      </c>
      <c r="Q89" s="36">
        <f t="shared" si="17"/>
        <v>64617</v>
      </c>
      <c r="R89" s="12">
        <v>28462</v>
      </c>
      <c r="S89" s="12">
        <v>36155</v>
      </c>
      <c r="T89" s="12">
        <v>0</v>
      </c>
      <c r="U89" s="47"/>
    </row>
    <row r="90" spans="1:21" s="35" customFormat="1" ht="21" customHeight="1" x14ac:dyDescent="0.2">
      <c r="A90" s="9" t="s">
        <v>168</v>
      </c>
      <c r="B90" s="33">
        <f t="shared" si="11"/>
        <v>-80023</v>
      </c>
      <c r="C90" s="33">
        <f>+F90+I90+'E MPI rząd 2-IIP government 2'!C88+'E MPI rząd 2-IIP government 2'!O88</f>
        <v>14734</v>
      </c>
      <c r="D90" s="33">
        <f>+N90+'E MPI rząd 2-IIP government 2'!I88+'E MPI rząd 2-IIP government 2'!P88</f>
        <v>94757</v>
      </c>
      <c r="E90" s="33">
        <f t="shared" si="18"/>
        <v>254</v>
      </c>
      <c r="F90" s="33">
        <f t="shared" si="18"/>
        <v>254</v>
      </c>
      <c r="G90" s="10">
        <v>254</v>
      </c>
      <c r="H90" s="33">
        <f t="shared" si="13"/>
        <v>-61239</v>
      </c>
      <c r="I90" s="33">
        <f t="shared" si="14"/>
        <v>0</v>
      </c>
      <c r="J90" s="10">
        <v>0</v>
      </c>
      <c r="K90" s="33">
        <f t="shared" si="15"/>
        <v>0</v>
      </c>
      <c r="L90" s="10">
        <v>0</v>
      </c>
      <c r="M90" s="10">
        <v>0</v>
      </c>
      <c r="N90" s="10">
        <f t="shared" si="19"/>
        <v>61239</v>
      </c>
      <c r="O90" s="10">
        <v>14</v>
      </c>
      <c r="P90" s="33">
        <f t="shared" si="16"/>
        <v>61225</v>
      </c>
      <c r="Q90" s="33">
        <f t="shared" si="17"/>
        <v>61225</v>
      </c>
      <c r="R90" s="10">
        <v>27496</v>
      </c>
      <c r="S90" s="10">
        <v>33729</v>
      </c>
      <c r="T90" s="10">
        <v>0</v>
      </c>
      <c r="U90" s="47"/>
    </row>
    <row r="91" spans="1:21" s="35" customFormat="1" ht="21" customHeight="1" x14ac:dyDescent="0.2">
      <c r="A91" s="11" t="s">
        <v>169</v>
      </c>
      <c r="B91" s="37">
        <f t="shared" si="11"/>
        <v>-85473</v>
      </c>
      <c r="C91" s="37">
        <f>+F91+I91+'E MPI rząd 2-IIP government 2'!C89+'E MPI rząd 2-IIP government 2'!O89</f>
        <v>20182</v>
      </c>
      <c r="D91" s="37">
        <f>+N91+'E MPI rząd 2-IIP government 2'!I89+'E MPI rząd 2-IIP government 2'!P89</f>
        <v>105655</v>
      </c>
      <c r="E91" s="37">
        <f t="shared" si="18"/>
        <v>244</v>
      </c>
      <c r="F91" s="37">
        <f t="shared" si="18"/>
        <v>244</v>
      </c>
      <c r="G91" s="13">
        <v>244</v>
      </c>
      <c r="H91" s="37">
        <f t="shared" si="13"/>
        <v>-66535</v>
      </c>
      <c r="I91" s="37">
        <f t="shared" si="14"/>
        <v>0</v>
      </c>
      <c r="J91" s="13">
        <v>0</v>
      </c>
      <c r="K91" s="37">
        <f t="shared" si="15"/>
        <v>0</v>
      </c>
      <c r="L91" s="13">
        <v>0</v>
      </c>
      <c r="M91" s="13">
        <v>0</v>
      </c>
      <c r="N91" s="13">
        <f t="shared" si="19"/>
        <v>66535</v>
      </c>
      <c r="O91" s="13">
        <v>15</v>
      </c>
      <c r="P91" s="37">
        <f t="shared" si="16"/>
        <v>66520</v>
      </c>
      <c r="Q91" s="37">
        <f t="shared" si="17"/>
        <v>66520</v>
      </c>
      <c r="R91" s="13">
        <v>29997</v>
      </c>
      <c r="S91" s="13">
        <v>36523</v>
      </c>
      <c r="T91" s="13">
        <v>0</v>
      </c>
      <c r="U91" s="47"/>
    </row>
  </sheetData>
  <mergeCells count="25">
    <mergeCell ref="B5:T5"/>
    <mergeCell ref="B6:B10"/>
    <mergeCell ref="C6:C10"/>
    <mergeCell ref="D6:D10"/>
    <mergeCell ref="E6:G6"/>
    <mergeCell ref="H6:T6"/>
    <mergeCell ref="E7:E10"/>
    <mergeCell ref="F7:G7"/>
    <mergeCell ref="H7:H10"/>
    <mergeCell ref="I7:M7"/>
    <mergeCell ref="F8:F10"/>
    <mergeCell ref="G8:G10"/>
    <mergeCell ref="I8:I10"/>
    <mergeCell ref="J8:J10"/>
    <mergeCell ref="K8:M8"/>
    <mergeCell ref="K9:K10"/>
    <mergeCell ref="N7:T7"/>
    <mergeCell ref="N8:N10"/>
    <mergeCell ref="P8:T8"/>
    <mergeCell ref="L9:L10"/>
    <mergeCell ref="M9:M10"/>
    <mergeCell ref="P9:P10"/>
    <mergeCell ref="Q9:S9"/>
    <mergeCell ref="T9:T10"/>
    <mergeCell ref="O8:O10"/>
  </mergeCells>
  <pageMargins left="0" right="0.19685039370078741" top="0.27559055118110237" bottom="0.19685039370078741" header="0.27559055118110237" footer="0.15748031496062992"/>
  <pageSetup paperSize="9" scale="48" fitToHeight="3" orientation="landscape" r:id="rId1"/>
  <headerFooter alignWithMargins="0"/>
  <rowBreaks count="1" manualBreakCount="1">
    <brk id="47" max="19" man="1"/>
  </rowBreaks>
  <ignoredErrors>
    <ignoredError sqref="J9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38</vt:i4>
      </vt:variant>
    </vt:vector>
  </HeadingPairs>
  <TitlesOfParts>
    <vt:vector size="57" baseType="lpstr">
      <vt:lpstr>E MPI ak pas - IIP ass liab</vt:lpstr>
      <vt:lpstr>E MPI sektory-IIP by sectors</vt:lpstr>
      <vt:lpstr>E IB na instrum-DI instr</vt:lpstr>
      <vt:lpstr>E IB aktywa  DI assets</vt:lpstr>
      <vt:lpstr>E IB pasywa- DI liab </vt:lpstr>
      <vt:lpstr>E IP na instrum-PI by instr</vt:lpstr>
      <vt:lpstr>E PI  akt na inst-OI ass by in</vt:lpstr>
      <vt:lpstr>E PI pas na inst-OI liab by in </vt:lpstr>
      <vt:lpstr>E MPI rząd 1-IIP government 1</vt:lpstr>
      <vt:lpstr>E MPI rząd 2-IIP government 2</vt:lpstr>
      <vt:lpstr>E MPI MIF 1-IIP MFIs 1</vt:lpstr>
      <vt:lpstr>E MPI MIF 2-IIP MFIs 2</vt:lpstr>
      <vt:lpstr>E MPI poz sek 1-IIP other sec1</vt:lpstr>
      <vt:lpstr>E MPI poz sek 2-IIP other sec2</vt:lpstr>
      <vt:lpstr>E MPI poz sek 3-IIP other sec3</vt:lpstr>
      <vt:lpstr>E MPI poz sek 4-IIP other sec4</vt:lpstr>
      <vt:lpstr>E MPI poz sek 5-IIP other sec5</vt:lpstr>
      <vt:lpstr>E MPI NBP 1-IIP NBP 1</vt:lpstr>
      <vt:lpstr>E MPI NBP 2-IIP NBP 2</vt:lpstr>
      <vt:lpstr>'E IB aktywa  DI assets'!Obszar_wydruku</vt:lpstr>
      <vt:lpstr>'E IB na instrum-DI instr'!Obszar_wydruku</vt:lpstr>
      <vt:lpstr>'E IB pasywa- DI liab '!Obszar_wydruku</vt:lpstr>
      <vt:lpstr>'E IP na instrum-PI by instr'!Obszar_wydruku</vt:lpstr>
      <vt:lpstr>'E MPI ak pas - IIP ass liab'!Obszar_wydruku</vt:lpstr>
      <vt:lpstr>'E MPI MIF 1-IIP MFIs 1'!Obszar_wydruku</vt:lpstr>
      <vt:lpstr>'E MPI MIF 2-IIP MFIs 2'!Obszar_wydruku</vt:lpstr>
      <vt:lpstr>'E MPI NBP 1-IIP NBP 1'!Obszar_wydruku</vt:lpstr>
      <vt:lpstr>'E MPI NBP 2-IIP NBP 2'!Obszar_wydruku</vt:lpstr>
      <vt:lpstr>'E MPI poz sek 1-IIP other sec1'!Obszar_wydruku</vt:lpstr>
      <vt:lpstr>'E MPI poz sek 2-IIP other sec2'!Obszar_wydruku</vt:lpstr>
      <vt:lpstr>'E MPI poz sek 3-IIP other sec3'!Obszar_wydruku</vt:lpstr>
      <vt:lpstr>'E MPI poz sek 4-IIP other sec4'!Obszar_wydruku</vt:lpstr>
      <vt:lpstr>'E MPI poz sek 5-IIP other sec5'!Obszar_wydruku</vt:lpstr>
      <vt:lpstr>'E MPI rząd 1-IIP government 1'!Obszar_wydruku</vt:lpstr>
      <vt:lpstr>'E MPI rząd 2-IIP government 2'!Obszar_wydruku</vt:lpstr>
      <vt:lpstr>'E MPI sektory-IIP by sectors'!Obszar_wydruku</vt:lpstr>
      <vt:lpstr>'E PI  akt na inst-OI ass by in'!Obszar_wydruku</vt:lpstr>
      <vt:lpstr>'E PI pas na inst-OI liab by in '!Obszar_wydruku</vt:lpstr>
      <vt:lpstr>'E IB aktywa  DI assets'!Tytuły_wydruku</vt:lpstr>
      <vt:lpstr>'E IB na instrum-DI instr'!Tytuły_wydruku</vt:lpstr>
      <vt:lpstr>'E IB pasywa- DI liab '!Tytuły_wydruku</vt:lpstr>
      <vt:lpstr>'E IP na instrum-PI by instr'!Tytuły_wydruku</vt:lpstr>
      <vt:lpstr>'E MPI ak pas - IIP ass liab'!Tytuły_wydruku</vt:lpstr>
      <vt:lpstr>'E MPI MIF 1-IIP MFIs 1'!Tytuły_wydruku</vt:lpstr>
      <vt:lpstr>'E MPI MIF 2-IIP MFIs 2'!Tytuły_wydruku</vt:lpstr>
      <vt:lpstr>'E MPI NBP 1-IIP NBP 1'!Tytuły_wydruku</vt:lpstr>
      <vt:lpstr>'E MPI NBP 2-IIP NBP 2'!Tytuły_wydruku</vt:lpstr>
      <vt:lpstr>'E MPI poz sek 1-IIP other sec1'!Tytuły_wydruku</vt:lpstr>
      <vt:lpstr>'E MPI poz sek 2-IIP other sec2'!Tytuły_wydruku</vt:lpstr>
      <vt:lpstr>'E MPI poz sek 3-IIP other sec3'!Tytuły_wydruku</vt:lpstr>
      <vt:lpstr>'E MPI poz sek 4-IIP other sec4'!Tytuły_wydruku</vt:lpstr>
      <vt:lpstr>'E MPI poz sek 5-IIP other sec5'!Tytuły_wydruku</vt:lpstr>
      <vt:lpstr>'E MPI rząd 1-IIP government 1'!Tytuły_wydruku</vt:lpstr>
      <vt:lpstr>'E MPI rząd 2-IIP government 2'!Tytuły_wydruku</vt:lpstr>
      <vt:lpstr>'E MPI sektory-IIP by sectors'!Tytuły_wydruku</vt:lpstr>
      <vt:lpstr>'E PI  akt na inst-OI ass by in'!Tytuły_wydruku</vt:lpstr>
      <vt:lpstr>'E PI pas na inst-OI liab by in '!Tytuły_wydruku</vt:lpstr>
    </vt:vector>
  </TitlesOfParts>
  <Company>Narodowy Bank Polski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Włostowska, Anna Teresa</dc:creator>
  <cp:lastModifiedBy>Karpiuk, Krystyna</cp:lastModifiedBy>
  <cp:lastPrinted>2014-09-12T11:21:59Z</cp:lastPrinted>
  <dcterms:created xsi:type="dcterms:W3CDTF">2014-01-09T20:01:22Z</dcterms:created>
  <dcterms:modified xsi:type="dcterms:W3CDTF">2024-03-26T13:16:33Z</dcterms:modified>
</cp:coreProperties>
</file>