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6EBF93A7-707F-4B79-85F5-302000339B70}" xr6:coauthVersionLast="47" xr6:coauthVersionMax="47" xr10:uidLastSave="{00000000-0000-0000-0000-000000000000}"/>
  <bookViews>
    <workbookView xWindow="28680" yWindow="-120" windowWidth="29040" windowHeight="17640" tabRatio="758" xr2:uid="{00000000-000D-0000-FFFF-FFFF00000000}"/>
  </bookViews>
  <sheets>
    <sheet name="MPI ak pas - IIP ass liab" sheetId="38" r:id="rId1"/>
    <sheet name="MPI sektory-IIP by sectors" sheetId="39" r:id="rId2"/>
    <sheet name="IB na instrum-DI instr" sheetId="71" r:id="rId3"/>
    <sheet name="IB aktywa - DI assets " sheetId="64" r:id="rId4"/>
    <sheet name="IB pasywa - DI liab " sheetId="74" r:id="rId5"/>
    <sheet name="IP na instrum-PI by instr" sheetId="76" r:id="rId6"/>
    <sheet name="PI  akt na inst-OI ass by instr" sheetId="77" r:id="rId7"/>
    <sheet name="PI pas na inst-OI liab by instr" sheetId="78" r:id="rId8"/>
    <sheet name="MPI rząd 1-IIP government 1" sheetId="42" r:id="rId9"/>
    <sheet name="MPI rząd 2-IIP government 2" sheetId="43" r:id="rId10"/>
    <sheet name="MPI MIF 1-IIP MFIs 1" sheetId="44" r:id="rId11"/>
    <sheet name="MPI MIF 2-IIP MFIs 2" sheetId="45" r:id="rId12"/>
    <sheet name="MPI poz sek 1-IIP other sec. 1" sheetId="46" r:id="rId13"/>
    <sheet name="MPI poz sek 2-IIP other sec 2" sheetId="79" r:id="rId14"/>
    <sheet name="MPI poz sek 3-IIP other sec. 3" sheetId="67" r:id="rId15"/>
    <sheet name="MPI poz sek 4-IIP other sec4" sheetId="47" r:id="rId16"/>
    <sheet name="MPI poz sek 5-IIP other sec5" sheetId="80" r:id="rId17"/>
    <sheet name="MPI NBP 1-IIP NBP 1" sheetId="48" r:id="rId18"/>
    <sheet name="MPI NBP 2-IIP NBP 2" sheetId="49" r:id="rId19"/>
  </sheets>
  <externalReferences>
    <externalReference r:id="rId20"/>
  </externalReferences>
  <definedNames>
    <definedName name="_xlnm.Database">'[1]2000'!$H$8:$H$812</definedName>
    <definedName name="Database_MI">'[1]2000'!$H$8:$H$812</definedName>
    <definedName name="DATES">'[1]2000'!$H$1:$Q$1</definedName>
    <definedName name="NAMES">'[1]2000'!$A$15:$A$812</definedName>
    <definedName name="_xlnm.Print_Area" localSheetId="3">'IB aktywa - DI assets '!$A$1:$J$98</definedName>
    <definedName name="_xlnm.Print_Area" localSheetId="2">'IB na instrum-DI instr'!$A$1:$H$95</definedName>
    <definedName name="_xlnm.Print_Area" localSheetId="4">'IB pasywa - DI liab '!$A$1:$J$98</definedName>
    <definedName name="_xlnm.Print_Area" localSheetId="5">'IP na instrum-PI by instr'!$A$1:$L$97</definedName>
    <definedName name="_xlnm.Print_Area" localSheetId="0">'MPI ak pas - IIP ass liab'!$A$1:$R$95</definedName>
    <definedName name="_xlnm.Print_Area" localSheetId="10">'MPI MIF 1-IIP MFIs 1'!$A$1:$V$102</definedName>
    <definedName name="_xlnm.Print_Area" localSheetId="11">'MPI MIF 2-IIP MFIs 2'!$A$1:$O$102</definedName>
    <definedName name="_xlnm.Print_Area" localSheetId="17">'MPI NBP 1-IIP NBP 1'!$A$1:$R$100</definedName>
    <definedName name="_xlnm.Print_Area" localSheetId="18">'MPI NBP 2-IIP NBP 2'!$A$1:$G$104</definedName>
    <definedName name="_xlnm.Print_Area" localSheetId="12">'MPI poz sek 1-IIP other sec. 1'!$A$1:$K$98</definedName>
    <definedName name="_xlnm.Print_Area" localSheetId="13">'MPI poz sek 2-IIP other sec 2'!$A$1:$X$103</definedName>
    <definedName name="_xlnm.Print_Area" localSheetId="14">'MPI poz sek 3-IIP other sec. 3'!$A$1:$T$101</definedName>
    <definedName name="_xlnm.Print_Area" localSheetId="15">'MPI poz sek 4-IIP other sec4'!$A$1:$T$102</definedName>
    <definedName name="_xlnm.Print_Area" localSheetId="16">'MPI poz sek 5-IIP other sec5'!$A$1:$H$105</definedName>
    <definedName name="_xlnm.Print_Area" localSheetId="8">'MPI rząd 1-IIP government 1'!$A$1:$T$104</definedName>
    <definedName name="_xlnm.Print_Area" localSheetId="9">'MPI rząd 2-IIP government 2'!$A$1:$P$103</definedName>
    <definedName name="_xlnm.Print_Area" localSheetId="1">'MPI sektory-IIP by sectors'!$A$1:$Q$97</definedName>
    <definedName name="_xlnm.Print_Area" localSheetId="6">'PI  akt na inst-OI ass by instr'!$A$1:$H$100</definedName>
    <definedName name="_xlnm.Print_Area" localSheetId="7">'PI pas na inst-OI liab by instr'!$A$1:$I$102</definedName>
    <definedName name="_xlnm.Print_Area">#REF!</definedName>
    <definedName name="OGÓŁEM__PASYWA" localSheetId="2">#REF!</definedName>
    <definedName name="OGÓŁEM__PASYWA" localSheetId="4">#REF!</definedName>
    <definedName name="OGÓŁEM__PASYWA" localSheetId="5">#REF!</definedName>
    <definedName name="OGÓŁEM__PASYWA" localSheetId="13">#REF!</definedName>
    <definedName name="OGÓŁEM__PASYWA" localSheetId="14">#REF!</definedName>
    <definedName name="OGÓŁEM__PASYWA" localSheetId="16">#REF!</definedName>
    <definedName name="OGÓŁEM__PASYWA" localSheetId="6">#REF!</definedName>
    <definedName name="OGÓŁEM__PASYWA" localSheetId="7">#REF!</definedName>
    <definedName name="OGÓŁEM__PASYWA">#REF!</definedName>
    <definedName name="PRINT_AREA_MI" localSheetId="2">#REF!</definedName>
    <definedName name="PRINT_AREA_MI" localSheetId="4">#REF!</definedName>
    <definedName name="PRINT_AREA_MI" localSheetId="5">#REF!</definedName>
    <definedName name="PRINT_AREA_MI" localSheetId="13">#REF!</definedName>
    <definedName name="PRINT_AREA_MI" localSheetId="14">#REF!</definedName>
    <definedName name="PRINT_AREA_MI" localSheetId="16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3">'IB aktywa - DI assets '!$3:$8</definedName>
    <definedName name="_xlnm.Print_Titles" localSheetId="2">'IB na instrum-DI instr'!$3:$8</definedName>
    <definedName name="_xlnm.Print_Titles" localSheetId="4">'IB pasywa - DI liab '!$3:$8</definedName>
    <definedName name="_xlnm.Print_Titles" localSheetId="5">'IP na instrum-PI by instr'!$3:$9</definedName>
    <definedName name="_xlnm.Print_Titles" localSheetId="0">'MPI ak pas - IIP ass liab'!$3:$8</definedName>
    <definedName name="_xlnm.Print_Titles" localSheetId="10">'MPI MIF 1-IIP MFIs 1'!$3:$10</definedName>
    <definedName name="_xlnm.Print_Titles" localSheetId="11">'MPI MIF 2-IIP MFIs 2'!$3:$9</definedName>
    <definedName name="_xlnm.Print_Titles" localSheetId="17">'MPI NBP 1-IIP NBP 1'!$3:$10</definedName>
    <definedName name="_xlnm.Print_Titles" localSheetId="18">'MPI NBP 2-IIP NBP 2'!$3:$10</definedName>
    <definedName name="_xlnm.Print_Titles" localSheetId="12">'MPI poz sek 1-IIP other sec. 1'!$3:$10</definedName>
    <definedName name="_xlnm.Print_Titles" localSheetId="13">'MPI poz sek 2-IIP other sec 2'!$3:$11</definedName>
    <definedName name="_xlnm.Print_Titles" localSheetId="14">'MPI poz sek 3-IIP other sec. 3'!$3:$9</definedName>
    <definedName name="_xlnm.Print_Titles" localSheetId="15">'MPI poz sek 4-IIP other sec4'!$3:$9</definedName>
    <definedName name="_xlnm.Print_Titles" localSheetId="16">'MPI poz sek 5-IIP other sec5'!$3:$9</definedName>
    <definedName name="_xlnm.Print_Titles" localSheetId="8">'MPI rząd 1-IIP government 1'!$3:$11</definedName>
    <definedName name="_xlnm.Print_Titles" localSheetId="9">'MPI rząd 2-IIP government 2'!$3:$9</definedName>
    <definedName name="_xlnm.Print_Titles" localSheetId="1">'MPI sektory-IIP by sectors'!$3:$8</definedName>
    <definedName name="_xlnm.Print_Titles" localSheetId="6">'PI  akt na inst-OI ass by instr'!$3:$7</definedName>
    <definedName name="_xlnm.Print_Titles" localSheetId="7">'PI pas na inst-OI liab by instr'!$3:$7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49" l="1"/>
  <c r="B91" i="49" s="1"/>
  <c r="P91" i="48"/>
  <c r="F91" i="48"/>
  <c r="K91" i="48"/>
  <c r="D91" i="48" s="1"/>
  <c r="F90" i="80"/>
  <c r="C90" i="80"/>
  <c r="B90" i="80" s="1"/>
  <c r="L90" i="47"/>
  <c r="I90" i="47"/>
  <c r="C90" i="47"/>
  <c r="R90" i="47"/>
  <c r="O90" i="47"/>
  <c r="O90" i="67"/>
  <c r="F90" i="67"/>
  <c r="C90" i="67"/>
  <c r="R90" i="67"/>
  <c r="L90" i="67"/>
  <c r="I90" i="67"/>
  <c r="V92" i="79"/>
  <c r="S92" i="79"/>
  <c r="K92" i="79"/>
  <c r="H92" i="79"/>
  <c r="G92" i="79" s="1"/>
  <c r="I91" i="46"/>
  <c r="F91" i="46"/>
  <c r="M90" i="45"/>
  <c r="C90" i="45"/>
  <c r="B90" i="45" s="1"/>
  <c r="H90" i="45"/>
  <c r="O91" i="44"/>
  <c r="I91" i="44"/>
  <c r="T91" i="44"/>
  <c r="N90" i="43"/>
  <c r="I90" i="43"/>
  <c r="K92" i="42"/>
  <c r="I92" i="42" s="1"/>
  <c r="F92" i="42"/>
  <c r="E92" i="42" s="1"/>
  <c r="B88" i="78"/>
  <c r="J90" i="76"/>
  <c r="E90" i="76"/>
  <c r="C90" i="76" s="1"/>
  <c r="C92" i="79" l="1"/>
  <c r="H90" i="76"/>
  <c r="B90" i="76" s="1"/>
  <c r="R91" i="44"/>
  <c r="D91" i="44" s="1"/>
  <c r="O92" i="79"/>
  <c r="B88" i="77"/>
  <c r="H92" i="42"/>
  <c r="F91" i="44"/>
  <c r="C91" i="44" s="1"/>
  <c r="Q92" i="42"/>
  <c r="P92" i="42" s="1"/>
  <c r="N92" i="42" s="1"/>
  <c r="C90" i="43"/>
  <c r="B90" i="43" s="1"/>
  <c r="D92" i="79"/>
  <c r="C93" i="67"/>
  <c r="B93" i="67" s="1"/>
  <c r="C92" i="67"/>
  <c r="B92" i="67" s="1"/>
  <c r="C91" i="67"/>
  <c r="B91" i="67" s="1"/>
  <c r="F90" i="47"/>
  <c r="E91" i="48"/>
  <c r="C91" i="48"/>
  <c r="B91" i="48" s="1"/>
  <c r="B90" i="47"/>
  <c r="B90" i="67"/>
  <c r="R92" i="79"/>
  <c r="E91" i="46"/>
  <c r="C91" i="46"/>
  <c r="M91" i="44"/>
  <c r="E91" i="44"/>
  <c r="L91" i="44"/>
  <c r="D92" i="42"/>
  <c r="C92" i="42" l="1"/>
  <c r="B92" i="42" s="1"/>
  <c r="N92" i="79"/>
  <c r="B91" i="44"/>
  <c r="B92" i="79" l="1"/>
  <c r="D91" i="46"/>
  <c r="B91" i="46" s="1"/>
  <c r="G89" i="74"/>
  <c r="C89" i="74"/>
  <c r="B89" i="74" l="1"/>
  <c r="G89" i="64" l="1"/>
  <c r="C89" i="64"/>
  <c r="B89" i="64" l="1"/>
  <c r="F89" i="71" l="1"/>
  <c r="K89" i="39"/>
  <c r="Q89" i="38"/>
  <c r="K89" i="38"/>
  <c r="H89" i="38"/>
  <c r="C89" i="71" l="1"/>
  <c r="N89" i="39"/>
  <c r="H89" i="39"/>
  <c r="N89" i="38"/>
  <c r="E89" i="38"/>
  <c r="B89" i="71"/>
  <c r="C89" i="39"/>
  <c r="D89" i="39"/>
  <c r="E89" i="39"/>
  <c r="C89" i="38"/>
  <c r="D89" i="38"/>
  <c r="B89" i="39" l="1"/>
  <c r="B89" i="38"/>
  <c r="C87" i="49" l="1"/>
  <c r="B87" i="49" s="1"/>
  <c r="P89" i="48"/>
  <c r="P88" i="48"/>
  <c r="K87" i="48"/>
  <c r="F87" i="80"/>
  <c r="I88" i="44"/>
  <c r="N86" i="43"/>
  <c r="F88" i="42"/>
  <c r="F89" i="42"/>
  <c r="K90" i="42"/>
  <c r="F90" i="42"/>
  <c r="F91" i="42"/>
  <c r="E91" i="42" s="1"/>
  <c r="F85" i="71"/>
  <c r="C86" i="71"/>
  <c r="F88" i="71"/>
  <c r="K88" i="39"/>
  <c r="K87" i="39"/>
  <c r="H86" i="39"/>
  <c r="H87" i="39" l="1"/>
  <c r="I89" i="43"/>
  <c r="T89" i="44"/>
  <c r="F87" i="44"/>
  <c r="I88" i="46"/>
  <c r="O88" i="79"/>
  <c r="O89" i="79"/>
  <c r="O90" i="79"/>
  <c r="O91" i="79"/>
  <c r="G88" i="74"/>
  <c r="G86" i="74"/>
  <c r="E86" i="76"/>
  <c r="C86" i="76" s="1"/>
  <c r="E88" i="76"/>
  <c r="H85" i="39"/>
  <c r="F86" i="71"/>
  <c r="N87" i="43"/>
  <c r="C87" i="71"/>
  <c r="C87" i="64"/>
  <c r="I90" i="42"/>
  <c r="Q89" i="42"/>
  <c r="P89" i="42" s="1"/>
  <c r="N89" i="42" s="1"/>
  <c r="N88" i="39"/>
  <c r="C85" i="74"/>
  <c r="E87" i="76"/>
  <c r="C87" i="76" s="1"/>
  <c r="E89" i="76"/>
  <c r="C89" i="76" s="1"/>
  <c r="F90" i="44"/>
  <c r="I89" i="44"/>
  <c r="C86" i="47"/>
  <c r="C87" i="47"/>
  <c r="C88" i="47"/>
  <c r="C89" i="47"/>
  <c r="C89" i="80"/>
  <c r="C86" i="80"/>
  <c r="N89" i="43"/>
  <c r="Q90" i="42"/>
  <c r="P90" i="42" s="1"/>
  <c r="N90" i="42" s="1"/>
  <c r="H90" i="42" s="1"/>
  <c r="M86" i="45"/>
  <c r="M89" i="45"/>
  <c r="J88" i="76"/>
  <c r="H88" i="76" s="1"/>
  <c r="I88" i="43"/>
  <c r="T90" i="44"/>
  <c r="R90" i="44" s="1"/>
  <c r="F88" i="44"/>
  <c r="E88" i="44" s="1"/>
  <c r="I87" i="44"/>
  <c r="E87" i="44" s="1"/>
  <c r="F90" i="46"/>
  <c r="S88" i="79"/>
  <c r="S90" i="79"/>
  <c r="O86" i="47"/>
  <c r="O87" i="47"/>
  <c r="O88" i="47"/>
  <c r="O89" i="47"/>
  <c r="F87" i="71"/>
  <c r="C86" i="43"/>
  <c r="C86" i="45"/>
  <c r="I86" i="47"/>
  <c r="F87" i="46"/>
  <c r="F87" i="47"/>
  <c r="E86" i="39"/>
  <c r="I87" i="46"/>
  <c r="V88" i="79"/>
  <c r="V89" i="79"/>
  <c r="V91" i="79"/>
  <c r="R89" i="67"/>
  <c r="C89" i="67"/>
  <c r="C88" i="67"/>
  <c r="C86" i="67"/>
  <c r="C87" i="43"/>
  <c r="I89" i="46"/>
  <c r="H88" i="79"/>
  <c r="H89" i="79"/>
  <c r="H90" i="79"/>
  <c r="H91" i="79"/>
  <c r="C88" i="74"/>
  <c r="B88" i="74" s="1"/>
  <c r="C86" i="74"/>
  <c r="B86" i="74" s="1"/>
  <c r="I89" i="67"/>
  <c r="I88" i="67"/>
  <c r="I86" i="67"/>
  <c r="F89" i="80"/>
  <c r="F86" i="80"/>
  <c r="D86" i="39"/>
  <c r="D88" i="39"/>
  <c r="B84" i="78"/>
  <c r="I90" i="46"/>
  <c r="L89" i="67"/>
  <c r="L88" i="67"/>
  <c r="L87" i="67"/>
  <c r="L86" i="67"/>
  <c r="C88" i="80"/>
  <c r="F88" i="48"/>
  <c r="F89" i="48"/>
  <c r="K90" i="48"/>
  <c r="D90" i="48" s="1"/>
  <c r="O89" i="44"/>
  <c r="M89" i="44" s="1"/>
  <c r="H89" i="45"/>
  <c r="S89" i="79"/>
  <c r="O88" i="67"/>
  <c r="O87" i="67"/>
  <c r="O86" i="67"/>
  <c r="L86" i="47"/>
  <c r="L87" i="47"/>
  <c r="L88" i="47"/>
  <c r="L89" i="47"/>
  <c r="F88" i="80"/>
  <c r="V90" i="79"/>
  <c r="R88" i="67"/>
  <c r="R86" i="67"/>
  <c r="N87" i="39"/>
  <c r="R86" i="47"/>
  <c r="C85" i="39"/>
  <c r="C86" i="39"/>
  <c r="C88" i="39"/>
  <c r="N88" i="43"/>
  <c r="F89" i="44"/>
  <c r="C89" i="43"/>
  <c r="B89" i="43" s="1"/>
  <c r="C89" i="49"/>
  <c r="B89" i="49" s="1"/>
  <c r="C88" i="71"/>
  <c r="B88" i="71" s="1"/>
  <c r="C85" i="71"/>
  <c r="B85" i="71" s="1"/>
  <c r="G86" i="64"/>
  <c r="G88" i="64"/>
  <c r="C88" i="43"/>
  <c r="O88" i="44"/>
  <c r="M88" i="44" s="1"/>
  <c r="M87" i="45"/>
  <c r="C89" i="45"/>
  <c r="P87" i="48"/>
  <c r="T87" i="44"/>
  <c r="R87" i="44" s="1"/>
  <c r="C88" i="45"/>
  <c r="N86" i="39"/>
  <c r="H88" i="39"/>
  <c r="G87" i="74"/>
  <c r="T88" i="44"/>
  <c r="R88" i="44" s="1"/>
  <c r="D90" i="79"/>
  <c r="R87" i="67"/>
  <c r="F87" i="48"/>
  <c r="C87" i="48" s="1"/>
  <c r="C88" i="49"/>
  <c r="B88" i="49" s="1"/>
  <c r="B87" i="77"/>
  <c r="B85" i="77"/>
  <c r="C87" i="45"/>
  <c r="O90" i="44"/>
  <c r="M90" i="44" s="1"/>
  <c r="L90" i="44" s="1"/>
  <c r="R89" i="44"/>
  <c r="K88" i="48"/>
  <c r="D88" i="48" s="1"/>
  <c r="K85" i="39"/>
  <c r="G85" i="64"/>
  <c r="K91" i="42"/>
  <c r="I91" i="42" s="1"/>
  <c r="K88" i="42"/>
  <c r="I88" i="42" s="1"/>
  <c r="K88" i="79"/>
  <c r="K89" i="79"/>
  <c r="K90" i="79"/>
  <c r="K91" i="79"/>
  <c r="R87" i="47"/>
  <c r="R88" i="47"/>
  <c r="R89" i="47"/>
  <c r="C87" i="80"/>
  <c r="B87" i="80" s="1"/>
  <c r="I86" i="43"/>
  <c r="I87" i="43"/>
  <c r="F86" i="67"/>
  <c r="C88" i="64"/>
  <c r="Q91" i="42"/>
  <c r="P91" i="42" s="1"/>
  <c r="N91" i="42" s="1"/>
  <c r="D91" i="42" s="1"/>
  <c r="H88" i="45"/>
  <c r="K89" i="42"/>
  <c r="I89" i="42" s="1"/>
  <c r="O87" i="44"/>
  <c r="M87" i="44" s="1"/>
  <c r="C87" i="44" s="1"/>
  <c r="H86" i="45"/>
  <c r="B86" i="45" s="1"/>
  <c r="H87" i="45"/>
  <c r="M88" i="45"/>
  <c r="S91" i="79"/>
  <c r="F86" i="47"/>
  <c r="F88" i="47"/>
  <c r="F89" i="47"/>
  <c r="J87" i="76"/>
  <c r="H87" i="76" s="1"/>
  <c r="J89" i="76"/>
  <c r="H89" i="76" s="1"/>
  <c r="B87" i="78"/>
  <c r="D85" i="39"/>
  <c r="C86" i="64"/>
  <c r="I87" i="67"/>
  <c r="F88" i="46"/>
  <c r="K89" i="48"/>
  <c r="D89" i="48" s="1"/>
  <c r="D87" i="39"/>
  <c r="B86" i="78"/>
  <c r="O89" i="67"/>
  <c r="P90" i="48"/>
  <c r="C85" i="64"/>
  <c r="C87" i="74"/>
  <c r="J86" i="76"/>
  <c r="H86" i="76" s="1"/>
  <c r="D87" i="48"/>
  <c r="B86" i="77"/>
  <c r="B84" i="77"/>
  <c r="F90" i="48"/>
  <c r="C90" i="49"/>
  <c r="B90" i="49" s="1"/>
  <c r="G87" i="64"/>
  <c r="B87" i="64" s="1"/>
  <c r="G85" i="74"/>
  <c r="C87" i="67"/>
  <c r="B86" i="71"/>
  <c r="B85" i="78"/>
  <c r="I90" i="44"/>
  <c r="E90" i="44" s="1"/>
  <c r="F89" i="46"/>
  <c r="D88" i="79"/>
  <c r="D89" i="79"/>
  <c r="D91" i="79"/>
  <c r="F89" i="67"/>
  <c r="F88" i="67"/>
  <c r="F87" i="67"/>
  <c r="I87" i="47"/>
  <c r="I88" i="47"/>
  <c r="I89" i="47"/>
  <c r="C90" i="42"/>
  <c r="E88" i="42"/>
  <c r="E89" i="42"/>
  <c r="E90" i="42"/>
  <c r="C88" i="76"/>
  <c r="E87" i="39"/>
  <c r="E85" i="39"/>
  <c r="N85" i="39"/>
  <c r="K86" i="39"/>
  <c r="E88" i="39"/>
  <c r="C87" i="39"/>
  <c r="E88" i="46" l="1"/>
  <c r="B85" i="74"/>
  <c r="B87" i="71"/>
  <c r="D90" i="42"/>
  <c r="E87" i="46"/>
  <c r="R90" i="79"/>
  <c r="N90" i="79" s="1"/>
  <c r="E89" i="44"/>
  <c r="D89" i="44"/>
  <c r="B88" i="80"/>
  <c r="B89" i="80"/>
  <c r="B86" i="67"/>
  <c r="B88" i="45"/>
  <c r="C88" i="42"/>
  <c r="B88" i="47"/>
  <c r="B86" i="80"/>
  <c r="E89" i="46"/>
  <c r="B89" i="76"/>
  <c r="R88" i="79"/>
  <c r="N88" i="79" s="1"/>
  <c r="B87" i="76"/>
  <c r="L88" i="44"/>
  <c r="B87" i="74"/>
  <c r="C88" i="48"/>
  <c r="B88" i="48" s="1"/>
  <c r="B87" i="43"/>
  <c r="B88" i="43"/>
  <c r="E90" i="46"/>
  <c r="B86" i="47"/>
  <c r="B86" i="43"/>
  <c r="G89" i="79"/>
  <c r="C89" i="79" s="1"/>
  <c r="C89" i="42"/>
  <c r="R91" i="79"/>
  <c r="N91" i="79" s="1"/>
  <c r="B88" i="39"/>
  <c r="D89" i="42"/>
  <c r="D90" i="44"/>
  <c r="B86" i="39"/>
  <c r="B88" i="76"/>
  <c r="G91" i="79"/>
  <c r="C91" i="79" s="1"/>
  <c r="C89" i="48"/>
  <c r="B89" i="48" s="1"/>
  <c r="B85" i="39"/>
  <c r="D87" i="44"/>
  <c r="B87" i="44" s="1"/>
  <c r="G90" i="79"/>
  <c r="C90" i="79" s="1"/>
  <c r="B88" i="64"/>
  <c r="R89" i="79"/>
  <c r="N89" i="79" s="1"/>
  <c r="B85" i="64"/>
  <c r="G88" i="79"/>
  <c r="C88" i="79" s="1"/>
  <c r="B89" i="67"/>
  <c r="L89" i="44"/>
  <c r="C89" i="44"/>
  <c r="B89" i="44" s="1"/>
  <c r="B87" i="47"/>
  <c r="B87" i="67"/>
  <c r="B86" i="64"/>
  <c r="B88" i="67"/>
  <c r="C90" i="48"/>
  <c r="B90" i="48" s="1"/>
  <c r="H91" i="42"/>
  <c r="B89" i="45"/>
  <c r="H89" i="42"/>
  <c r="E90" i="48"/>
  <c r="B87" i="45"/>
  <c r="B87" i="39"/>
  <c r="B86" i="76"/>
  <c r="B89" i="47"/>
  <c r="D90" i="46" s="1"/>
  <c r="D88" i="44"/>
  <c r="L87" i="44"/>
  <c r="C90" i="44"/>
  <c r="E87" i="48"/>
  <c r="E88" i="48"/>
  <c r="C91" i="42"/>
  <c r="B91" i="42" s="1"/>
  <c r="B87" i="48"/>
  <c r="C88" i="44"/>
  <c r="E89" i="48"/>
  <c r="B90" i="42"/>
  <c r="D89" i="46" l="1"/>
  <c r="B90" i="79"/>
  <c r="D87" i="46"/>
  <c r="B89" i="42"/>
  <c r="B90" i="44"/>
  <c r="B89" i="79"/>
  <c r="C88" i="46"/>
  <c r="D88" i="46"/>
  <c r="C89" i="46"/>
  <c r="B89" i="46" s="1"/>
  <c r="B88" i="44"/>
  <c r="B88" i="79"/>
  <c r="C87" i="46"/>
  <c r="B87" i="46" s="1"/>
  <c r="B91" i="79"/>
  <c r="C90" i="46"/>
  <c r="B90" i="46" s="1"/>
  <c r="Q88" i="38"/>
  <c r="Q87" i="38"/>
  <c r="Q86" i="38"/>
  <c r="Q85" i="38"/>
  <c r="H87" i="38" l="1"/>
  <c r="N87" i="38"/>
  <c r="H86" i="38"/>
  <c r="K87" i="38"/>
  <c r="D87" i="38"/>
  <c r="K88" i="38"/>
  <c r="B88" i="46"/>
  <c r="H88" i="38"/>
  <c r="N85" i="38"/>
  <c r="E87" i="38"/>
  <c r="K85" i="38"/>
  <c r="N88" i="38"/>
  <c r="C85" i="38"/>
  <c r="D86" i="38"/>
  <c r="N86" i="38"/>
  <c r="E88" i="38"/>
  <c r="C87" i="38"/>
  <c r="B87" i="38" s="1"/>
  <c r="H85" i="38"/>
  <c r="E85" i="38"/>
  <c r="C86" i="38"/>
  <c r="K86" i="38"/>
  <c r="C88" i="38"/>
  <c r="E86" i="38"/>
  <c r="D85" i="38"/>
  <c r="D88" i="38"/>
  <c r="Q81" i="38"/>
  <c r="Q82" i="38"/>
  <c r="Q83" i="38"/>
  <c r="Q84" i="38"/>
  <c r="F84" i="42"/>
  <c r="E84" i="42" s="1"/>
  <c r="F85" i="42"/>
  <c r="F86" i="42"/>
  <c r="F87" i="42"/>
  <c r="S86" i="79"/>
  <c r="F83" i="42"/>
  <c r="E83" i="42" s="1"/>
  <c r="F82" i="42"/>
  <c r="E82" i="42" s="1"/>
  <c r="F81" i="42"/>
  <c r="F80" i="42"/>
  <c r="E80" i="42" s="1"/>
  <c r="Q80" i="38"/>
  <c r="Q79" i="38"/>
  <c r="Q78" i="38"/>
  <c r="Q77" i="38"/>
  <c r="D86" i="79" l="1"/>
  <c r="N84" i="38"/>
  <c r="E82" i="38"/>
  <c r="K85" i="79"/>
  <c r="K86" i="79"/>
  <c r="N83" i="39"/>
  <c r="B86" i="38"/>
  <c r="N82" i="43"/>
  <c r="M82" i="45"/>
  <c r="B85" i="38"/>
  <c r="K82" i="38"/>
  <c r="B88" i="38"/>
  <c r="H84" i="38"/>
  <c r="M84" i="45"/>
  <c r="K86" i="42"/>
  <c r="I86" i="42" s="1"/>
  <c r="N84" i="39"/>
  <c r="M85" i="45"/>
  <c r="N85" i="43"/>
  <c r="K81" i="38"/>
  <c r="D84" i="38"/>
  <c r="T85" i="44"/>
  <c r="R85" i="44" s="1"/>
  <c r="K87" i="42"/>
  <c r="I87" i="42" s="1"/>
  <c r="K84" i="42"/>
  <c r="I84" i="42" s="1"/>
  <c r="K85" i="42"/>
  <c r="I85" i="42" s="1"/>
  <c r="N82" i="39"/>
  <c r="J85" i="76"/>
  <c r="H85" i="76" s="1"/>
  <c r="C83" i="67"/>
  <c r="C83" i="39"/>
  <c r="O85" i="79"/>
  <c r="R85" i="67"/>
  <c r="F83" i="67"/>
  <c r="J82" i="76"/>
  <c r="H82" i="76" s="1"/>
  <c r="C84" i="71"/>
  <c r="C83" i="71"/>
  <c r="C82" i="71"/>
  <c r="J83" i="76"/>
  <c r="H83" i="76" s="1"/>
  <c r="D82" i="38"/>
  <c r="H81" i="38"/>
  <c r="N81" i="38"/>
  <c r="C81" i="71"/>
  <c r="H81" i="39"/>
  <c r="M83" i="45"/>
  <c r="O84" i="44"/>
  <c r="M84" i="44" s="1"/>
  <c r="E82" i="39"/>
  <c r="K82" i="39"/>
  <c r="E83" i="39"/>
  <c r="K83" i="39"/>
  <c r="E84" i="39"/>
  <c r="K84" i="39"/>
  <c r="F85" i="44"/>
  <c r="I84" i="44"/>
  <c r="F83" i="44"/>
  <c r="R85" i="47"/>
  <c r="H84" i="79"/>
  <c r="O84" i="79"/>
  <c r="V84" i="79"/>
  <c r="H85" i="79"/>
  <c r="G85" i="79" s="1"/>
  <c r="V85" i="79"/>
  <c r="H86" i="79"/>
  <c r="G86" i="79" s="1"/>
  <c r="C86" i="79" s="1"/>
  <c r="O86" i="79"/>
  <c r="V86" i="79"/>
  <c r="R86" i="79" s="1"/>
  <c r="H87" i="79"/>
  <c r="O87" i="79"/>
  <c r="V87" i="79"/>
  <c r="N83" i="38"/>
  <c r="D85" i="79"/>
  <c r="S85" i="79"/>
  <c r="O83" i="44"/>
  <c r="M83" i="44" s="1"/>
  <c r="K83" i="38"/>
  <c r="O84" i="67"/>
  <c r="O83" i="67"/>
  <c r="C82" i="67"/>
  <c r="O82" i="67"/>
  <c r="C84" i="38"/>
  <c r="D83" i="38"/>
  <c r="N79" i="43"/>
  <c r="F82" i="47"/>
  <c r="R82" i="47"/>
  <c r="F84" i="47"/>
  <c r="R84" i="47"/>
  <c r="F85" i="47"/>
  <c r="F85" i="67"/>
  <c r="L85" i="67"/>
  <c r="F84" i="67"/>
  <c r="L84" i="67"/>
  <c r="R84" i="67"/>
  <c r="L83" i="67"/>
  <c r="R83" i="67"/>
  <c r="L82" i="67"/>
  <c r="H84" i="45"/>
  <c r="O85" i="44"/>
  <c r="M85" i="44" s="1"/>
  <c r="G81" i="64"/>
  <c r="S80" i="79"/>
  <c r="C82" i="80"/>
  <c r="C82" i="47"/>
  <c r="I82" i="47"/>
  <c r="O82" i="47"/>
  <c r="C83" i="47"/>
  <c r="I83" i="47"/>
  <c r="O83" i="47"/>
  <c r="C84" i="47"/>
  <c r="I84" i="47"/>
  <c r="O84" i="47"/>
  <c r="C85" i="47"/>
  <c r="I85" i="47"/>
  <c r="O85" i="47"/>
  <c r="C84" i="45"/>
  <c r="H85" i="45"/>
  <c r="C84" i="43"/>
  <c r="G83" i="74"/>
  <c r="F84" i="71"/>
  <c r="F83" i="71"/>
  <c r="F82" i="71"/>
  <c r="F81" i="71"/>
  <c r="N81" i="39"/>
  <c r="F85" i="80"/>
  <c r="F84" i="80"/>
  <c r="F83" i="80"/>
  <c r="F82" i="80"/>
  <c r="B82" i="80" s="1"/>
  <c r="F86" i="46"/>
  <c r="F85" i="46"/>
  <c r="F83" i="46"/>
  <c r="N83" i="43"/>
  <c r="B82" i="78"/>
  <c r="E83" i="76"/>
  <c r="C83" i="76" s="1"/>
  <c r="E85" i="76"/>
  <c r="C85" i="76" s="1"/>
  <c r="G82" i="74"/>
  <c r="K84" i="38"/>
  <c r="H82" i="38"/>
  <c r="N82" i="38"/>
  <c r="D81" i="38"/>
  <c r="C84" i="67"/>
  <c r="I84" i="67"/>
  <c r="I82" i="67"/>
  <c r="I86" i="44"/>
  <c r="O86" i="44"/>
  <c r="M86" i="44" s="1"/>
  <c r="C82" i="43"/>
  <c r="C85" i="43"/>
  <c r="B83" i="78"/>
  <c r="B80" i="77"/>
  <c r="C83" i="74"/>
  <c r="C81" i="74"/>
  <c r="G82" i="64"/>
  <c r="G84" i="64"/>
  <c r="D84" i="79"/>
  <c r="K84" i="79"/>
  <c r="S84" i="79"/>
  <c r="I86" i="46"/>
  <c r="I85" i="46"/>
  <c r="I84" i="46"/>
  <c r="T83" i="44"/>
  <c r="R83" i="44" s="1"/>
  <c r="C84" i="74"/>
  <c r="D83" i="39"/>
  <c r="D84" i="39"/>
  <c r="D83" i="79"/>
  <c r="K83" i="79"/>
  <c r="S83" i="79"/>
  <c r="D82" i="79"/>
  <c r="K82" i="79"/>
  <c r="S82" i="79"/>
  <c r="D81" i="79"/>
  <c r="K81" i="79"/>
  <c r="S81" i="79"/>
  <c r="D80" i="79"/>
  <c r="P83" i="48"/>
  <c r="P85" i="48"/>
  <c r="F86" i="44"/>
  <c r="T86" i="44"/>
  <c r="R86" i="44" s="1"/>
  <c r="I85" i="44"/>
  <c r="F84" i="44"/>
  <c r="T84" i="44"/>
  <c r="R84" i="44" s="1"/>
  <c r="I83" i="44"/>
  <c r="B81" i="78"/>
  <c r="G84" i="74"/>
  <c r="G81" i="74"/>
  <c r="C81" i="64"/>
  <c r="G83" i="64"/>
  <c r="C84" i="64"/>
  <c r="D77" i="39"/>
  <c r="K80" i="79"/>
  <c r="K85" i="48"/>
  <c r="D85" i="48" s="1"/>
  <c r="K86" i="48"/>
  <c r="D86" i="48" s="1"/>
  <c r="F82" i="67"/>
  <c r="R82" i="67"/>
  <c r="I83" i="46"/>
  <c r="C82" i="45"/>
  <c r="H82" i="45"/>
  <c r="C83" i="45"/>
  <c r="H83" i="45"/>
  <c r="C85" i="45"/>
  <c r="J84" i="76"/>
  <c r="H84" i="76" s="1"/>
  <c r="C83" i="64"/>
  <c r="E81" i="39"/>
  <c r="K81" i="39"/>
  <c r="E81" i="38"/>
  <c r="E83" i="38"/>
  <c r="J80" i="76"/>
  <c r="H80" i="76" s="1"/>
  <c r="C83" i="43"/>
  <c r="I83" i="43"/>
  <c r="B80" i="78"/>
  <c r="B83" i="77"/>
  <c r="B82" i="77"/>
  <c r="B81" i="77"/>
  <c r="C82" i="64"/>
  <c r="D81" i="39"/>
  <c r="H83" i="38"/>
  <c r="K84" i="48"/>
  <c r="D84" i="48" s="1"/>
  <c r="C85" i="67"/>
  <c r="I85" i="67"/>
  <c r="O85" i="67"/>
  <c r="I83" i="67"/>
  <c r="D87" i="79"/>
  <c r="K87" i="79"/>
  <c r="S87" i="79"/>
  <c r="F84" i="46"/>
  <c r="I82" i="43"/>
  <c r="I84" i="43"/>
  <c r="N84" i="43"/>
  <c r="I85" i="43"/>
  <c r="E82" i="76"/>
  <c r="C82" i="76" s="1"/>
  <c r="E84" i="76"/>
  <c r="C84" i="76" s="1"/>
  <c r="C82" i="74"/>
  <c r="H82" i="39"/>
  <c r="H83" i="39"/>
  <c r="H84" i="39"/>
  <c r="E84" i="38"/>
  <c r="C81" i="38"/>
  <c r="C82" i="38"/>
  <c r="B82" i="38" s="1"/>
  <c r="C83" i="38"/>
  <c r="C81" i="39"/>
  <c r="D82" i="39"/>
  <c r="C84" i="39"/>
  <c r="C82" i="39"/>
  <c r="E85" i="42"/>
  <c r="E87" i="42"/>
  <c r="E86" i="42"/>
  <c r="D78" i="39"/>
  <c r="N78" i="43"/>
  <c r="I79" i="44"/>
  <c r="T80" i="44"/>
  <c r="R80" i="44" s="1"/>
  <c r="I81" i="44"/>
  <c r="F82" i="44"/>
  <c r="M80" i="45"/>
  <c r="M78" i="45"/>
  <c r="I79" i="46"/>
  <c r="I80" i="46"/>
  <c r="I82" i="46"/>
  <c r="F83" i="48"/>
  <c r="K83" i="48"/>
  <c r="D83" i="48" s="1"/>
  <c r="F86" i="48"/>
  <c r="P86" i="48"/>
  <c r="C85" i="80"/>
  <c r="C84" i="80"/>
  <c r="C83" i="80"/>
  <c r="L82" i="47"/>
  <c r="L83" i="47"/>
  <c r="L84" i="47"/>
  <c r="J81" i="76"/>
  <c r="H81" i="76" s="1"/>
  <c r="J79" i="76"/>
  <c r="H79" i="76" s="1"/>
  <c r="V81" i="79"/>
  <c r="C85" i="49"/>
  <c r="B85" i="49" s="1"/>
  <c r="C83" i="49"/>
  <c r="B83" i="49" s="1"/>
  <c r="N77" i="38"/>
  <c r="H80" i="39"/>
  <c r="N80" i="39"/>
  <c r="H79" i="39"/>
  <c r="N79" i="39"/>
  <c r="H78" i="39"/>
  <c r="N78" i="39"/>
  <c r="H77" i="39"/>
  <c r="N77" i="39"/>
  <c r="F77" i="71"/>
  <c r="F78" i="71"/>
  <c r="F79" i="71"/>
  <c r="F80" i="71"/>
  <c r="N80" i="38"/>
  <c r="E80" i="39"/>
  <c r="K80" i="39"/>
  <c r="K79" i="39"/>
  <c r="E78" i="39"/>
  <c r="K78" i="39"/>
  <c r="E77" i="39"/>
  <c r="K77" i="39"/>
  <c r="J78" i="76"/>
  <c r="H78" i="76" s="1"/>
  <c r="K80" i="42"/>
  <c r="I80" i="42" s="1"/>
  <c r="K81" i="42"/>
  <c r="I81" i="42" s="1"/>
  <c r="K82" i="42"/>
  <c r="I82" i="42" s="1"/>
  <c r="K83" i="42"/>
  <c r="I83" i="42" s="1"/>
  <c r="N81" i="43"/>
  <c r="N80" i="43"/>
  <c r="M79" i="45"/>
  <c r="P81" i="48"/>
  <c r="F84" i="48"/>
  <c r="P84" i="48"/>
  <c r="F83" i="47"/>
  <c r="R83" i="47"/>
  <c r="C86" i="49"/>
  <c r="B86" i="49" s="1"/>
  <c r="C84" i="49"/>
  <c r="B84" i="49" s="1"/>
  <c r="F85" i="48"/>
  <c r="L85" i="47"/>
  <c r="G77" i="74"/>
  <c r="C80" i="47"/>
  <c r="P82" i="48"/>
  <c r="P80" i="48"/>
  <c r="V82" i="79"/>
  <c r="L81" i="67"/>
  <c r="F81" i="47"/>
  <c r="L81" i="47"/>
  <c r="R81" i="47"/>
  <c r="F80" i="47"/>
  <c r="L80" i="47"/>
  <c r="R80" i="47"/>
  <c r="F79" i="47"/>
  <c r="L79" i="47"/>
  <c r="R79" i="47"/>
  <c r="F78" i="47"/>
  <c r="L78" i="47"/>
  <c r="R78" i="47"/>
  <c r="F78" i="80"/>
  <c r="G78" i="74"/>
  <c r="C80" i="45"/>
  <c r="H82" i="79"/>
  <c r="G82" i="79" s="1"/>
  <c r="O82" i="79"/>
  <c r="H81" i="79"/>
  <c r="O81" i="79"/>
  <c r="H80" i="79"/>
  <c r="V80" i="79"/>
  <c r="I81" i="47"/>
  <c r="O80" i="47"/>
  <c r="C78" i="47"/>
  <c r="I78" i="47"/>
  <c r="L78" i="67"/>
  <c r="F80" i="67"/>
  <c r="F80" i="80"/>
  <c r="G79" i="64"/>
  <c r="G77" i="64"/>
  <c r="C78" i="67"/>
  <c r="I78" i="67"/>
  <c r="O78" i="67"/>
  <c r="C79" i="67"/>
  <c r="I79" i="67"/>
  <c r="O79" i="67"/>
  <c r="C80" i="67"/>
  <c r="I80" i="67"/>
  <c r="O80" i="67"/>
  <c r="C81" i="67"/>
  <c r="I81" i="67"/>
  <c r="D79" i="38"/>
  <c r="H77" i="38"/>
  <c r="O82" i="44"/>
  <c r="O78" i="47"/>
  <c r="H78" i="38"/>
  <c r="H79" i="38"/>
  <c r="N79" i="38"/>
  <c r="E80" i="38"/>
  <c r="K80" i="38"/>
  <c r="C79" i="43"/>
  <c r="I79" i="43"/>
  <c r="C78" i="43"/>
  <c r="O79" i="44"/>
  <c r="M79" i="44" s="1"/>
  <c r="F81" i="80"/>
  <c r="C80" i="38"/>
  <c r="G80" i="64"/>
  <c r="G78" i="64"/>
  <c r="B76" i="77"/>
  <c r="B76" i="78"/>
  <c r="F81" i="44"/>
  <c r="C79" i="64"/>
  <c r="C77" i="74"/>
  <c r="C78" i="74"/>
  <c r="C79" i="74"/>
  <c r="G79" i="74"/>
  <c r="C80" i="74"/>
  <c r="T82" i="44"/>
  <c r="R82" i="44" s="1"/>
  <c r="M81" i="45"/>
  <c r="C80" i="64"/>
  <c r="E80" i="76"/>
  <c r="C80" i="76" s="1"/>
  <c r="E78" i="76"/>
  <c r="C78" i="76" s="1"/>
  <c r="F79" i="44"/>
  <c r="T79" i="44"/>
  <c r="R79" i="44" s="1"/>
  <c r="T81" i="44"/>
  <c r="R81" i="44" s="1"/>
  <c r="C77" i="71"/>
  <c r="C78" i="71"/>
  <c r="C79" i="71"/>
  <c r="C80" i="71"/>
  <c r="G80" i="74"/>
  <c r="C79" i="45"/>
  <c r="H79" i="45"/>
  <c r="F79" i="46"/>
  <c r="F80" i="46"/>
  <c r="F81" i="46"/>
  <c r="F82" i="46"/>
  <c r="H83" i="79"/>
  <c r="O83" i="79"/>
  <c r="V83" i="79"/>
  <c r="O80" i="79"/>
  <c r="F78" i="67"/>
  <c r="R78" i="67"/>
  <c r="F79" i="67"/>
  <c r="L79" i="67"/>
  <c r="R79" i="67"/>
  <c r="L80" i="67"/>
  <c r="R80" i="67"/>
  <c r="F81" i="67"/>
  <c r="R81" i="67"/>
  <c r="F81" i="48"/>
  <c r="K81" i="48"/>
  <c r="D81" i="48" s="1"/>
  <c r="K79" i="48"/>
  <c r="D79" i="48" s="1"/>
  <c r="K77" i="38"/>
  <c r="B77" i="78"/>
  <c r="I78" i="43"/>
  <c r="O81" i="44"/>
  <c r="M81" i="44" s="1"/>
  <c r="H81" i="45"/>
  <c r="K80" i="48"/>
  <c r="D80" i="48" s="1"/>
  <c r="C80" i="49"/>
  <c r="B80" i="49" s="1"/>
  <c r="C81" i="49"/>
  <c r="B81" i="49" s="1"/>
  <c r="D78" i="38"/>
  <c r="K78" i="38"/>
  <c r="C79" i="39"/>
  <c r="E81" i="76"/>
  <c r="C81" i="76" s="1"/>
  <c r="E79" i="76"/>
  <c r="C79" i="76" s="1"/>
  <c r="B77" i="77"/>
  <c r="B78" i="77"/>
  <c r="B79" i="77"/>
  <c r="B79" i="78"/>
  <c r="B78" i="78"/>
  <c r="I81" i="43"/>
  <c r="C80" i="43"/>
  <c r="F80" i="44"/>
  <c r="O80" i="44"/>
  <c r="M80" i="44" s="1"/>
  <c r="O81" i="67"/>
  <c r="C78" i="80"/>
  <c r="C79" i="80"/>
  <c r="C80" i="80"/>
  <c r="C81" i="80"/>
  <c r="E77" i="38"/>
  <c r="C78" i="64"/>
  <c r="C81" i="45"/>
  <c r="I81" i="46"/>
  <c r="F79" i="80"/>
  <c r="C79" i="49"/>
  <c r="B79" i="49" s="1"/>
  <c r="C82" i="49"/>
  <c r="B82" i="49" s="1"/>
  <c r="H80" i="38"/>
  <c r="C79" i="38"/>
  <c r="N78" i="38"/>
  <c r="K79" i="38"/>
  <c r="C77" i="64"/>
  <c r="C81" i="43"/>
  <c r="I80" i="43"/>
  <c r="I80" i="44"/>
  <c r="I82" i="44"/>
  <c r="M82" i="44"/>
  <c r="H80" i="45"/>
  <c r="B80" i="45" s="1"/>
  <c r="C78" i="45"/>
  <c r="H78" i="45"/>
  <c r="C81" i="47"/>
  <c r="O81" i="47"/>
  <c r="I80" i="47"/>
  <c r="C79" i="47"/>
  <c r="I79" i="47"/>
  <c r="O79" i="47"/>
  <c r="F82" i="48"/>
  <c r="K82" i="48"/>
  <c r="D82" i="48" s="1"/>
  <c r="F80" i="48"/>
  <c r="F79" i="48"/>
  <c r="P79" i="48"/>
  <c r="E81" i="42"/>
  <c r="C77" i="39"/>
  <c r="E79" i="39"/>
  <c r="C80" i="39"/>
  <c r="D80" i="39"/>
  <c r="C78" i="39"/>
  <c r="D79" i="39"/>
  <c r="E78" i="38"/>
  <c r="C77" i="38"/>
  <c r="E79" i="38"/>
  <c r="D80" i="38"/>
  <c r="D77" i="38"/>
  <c r="C78" i="38"/>
  <c r="N86" i="79" l="1"/>
  <c r="B83" i="80"/>
  <c r="B84" i="80"/>
  <c r="E85" i="48"/>
  <c r="C82" i="79"/>
  <c r="R83" i="79"/>
  <c r="B81" i="71"/>
  <c r="B83" i="38"/>
  <c r="E82" i="44"/>
  <c r="C85" i="44"/>
  <c r="B84" i="45"/>
  <c r="G84" i="79"/>
  <c r="C84" i="79" s="1"/>
  <c r="R87" i="79"/>
  <c r="N87" i="79" s="1"/>
  <c r="G80" i="79"/>
  <c r="C80" i="79" s="1"/>
  <c r="B83" i="39"/>
  <c r="C85" i="79"/>
  <c r="B85" i="47"/>
  <c r="R80" i="79"/>
  <c r="N80" i="79" s="1"/>
  <c r="B80" i="71"/>
  <c r="R85" i="79"/>
  <c r="N85" i="79" s="1"/>
  <c r="E79" i="46"/>
  <c r="E80" i="46"/>
  <c r="B85" i="80"/>
  <c r="B81" i="64"/>
  <c r="B84" i="67"/>
  <c r="C85" i="46" s="1"/>
  <c r="B82" i="74"/>
  <c r="R84" i="79"/>
  <c r="N84" i="79" s="1"/>
  <c r="R81" i="79"/>
  <c r="N81" i="79" s="1"/>
  <c r="B85" i="45"/>
  <c r="D84" i="44"/>
  <c r="B80" i="38"/>
  <c r="C84" i="44"/>
  <c r="E83" i="46"/>
  <c r="B83" i="74"/>
  <c r="B84" i="38"/>
  <c r="E85" i="44"/>
  <c r="B82" i="64"/>
  <c r="L83" i="44"/>
  <c r="G87" i="79"/>
  <c r="C87" i="79" s="1"/>
  <c r="B85" i="76"/>
  <c r="E83" i="44"/>
  <c r="B83" i="67"/>
  <c r="E86" i="46"/>
  <c r="C86" i="44"/>
  <c r="B82" i="71"/>
  <c r="B84" i="76"/>
  <c r="C86" i="42"/>
  <c r="E84" i="44"/>
  <c r="B83" i="71"/>
  <c r="B83" i="43"/>
  <c r="B84" i="71"/>
  <c r="E86" i="44"/>
  <c r="B78" i="39"/>
  <c r="C83" i="44"/>
  <c r="E84" i="46"/>
  <c r="B78" i="64"/>
  <c r="E86" i="48"/>
  <c r="B82" i="67"/>
  <c r="L85" i="44"/>
  <c r="D86" i="44"/>
  <c r="B83" i="76"/>
  <c r="B81" i="38"/>
  <c r="B85" i="43"/>
  <c r="B83" i="64"/>
  <c r="C86" i="48"/>
  <c r="B86" i="48" s="1"/>
  <c r="L84" i="44"/>
  <c r="B84" i="64"/>
  <c r="B82" i="43"/>
  <c r="B82" i="76"/>
  <c r="B84" i="43"/>
  <c r="B84" i="47"/>
  <c r="D85" i="46" s="1"/>
  <c r="C85" i="48"/>
  <c r="B85" i="48" s="1"/>
  <c r="B78" i="80"/>
  <c r="E81" i="44"/>
  <c r="B82" i="47"/>
  <c r="D79" i="44"/>
  <c r="D85" i="44"/>
  <c r="C84" i="42"/>
  <c r="B77" i="71"/>
  <c r="B78" i="76"/>
  <c r="G81" i="79"/>
  <c r="C81" i="79" s="1"/>
  <c r="D83" i="44"/>
  <c r="B84" i="74"/>
  <c r="E85" i="46"/>
  <c r="B81" i="74"/>
  <c r="C87" i="42"/>
  <c r="B84" i="39"/>
  <c r="B85" i="67"/>
  <c r="C84" i="48"/>
  <c r="B84" i="48" s="1"/>
  <c r="C85" i="42"/>
  <c r="L86" i="44"/>
  <c r="B82" i="45"/>
  <c r="B80" i="64"/>
  <c r="B79" i="64"/>
  <c r="B77" i="39"/>
  <c r="B80" i="47"/>
  <c r="L81" i="44"/>
  <c r="E82" i="46"/>
  <c r="E79" i="44"/>
  <c r="B81" i="39"/>
  <c r="G83" i="79"/>
  <c r="C83" i="79" s="1"/>
  <c r="B80" i="76"/>
  <c r="L79" i="44"/>
  <c r="B78" i="43"/>
  <c r="B80" i="67"/>
  <c r="C81" i="46" s="1"/>
  <c r="N83" i="79"/>
  <c r="B78" i="74"/>
  <c r="R82" i="79"/>
  <c r="N82" i="79" s="1"/>
  <c r="B83" i="47"/>
  <c r="E83" i="48"/>
  <c r="B82" i="39"/>
  <c r="B83" i="45"/>
  <c r="B86" i="79"/>
  <c r="B79" i="39"/>
  <c r="C81" i="48"/>
  <c r="B81" i="48" s="1"/>
  <c r="D81" i="44"/>
  <c r="C81" i="42"/>
  <c r="C82" i="48"/>
  <c r="B82" i="48" s="1"/>
  <c r="D80" i="44"/>
  <c r="E80" i="44"/>
  <c r="C83" i="48"/>
  <c r="B83" i="48" s="1"/>
  <c r="C80" i="42"/>
  <c r="C82" i="42"/>
  <c r="E84" i="48"/>
  <c r="B79" i="76"/>
  <c r="B81" i="45"/>
  <c r="B79" i="71"/>
  <c r="B77" i="74"/>
  <c r="B77" i="64"/>
  <c r="B79" i="38"/>
  <c r="B79" i="80"/>
  <c r="B80" i="80"/>
  <c r="L80" i="44"/>
  <c r="B78" i="71"/>
  <c r="B81" i="67"/>
  <c r="B78" i="47"/>
  <c r="B78" i="67"/>
  <c r="B78" i="38"/>
  <c r="C80" i="48"/>
  <c r="B80" i="48" s="1"/>
  <c r="B81" i="47"/>
  <c r="L82" i="44"/>
  <c r="C79" i="48"/>
  <c r="B79" i="48" s="1"/>
  <c r="B81" i="80"/>
  <c r="C79" i="44"/>
  <c r="C81" i="44"/>
  <c r="B81" i="43"/>
  <c r="B80" i="39"/>
  <c r="E79" i="48"/>
  <c r="B81" i="76"/>
  <c r="E80" i="48"/>
  <c r="B79" i="67"/>
  <c r="E81" i="46"/>
  <c r="B79" i="45"/>
  <c r="D82" i="44"/>
  <c r="B79" i="74"/>
  <c r="B79" i="43"/>
  <c r="C83" i="42"/>
  <c r="C82" i="44"/>
  <c r="E81" i="48"/>
  <c r="B79" i="47"/>
  <c r="B80" i="74"/>
  <c r="C80" i="44"/>
  <c r="B80" i="43"/>
  <c r="E82" i="48"/>
  <c r="B78" i="45"/>
  <c r="B77" i="38"/>
  <c r="D86" i="46" l="1"/>
  <c r="B85" i="44"/>
  <c r="C84" i="46"/>
  <c r="B80" i="79"/>
  <c r="C79" i="46"/>
  <c r="B85" i="79"/>
  <c r="C83" i="46"/>
  <c r="B87" i="79"/>
  <c r="D84" i="46"/>
  <c r="B84" i="46" s="1"/>
  <c r="D83" i="46"/>
  <c r="C80" i="46"/>
  <c r="B80" i="44"/>
  <c r="D80" i="46"/>
  <c r="B81" i="79"/>
  <c r="B84" i="44"/>
  <c r="B85" i="46"/>
  <c r="B86" i="44"/>
  <c r="D82" i="46"/>
  <c r="D81" i="46"/>
  <c r="B82" i="79"/>
  <c r="B81" i="46"/>
  <c r="B79" i="44"/>
  <c r="B83" i="44"/>
  <c r="B83" i="79"/>
  <c r="B82" i="44"/>
  <c r="C86" i="46"/>
  <c r="B84" i="79"/>
  <c r="C82" i="46"/>
  <c r="B81" i="44"/>
  <c r="D79" i="46"/>
  <c r="B79" i="46" s="1"/>
  <c r="B86" i="46" l="1"/>
  <c r="B83" i="46"/>
  <c r="B80" i="46"/>
  <c r="B82" i="46"/>
  <c r="C33" i="47" l="1"/>
  <c r="C32" i="47"/>
  <c r="C31" i="47"/>
  <c r="C30" i="47"/>
  <c r="C29" i="47"/>
  <c r="C28" i="47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F35" i="42" l="1"/>
  <c r="E35" i="42" s="1"/>
  <c r="F34" i="42"/>
  <c r="E34" i="42" s="1"/>
  <c r="F33" i="42"/>
  <c r="F32" i="42"/>
  <c r="F31" i="42"/>
  <c r="F30" i="42"/>
  <c r="E30" i="42" s="1"/>
  <c r="F29" i="42"/>
  <c r="E29" i="42" s="1"/>
  <c r="F28" i="42"/>
  <c r="F27" i="42"/>
  <c r="E27" i="42" s="1"/>
  <c r="F26" i="42"/>
  <c r="F25" i="42"/>
  <c r="F24" i="42"/>
  <c r="F23" i="42"/>
  <c r="F22" i="42"/>
  <c r="F21" i="42"/>
  <c r="F20" i="42"/>
  <c r="F19" i="42"/>
  <c r="E19" i="42" s="1"/>
  <c r="F18" i="42"/>
  <c r="E18" i="42" s="1"/>
  <c r="F17" i="42"/>
  <c r="F16" i="42"/>
  <c r="F15" i="42"/>
  <c r="E15" i="42" s="1"/>
  <c r="F14" i="42"/>
  <c r="E14" i="42" s="1"/>
  <c r="F13" i="42"/>
  <c r="F12" i="42"/>
  <c r="E23" i="42" l="1"/>
  <c r="E31" i="42"/>
  <c r="E25" i="42"/>
  <c r="E26" i="42"/>
  <c r="E17" i="42"/>
  <c r="E12" i="42"/>
  <c r="E22" i="42"/>
  <c r="E21" i="42"/>
  <c r="E33" i="42"/>
  <c r="E16" i="42"/>
  <c r="E20" i="42"/>
  <c r="E24" i="42"/>
  <c r="E28" i="42"/>
  <c r="E32" i="42"/>
  <c r="E13" i="42"/>
  <c r="B7" i="78" l="1"/>
  <c r="C7" i="78" s="1"/>
  <c r="E7" i="78" s="1"/>
  <c r="F7" i="78" s="1"/>
  <c r="G7" i="78" s="1"/>
  <c r="H7" i="78" s="1"/>
  <c r="I7" i="78" s="1"/>
  <c r="B7" i="77"/>
  <c r="C7" i="77" s="1"/>
  <c r="D7" i="77" s="1"/>
  <c r="E7" i="77" s="1"/>
  <c r="F7" i="77" s="1"/>
  <c r="G7" i="77" s="1"/>
  <c r="H7" i="77" s="1"/>
  <c r="B9" i="76"/>
  <c r="C9" i="76" s="1"/>
  <c r="D9" i="76" s="1"/>
  <c r="E9" i="76" s="1"/>
  <c r="F9" i="76" s="1"/>
  <c r="G9" i="76" s="1"/>
  <c r="H9" i="76" s="1"/>
  <c r="I9" i="76" s="1"/>
  <c r="J9" i="76" s="1"/>
  <c r="K9" i="76" s="1"/>
  <c r="L9" i="76" s="1"/>
  <c r="B8" i="74" l="1"/>
  <c r="C8" i="74" s="1"/>
  <c r="D8" i="74" s="1"/>
  <c r="E8" i="74" s="1"/>
  <c r="F8" i="74" s="1"/>
  <c r="G8" i="74" s="1"/>
  <c r="H8" i="74" s="1"/>
  <c r="I8" i="74" s="1"/>
  <c r="J8" i="74" s="1"/>
  <c r="B8" i="64"/>
  <c r="C8" i="71"/>
  <c r="D8" i="71" s="1"/>
  <c r="E8" i="71" s="1"/>
  <c r="F8" i="71" l="1"/>
  <c r="G8" i="71" s="1"/>
  <c r="H8" i="71" s="1"/>
  <c r="C9" i="67"/>
  <c r="D9" i="67" s="1"/>
  <c r="E9" i="67" s="1"/>
  <c r="F9" i="67" s="1"/>
  <c r="G9" i="67" s="1"/>
  <c r="H9" i="67" s="1"/>
  <c r="I9" i="67" s="1"/>
  <c r="J9" i="67" s="1"/>
  <c r="K9" i="67" s="1"/>
  <c r="L9" i="67" s="1"/>
  <c r="M9" i="67" s="1"/>
  <c r="N9" i="67" l="1"/>
  <c r="O9" i="67" s="1"/>
  <c r="P9" i="67" s="1"/>
  <c r="Q9" i="67" s="1"/>
  <c r="R9" i="67" s="1"/>
  <c r="S9" i="67" s="1"/>
  <c r="T9" i="67" s="1"/>
  <c r="B9" i="47" s="1"/>
  <c r="C9" i="47" s="1"/>
  <c r="D9" i="47" s="1"/>
  <c r="E9" i="47" s="1"/>
  <c r="F9" i="47" s="1"/>
  <c r="G9" i="47" s="1"/>
  <c r="H9" i="47" s="1"/>
  <c r="I9" i="47" s="1"/>
  <c r="J9" i="47" s="1"/>
  <c r="K9" i="47" s="1"/>
  <c r="L9" i="47" s="1"/>
  <c r="M9" i="47" s="1"/>
  <c r="N9" i="47" s="1"/>
  <c r="O9" i="47" s="1"/>
  <c r="P9" i="47" s="1"/>
  <c r="Q9" i="47" s="1"/>
  <c r="R9" i="47" s="1"/>
  <c r="S9" i="47" s="1"/>
  <c r="T9" i="47" s="1"/>
  <c r="B9" i="80" s="1"/>
  <c r="C9" i="80" s="1"/>
  <c r="D9" i="80" s="1"/>
  <c r="E9" i="80" s="1"/>
  <c r="F9" i="80" s="1"/>
  <c r="G9" i="80" s="1"/>
  <c r="H9" i="80" s="1"/>
  <c r="C8" i="64"/>
  <c r="D8" i="64" s="1"/>
  <c r="E8" i="64" s="1"/>
  <c r="F8" i="64" s="1"/>
  <c r="G8" i="64" s="1"/>
  <c r="H8" i="64" s="1"/>
  <c r="I8" i="64" s="1"/>
  <c r="J8" i="64" s="1"/>
  <c r="C10" i="49" l="1"/>
  <c r="D10" i="49" s="1"/>
  <c r="E10" i="49" s="1"/>
  <c r="F10" i="49" s="1"/>
  <c r="G10" i="49" s="1"/>
  <c r="B10" i="48"/>
  <c r="C10" i="48" s="1"/>
  <c r="D10" i="48" s="1"/>
  <c r="B10" i="46"/>
  <c r="C10" i="46" s="1"/>
  <c r="D10" i="46" s="1"/>
  <c r="E10" i="46" s="1"/>
  <c r="F10" i="46" s="1"/>
  <c r="G10" i="46" s="1"/>
  <c r="H10" i="46" s="1"/>
  <c r="I10" i="46" s="1"/>
  <c r="J10" i="46" s="1"/>
  <c r="K10" i="46" s="1"/>
  <c r="B11" i="79" s="1"/>
  <c r="C11" i="79" s="1"/>
  <c r="D11" i="79" s="1"/>
  <c r="E11" i="79" s="1"/>
  <c r="F11" i="79" s="1"/>
  <c r="G11" i="79" s="1"/>
  <c r="H11" i="79" s="1"/>
  <c r="I11" i="79" s="1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N9" i="45" s="1"/>
  <c r="O9" i="45" s="1"/>
  <c r="B10" i="44"/>
  <c r="C10" i="44" s="1"/>
  <c r="D10" i="44" s="1"/>
  <c r="E10" i="44" s="1"/>
  <c r="F10" i="44" s="1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Q10" i="44" s="1"/>
  <c r="R10" i="44" s="1"/>
  <c r="S10" i="44" s="1"/>
  <c r="T10" i="44" s="1"/>
  <c r="U10" i="44" s="1"/>
  <c r="V10" i="44" s="1"/>
  <c r="C9" i="43"/>
  <c r="D9" i="43" s="1"/>
  <c r="E9" i="43" s="1"/>
  <c r="F9" i="43" s="1"/>
  <c r="G9" i="43" s="1"/>
  <c r="H9" i="43" s="1"/>
  <c r="I9" i="43" s="1"/>
  <c r="J9" i="43" s="1"/>
  <c r="K9" i="43" s="1"/>
  <c r="L9" i="43" s="1"/>
  <c r="M9" i="43" s="1"/>
  <c r="N9" i="43" s="1"/>
  <c r="O9" i="43" s="1"/>
  <c r="P9" i="43" s="1"/>
  <c r="B11" i="42"/>
  <c r="C11" i="42" s="1"/>
  <c r="D11" i="42" s="1"/>
  <c r="E11" i="42" s="1"/>
  <c r="F11" i="42" s="1"/>
  <c r="G11" i="42" s="1"/>
  <c r="H11" i="42" s="1"/>
  <c r="I11" i="42" s="1"/>
  <c r="J11" i="42" s="1"/>
  <c r="K11" i="42" s="1"/>
  <c r="L11" i="42" s="1"/>
  <c r="M11" i="42" s="1"/>
  <c r="N11" i="42" s="1"/>
  <c r="B8" i="39"/>
  <c r="C8" i="39" s="1"/>
  <c r="D8" i="39" s="1"/>
  <c r="E8" i="39" s="1"/>
  <c r="F8" i="39" s="1"/>
  <c r="G8" i="39" s="1"/>
  <c r="H8" i="39" s="1"/>
  <c r="I8" i="39" s="1"/>
  <c r="J8" i="39" s="1"/>
  <c r="K8" i="39" s="1"/>
  <c r="L8" i="39" s="1"/>
  <c r="M8" i="39" s="1"/>
  <c r="N8" i="39" s="1"/>
  <c r="O8" i="39" s="1"/>
  <c r="P8" i="39" s="1"/>
  <c r="B8" i="38"/>
  <c r="C8" i="38" s="1"/>
  <c r="D8" i="38" s="1"/>
  <c r="E8" i="38" s="1"/>
  <c r="F8" i="38" s="1"/>
  <c r="G8" i="38" s="1"/>
  <c r="H8" i="38" s="1"/>
  <c r="I8" i="38" s="1"/>
  <c r="J8" i="38" s="1"/>
  <c r="K8" i="38" s="1"/>
  <c r="L8" i="38" s="1"/>
  <c r="M8" i="38" s="1"/>
  <c r="N8" i="38" s="1"/>
  <c r="O8" i="38" s="1"/>
  <c r="P8" i="38" s="1"/>
  <c r="Q8" i="38" s="1"/>
  <c r="R8" i="38" s="1"/>
  <c r="O11" i="42" l="1"/>
  <c r="P11" i="42" s="1"/>
  <c r="Q11" i="42" s="1"/>
  <c r="R11" i="42" s="1"/>
  <c r="S11" i="42" s="1"/>
  <c r="T11" i="42" s="1"/>
  <c r="J11" i="79"/>
  <c r="K11" i="79" s="1"/>
  <c r="E10" i="48"/>
  <c r="F10" i="48" s="1"/>
  <c r="H10" i="48" s="1"/>
  <c r="I10" i="48" s="1"/>
  <c r="J10" i="48" s="1"/>
  <c r="K10" i="48" s="1"/>
  <c r="L10" i="48" s="1"/>
  <c r="M10" i="48" s="1"/>
  <c r="N10" i="48" s="1"/>
  <c r="O10" i="48" s="1"/>
  <c r="P10" i="48" s="1"/>
  <c r="Q10" i="48" s="1"/>
  <c r="R10" i="48" s="1"/>
  <c r="N11" i="79" l="1"/>
  <c r="O11" i="79" s="1"/>
  <c r="P11" i="79" s="1"/>
  <c r="Q11" i="79" s="1"/>
  <c r="R11" i="79" s="1"/>
  <c r="S11" i="79" s="1"/>
  <c r="T11" i="79" s="1"/>
  <c r="U11" i="79" s="1"/>
  <c r="V11" i="79" s="1"/>
  <c r="W11" i="79" s="1"/>
  <c r="X11" i="79" s="1"/>
  <c r="L11" i="79"/>
  <c r="M11" i="79" s="1"/>
  <c r="O76" i="79" l="1"/>
  <c r="G73" i="74"/>
  <c r="F74" i="80"/>
  <c r="C73" i="74"/>
  <c r="I75" i="44" l="1"/>
  <c r="R74" i="47"/>
  <c r="V76" i="79"/>
  <c r="B73" i="74"/>
  <c r="I75" i="46"/>
  <c r="S76" i="79"/>
  <c r="T75" i="44"/>
  <c r="R75" i="44" s="1"/>
  <c r="R76" i="79" l="1"/>
  <c r="N76" i="79" s="1"/>
  <c r="T78" i="44" l="1"/>
  <c r="O79" i="79"/>
  <c r="O78" i="44" l="1"/>
  <c r="K79" i="42"/>
  <c r="I79" i="42" s="1"/>
  <c r="T77" i="44"/>
  <c r="R77" i="44" s="1"/>
  <c r="M77" i="45"/>
  <c r="D79" i="79"/>
  <c r="H79" i="79"/>
  <c r="K79" i="79"/>
  <c r="R77" i="47"/>
  <c r="K78" i="42"/>
  <c r="I78" i="42" s="1"/>
  <c r="O77" i="44"/>
  <c r="M77" i="44" s="1"/>
  <c r="G75" i="64"/>
  <c r="C77" i="67"/>
  <c r="L77" i="67"/>
  <c r="S79" i="79"/>
  <c r="V79" i="79"/>
  <c r="N74" i="43"/>
  <c r="F77" i="44"/>
  <c r="R76" i="47"/>
  <c r="C77" i="47"/>
  <c r="F76" i="42"/>
  <c r="F77" i="80"/>
  <c r="K75" i="48"/>
  <c r="D75" i="48" s="1"/>
  <c r="C76" i="67"/>
  <c r="G74" i="64"/>
  <c r="F77" i="46"/>
  <c r="K78" i="79"/>
  <c r="R76" i="67"/>
  <c r="C75" i="64"/>
  <c r="I77" i="44"/>
  <c r="K77" i="48"/>
  <c r="G75" i="74"/>
  <c r="F78" i="44"/>
  <c r="G76" i="64"/>
  <c r="G76" i="74"/>
  <c r="C73" i="64"/>
  <c r="F77" i="48"/>
  <c r="F78" i="46"/>
  <c r="I78" i="46"/>
  <c r="M74" i="45"/>
  <c r="F78" i="42"/>
  <c r="P75" i="48"/>
  <c r="G73" i="64"/>
  <c r="F77" i="42"/>
  <c r="E77" i="42" s="1"/>
  <c r="O77" i="79"/>
  <c r="C76" i="80"/>
  <c r="I77" i="46"/>
  <c r="O78" i="79"/>
  <c r="F76" i="80"/>
  <c r="C75" i="74"/>
  <c r="F79" i="42"/>
  <c r="M78" i="44"/>
  <c r="N77" i="43"/>
  <c r="R77" i="67"/>
  <c r="C76" i="64"/>
  <c r="I78" i="44"/>
  <c r="R78" i="44"/>
  <c r="C76" i="74"/>
  <c r="C74" i="64"/>
  <c r="O74" i="47"/>
  <c r="E75" i="76"/>
  <c r="T76" i="44" l="1"/>
  <c r="D77" i="79"/>
  <c r="B75" i="64"/>
  <c r="C74" i="47"/>
  <c r="B76" i="80"/>
  <c r="G79" i="79"/>
  <c r="C79" i="79" s="1"/>
  <c r="K78" i="48"/>
  <c r="D78" i="48" s="1"/>
  <c r="H76" i="79"/>
  <c r="M76" i="45"/>
  <c r="B76" i="64"/>
  <c r="F75" i="80"/>
  <c r="I76" i="46"/>
  <c r="L77" i="44"/>
  <c r="C73" i="71"/>
  <c r="C74" i="80"/>
  <c r="B74" i="80" s="1"/>
  <c r="O74" i="67"/>
  <c r="P78" i="48"/>
  <c r="P76" i="48"/>
  <c r="R79" i="79"/>
  <c r="N79" i="79" s="1"/>
  <c r="B76" i="74"/>
  <c r="C75" i="80"/>
  <c r="O75" i="44"/>
  <c r="M75" i="44" s="1"/>
  <c r="L75" i="44" s="1"/>
  <c r="C76" i="45"/>
  <c r="C77" i="44" s="1"/>
  <c r="H76" i="45"/>
  <c r="D77" i="44" s="1"/>
  <c r="B75" i="74"/>
  <c r="K76" i="42"/>
  <c r="I76" i="42" s="1"/>
  <c r="C76" i="47"/>
  <c r="E78" i="46"/>
  <c r="B73" i="64"/>
  <c r="L76" i="67"/>
  <c r="H78" i="79"/>
  <c r="G78" i="79" s="1"/>
  <c r="C75" i="47"/>
  <c r="P77" i="48"/>
  <c r="K77" i="79"/>
  <c r="C77" i="45"/>
  <c r="C78" i="44" s="1"/>
  <c r="K76" i="48"/>
  <c r="D76" i="48" s="1"/>
  <c r="K76" i="79"/>
  <c r="O75" i="67"/>
  <c r="C76" i="43"/>
  <c r="C78" i="42" s="1"/>
  <c r="R75" i="67"/>
  <c r="O76" i="44"/>
  <c r="M76" i="44" s="1"/>
  <c r="R76" i="44"/>
  <c r="K77" i="42"/>
  <c r="I77" i="42" s="1"/>
  <c r="C77" i="80"/>
  <c r="I76" i="43"/>
  <c r="I75" i="67"/>
  <c r="L76" i="47"/>
  <c r="C75" i="76"/>
  <c r="I77" i="43"/>
  <c r="F74" i="47"/>
  <c r="F77" i="67"/>
  <c r="C74" i="45"/>
  <c r="I74" i="43"/>
  <c r="N76" i="38"/>
  <c r="C74" i="71"/>
  <c r="B74" i="64"/>
  <c r="F76" i="47"/>
  <c r="E77" i="48"/>
  <c r="F75" i="48"/>
  <c r="E78" i="44"/>
  <c r="S78" i="79"/>
  <c r="E77" i="46"/>
  <c r="V77" i="79"/>
  <c r="S77" i="79"/>
  <c r="H77" i="79"/>
  <c r="D76" i="79"/>
  <c r="C75" i="43"/>
  <c r="E77" i="44"/>
  <c r="R75" i="47"/>
  <c r="F76" i="71"/>
  <c r="K74" i="39"/>
  <c r="I77" i="67"/>
  <c r="H77" i="45"/>
  <c r="H75" i="45"/>
  <c r="I76" i="47"/>
  <c r="O76" i="67"/>
  <c r="I77" i="47"/>
  <c r="O77" i="47"/>
  <c r="F75" i="67"/>
  <c r="L78" i="44"/>
  <c r="D77" i="48"/>
  <c r="F75" i="44"/>
  <c r="F76" i="67"/>
  <c r="D78" i="79"/>
  <c r="F76" i="44"/>
  <c r="N76" i="43"/>
  <c r="I75" i="43"/>
  <c r="L74" i="67"/>
  <c r="H74" i="45"/>
  <c r="D75" i="44" s="1"/>
  <c r="C75" i="45"/>
  <c r="C74" i="74"/>
  <c r="L75" i="67"/>
  <c r="I74" i="67"/>
  <c r="F74" i="71"/>
  <c r="C74" i="43"/>
  <c r="F78" i="48"/>
  <c r="O75" i="47"/>
  <c r="E78" i="42"/>
  <c r="H76" i="39"/>
  <c r="F76" i="48"/>
  <c r="H75" i="39"/>
  <c r="C77" i="43"/>
  <c r="I74" i="47"/>
  <c r="F75" i="71"/>
  <c r="F73" i="71"/>
  <c r="K73" i="39"/>
  <c r="O76" i="47"/>
  <c r="F77" i="47"/>
  <c r="B77" i="80"/>
  <c r="E79" i="42"/>
  <c r="N75" i="43"/>
  <c r="C74" i="67"/>
  <c r="V78" i="79"/>
  <c r="I76" i="44"/>
  <c r="F75" i="46"/>
  <c r="E75" i="46" s="1"/>
  <c r="M75" i="45"/>
  <c r="R74" i="67"/>
  <c r="E76" i="42"/>
  <c r="G74" i="74"/>
  <c r="F74" i="67"/>
  <c r="C75" i="67"/>
  <c r="F76" i="46"/>
  <c r="E74" i="76"/>
  <c r="B74" i="43" l="1"/>
  <c r="E76" i="48"/>
  <c r="C76" i="71"/>
  <c r="C74" i="76"/>
  <c r="B79" i="79"/>
  <c r="B75" i="80"/>
  <c r="C76" i="49"/>
  <c r="B76" i="49" s="1"/>
  <c r="C76" i="48" s="1"/>
  <c r="B76" i="48" s="1"/>
  <c r="G76" i="79"/>
  <c r="C76" i="79" s="1"/>
  <c r="B76" i="79" s="1"/>
  <c r="E76" i="46"/>
  <c r="F75" i="47"/>
  <c r="C75" i="71"/>
  <c r="B75" i="71" s="1"/>
  <c r="B73" i="71"/>
  <c r="C78" i="79"/>
  <c r="C77" i="42"/>
  <c r="C76" i="42"/>
  <c r="B76" i="45"/>
  <c r="L74" i="47"/>
  <c r="B74" i="47" s="1"/>
  <c r="D75" i="46" s="1"/>
  <c r="L75" i="47"/>
  <c r="B75" i="67"/>
  <c r="O77" i="67"/>
  <c r="B77" i="67" s="1"/>
  <c r="C78" i="46" s="1"/>
  <c r="L77" i="47"/>
  <c r="B77" i="47" s="1"/>
  <c r="D78" i="46" s="1"/>
  <c r="B76" i="47"/>
  <c r="B74" i="71"/>
  <c r="D73" i="39"/>
  <c r="L76" i="44"/>
  <c r="G77" i="79"/>
  <c r="C77" i="79" s="1"/>
  <c r="B76" i="43"/>
  <c r="B77" i="43"/>
  <c r="C79" i="42"/>
  <c r="E78" i="48"/>
  <c r="D78" i="44"/>
  <c r="B78" i="44" s="1"/>
  <c r="B77" i="45"/>
  <c r="D76" i="39"/>
  <c r="N73" i="39"/>
  <c r="N74" i="39"/>
  <c r="D75" i="39"/>
  <c r="J74" i="76"/>
  <c r="H74" i="76" s="1"/>
  <c r="B74" i="67"/>
  <c r="B74" i="74"/>
  <c r="K76" i="39"/>
  <c r="R77" i="79"/>
  <c r="N77" i="79" s="1"/>
  <c r="I76" i="67"/>
  <c r="B76" i="67" s="1"/>
  <c r="D74" i="39"/>
  <c r="E75" i="44"/>
  <c r="C75" i="44"/>
  <c r="B75" i="44" s="1"/>
  <c r="H74" i="39"/>
  <c r="R78" i="79"/>
  <c r="N78" i="79" s="1"/>
  <c r="J77" i="76"/>
  <c r="N73" i="38"/>
  <c r="D76" i="44"/>
  <c r="K75" i="39"/>
  <c r="B74" i="45"/>
  <c r="B77" i="44"/>
  <c r="J76" i="76"/>
  <c r="E77" i="76"/>
  <c r="J75" i="76"/>
  <c r="H75" i="76" s="1"/>
  <c r="B75" i="76" s="1"/>
  <c r="N76" i="39"/>
  <c r="N75" i="38"/>
  <c r="N74" i="38"/>
  <c r="N75" i="39"/>
  <c r="B75" i="45"/>
  <c r="B75" i="43"/>
  <c r="E76" i="44"/>
  <c r="C76" i="44"/>
  <c r="E76" i="76"/>
  <c r="B76" i="71"/>
  <c r="E75" i="48"/>
  <c r="H73" i="39"/>
  <c r="I75" i="47"/>
  <c r="B74" i="76" l="1"/>
  <c r="C77" i="49"/>
  <c r="B77" i="49" s="1"/>
  <c r="C77" i="48" s="1"/>
  <c r="B77" i="48" s="1"/>
  <c r="C78" i="49"/>
  <c r="B78" i="49" s="1"/>
  <c r="C78" i="48" s="1"/>
  <c r="B78" i="48" s="1"/>
  <c r="C75" i="49"/>
  <c r="B75" i="49" s="1"/>
  <c r="C75" i="48" s="1"/>
  <c r="B75" i="48" s="1"/>
  <c r="B75" i="47"/>
  <c r="D76" i="46" s="1"/>
  <c r="C75" i="46"/>
  <c r="B75" i="46" s="1"/>
  <c r="D77" i="46"/>
  <c r="B77" i="79"/>
  <c r="C76" i="76"/>
  <c r="C77" i="46"/>
  <c r="B77" i="46" s="1"/>
  <c r="B78" i="46"/>
  <c r="C76" i="46"/>
  <c r="E74" i="38"/>
  <c r="K74" i="38"/>
  <c r="Q75" i="38"/>
  <c r="C77" i="76"/>
  <c r="B74" i="78"/>
  <c r="B78" i="79"/>
  <c r="B75" i="77"/>
  <c r="E75" i="38"/>
  <c r="H75" i="38"/>
  <c r="B76" i="44"/>
  <c r="B73" i="77"/>
  <c r="H77" i="76"/>
  <c r="B72" i="78"/>
  <c r="H76" i="76"/>
  <c r="E73" i="38"/>
  <c r="B74" i="77"/>
  <c r="Q74" i="38"/>
  <c r="Q73" i="38"/>
  <c r="E76" i="38"/>
  <c r="Q76" i="38"/>
  <c r="H73" i="38"/>
  <c r="D74" i="38" l="1"/>
  <c r="B76" i="76"/>
  <c r="B76" i="46"/>
  <c r="B75" i="78"/>
  <c r="C74" i="38"/>
  <c r="B73" i="78"/>
  <c r="H74" i="38"/>
  <c r="D73" i="38"/>
  <c r="C73" i="39"/>
  <c r="B73" i="39" s="1"/>
  <c r="E73" i="39"/>
  <c r="E74" i="39"/>
  <c r="C74" i="39"/>
  <c r="B74" i="39" s="1"/>
  <c r="E75" i="39"/>
  <c r="C75" i="39"/>
  <c r="B75" i="39" s="1"/>
  <c r="B72" i="77"/>
  <c r="H76" i="38"/>
  <c r="D75" i="38"/>
  <c r="D76" i="38"/>
  <c r="C76" i="39"/>
  <c r="B76" i="39" s="1"/>
  <c r="E76" i="39"/>
  <c r="B77" i="76"/>
  <c r="B74" i="38" l="1"/>
  <c r="K76" i="38"/>
  <c r="C76" i="38"/>
  <c r="B76" i="38" s="1"/>
  <c r="K73" i="38"/>
  <c r="C73" i="38"/>
  <c r="B73" i="38" s="1"/>
  <c r="K75" i="38"/>
  <c r="C75" i="38"/>
  <c r="B75" i="38" s="1"/>
  <c r="L68" i="67" l="1"/>
  <c r="L60" i="67"/>
  <c r="C67" i="80"/>
  <c r="C63" i="80"/>
  <c r="K74" i="79"/>
  <c r="H72" i="79"/>
  <c r="H67" i="79"/>
  <c r="D75" i="79"/>
  <c r="D66" i="79"/>
  <c r="D62" i="79"/>
  <c r="G66" i="74"/>
  <c r="G65" i="74"/>
  <c r="G64" i="74"/>
  <c r="G63" i="74"/>
  <c r="G61" i="74"/>
  <c r="G51" i="74"/>
  <c r="G49" i="74"/>
  <c r="G39" i="74"/>
  <c r="G37" i="74"/>
  <c r="G27" i="74"/>
  <c r="G25" i="74"/>
  <c r="G15" i="74"/>
  <c r="G13" i="74"/>
  <c r="G61" i="64"/>
  <c r="G69" i="64"/>
  <c r="G66" i="64"/>
  <c r="G63" i="64"/>
  <c r="C72" i="64"/>
  <c r="C70" i="64"/>
  <c r="C64" i="64"/>
  <c r="C63" i="64"/>
  <c r="C62" i="64"/>
  <c r="C61" i="64"/>
  <c r="C58" i="64"/>
  <c r="O75" i="79"/>
  <c r="L57" i="67"/>
  <c r="L56" i="67"/>
  <c r="L55" i="67"/>
  <c r="L54" i="67"/>
  <c r="L52" i="67"/>
  <c r="L51" i="67"/>
  <c r="L50" i="67"/>
  <c r="L49" i="67"/>
  <c r="L48" i="67"/>
  <c r="L47" i="67"/>
  <c r="L44" i="67"/>
  <c r="L43" i="67"/>
  <c r="L42" i="67"/>
  <c r="L40" i="67"/>
  <c r="L39" i="67"/>
  <c r="L38" i="67"/>
  <c r="L37" i="67"/>
  <c r="L36" i="67"/>
  <c r="L35" i="67"/>
  <c r="L33" i="67"/>
  <c r="L32" i="67"/>
  <c r="L31" i="67"/>
  <c r="L30" i="67"/>
  <c r="L29" i="67"/>
  <c r="L28" i="67"/>
  <c r="L27" i="67"/>
  <c r="L26" i="67"/>
  <c r="L25" i="67"/>
  <c r="L24" i="67"/>
  <c r="L23" i="67"/>
  <c r="L22" i="67"/>
  <c r="L21" i="67"/>
  <c r="L20" i="67"/>
  <c r="L18" i="67"/>
  <c r="L17" i="67"/>
  <c r="L16" i="67"/>
  <c r="L15" i="67"/>
  <c r="L14" i="67"/>
  <c r="L13" i="67"/>
  <c r="L12" i="67"/>
  <c r="L11" i="67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6" i="80"/>
  <c r="C15" i="80"/>
  <c r="C14" i="80"/>
  <c r="C13" i="80"/>
  <c r="C12" i="80"/>
  <c r="C11" i="80"/>
  <c r="C10" i="80"/>
  <c r="M57" i="45"/>
  <c r="M49" i="45"/>
  <c r="M48" i="45"/>
  <c r="M45" i="45"/>
  <c r="M37" i="45"/>
  <c r="M36" i="45"/>
  <c r="M33" i="45"/>
  <c r="M25" i="45"/>
  <c r="M24" i="45"/>
  <c r="M21" i="45"/>
  <c r="M13" i="45"/>
  <c r="M12" i="45"/>
  <c r="N57" i="43"/>
  <c r="N56" i="43"/>
  <c r="N54" i="43"/>
  <c r="N53" i="43"/>
  <c r="N50" i="43"/>
  <c r="N49" i="43"/>
  <c r="N48" i="43"/>
  <c r="N46" i="43"/>
  <c r="N45" i="43"/>
  <c r="N44" i="43"/>
  <c r="N41" i="43"/>
  <c r="N40" i="43"/>
  <c r="N38" i="43"/>
  <c r="N37" i="43"/>
  <c r="N36" i="43"/>
  <c r="N34" i="43"/>
  <c r="N32" i="43"/>
  <c r="N30" i="43"/>
  <c r="N28" i="43"/>
  <c r="N26" i="43"/>
  <c r="N24" i="43"/>
  <c r="N22" i="43"/>
  <c r="N18" i="43"/>
  <c r="N16" i="43"/>
  <c r="N14" i="43"/>
  <c r="N12" i="43"/>
  <c r="N10" i="43"/>
  <c r="K59" i="79"/>
  <c r="K58" i="79"/>
  <c r="K57" i="79"/>
  <c r="K56" i="79"/>
  <c r="K55" i="79"/>
  <c r="K54" i="79"/>
  <c r="K53" i="79"/>
  <c r="K52" i="79"/>
  <c r="K51" i="79"/>
  <c r="K50" i="79"/>
  <c r="K49" i="79"/>
  <c r="K47" i="79"/>
  <c r="K46" i="79"/>
  <c r="K45" i="79"/>
  <c r="K44" i="79"/>
  <c r="K43" i="79"/>
  <c r="K42" i="79"/>
  <c r="K41" i="79"/>
  <c r="K40" i="79"/>
  <c r="K39" i="79"/>
  <c r="K38" i="79"/>
  <c r="K37" i="79"/>
  <c r="K35" i="79"/>
  <c r="K34" i="79"/>
  <c r="K33" i="79"/>
  <c r="K32" i="79"/>
  <c r="K31" i="79"/>
  <c r="K30" i="79"/>
  <c r="K29" i="79"/>
  <c r="K28" i="79"/>
  <c r="K27" i="79"/>
  <c r="K25" i="79"/>
  <c r="K23" i="79"/>
  <c r="K22" i="79"/>
  <c r="K21" i="79"/>
  <c r="K20" i="79"/>
  <c r="K19" i="79"/>
  <c r="K18" i="79"/>
  <c r="K17" i="79"/>
  <c r="K16" i="79"/>
  <c r="K15" i="79"/>
  <c r="K14" i="79"/>
  <c r="K13" i="79"/>
  <c r="H59" i="79"/>
  <c r="G59" i="79" s="1"/>
  <c r="H58" i="79"/>
  <c r="G58" i="79" s="1"/>
  <c r="H57" i="79"/>
  <c r="G57" i="79" s="1"/>
  <c r="H56" i="79"/>
  <c r="G56" i="79" s="1"/>
  <c r="H54" i="79"/>
  <c r="G54" i="79" s="1"/>
  <c r="H53" i="79"/>
  <c r="H52" i="79"/>
  <c r="G52" i="79" s="1"/>
  <c r="H51" i="79"/>
  <c r="G51" i="79" s="1"/>
  <c r="H50" i="79"/>
  <c r="H49" i="79"/>
  <c r="G49" i="79" s="1"/>
  <c r="H48" i="79"/>
  <c r="H47" i="79"/>
  <c r="G47" i="79" s="1"/>
  <c r="H45" i="79"/>
  <c r="G45" i="79" s="1"/>
  <c r="H44" i="79"/>
  <c r="G44" i="79" s="1"/>
  <c r="H43" i="79"/>
  <c r="G43" i="79" s="1"/>
  <c r="H42" i="79"/>
  <c r="G42" i="79" s="1"/>
  <c r="H41" i="79"/>
  <c r="G41" i="79" s="1"/>
  <c r="H40" i="79"/>
  <c r="G40" i="79" s="1"/>
  <c r="H39" i="79"/>
  <c r="G39" i="79" s="1"/>
  <c r="H38" i="79"/>
  <c r="G38" i="79" s="1"/>
  <c r="H37" i="79"/>
  <c r="G37" i="79" s="1"/>
  <c r="H35" i="79"/>
  <c r="G35" i="79" s="1"/>
  <c r="H33" i="79"/>
  <c r="G33" i="79" s="1"/>
  <c r="H32" i="79"/>
  <c r="G32" i="79" s="1"/>
  <c r="H30" i="79"/>
  <c r="G30" i="79" s="1"/>
  <c r="H29" i="79"/>
  <c r="G29" i="79" s="1"/>
  <c r="H28" i="79"/>
  <c r="G28" i="79" s="1"/>
  <c r="H27" i="79"/>
  <c r="G27" i="79" s="1"/>
  <c r="H26" i="79"/>
  <c r="H25" i="79"/>
  <c r="G25" i="79" s="1"/>
  <c r="H23" i="79"/>
  <c r="G23" i="79" s="1"/>
  <c r="H22" i="79"/>
  <c r="G22" i="79" s="1"/>
  <c r="H21" i="79"/>
  <c r="G21" i="79" s="1"/>
  <c r="H19" i="79"/>
  <c r="G19" i="79" s="1"/>
  <c r="H18" i="79"/>
  <c r="G18" i="79" s="1"/>
  <c r="H17" i="79"/>
  <c r="G17" i="79" s="1"/>
  <c r="H16" i="79"/>
  <c r="G16" i="79" s="1"/>
  <c r="H15" i="79"/>
  <c r="G15" i="79" s="1"/>
  <c r="H14" i="79"/>
  <c r="G14" i="79" s="1"/>
  <c r="H13" i="79"/>
  <c r="G13" i="79" s="1"/>
  <c r="H12" i="79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K59" i="42"/>
  <c r="I59" i="42" s="1"/>
  <c r="K58" i="42"/>
  <c r="I58" i="42" s="1"/>
  <c r="K57" i="42"/>
  <c r="I57" i="42" s="1"/>
  <c r="K56" i="42"/>
  <c r="I56" i="42" s="1"/>
  <c r="K55" i="42"/>
  <c r="I55" i="42" s="1"/>
  <c r="K54" i="42"/>
  <c r="I54" i="42" s="1"/>
  <c r="K53" i="42"/>
  <c r="I53" i="42" s="1"/>
  <c r="K52" i="42"/>
  <c r="I52" i="42" s="1"/>
  <c r="K51" i="42"/>
  <c r="I51" i="42" s="1"/>
  <c r="K50" i="42"/>
  <c r="I50" i="42" s="1"/>
  <c r="K49" i="42"/>
  <c r="I49" i="42" s="1"/>
  <c r="K48" i="42"/>
  <c r="I48" i="42" s="1"/>
  <c r="K47" i="42"/>
  <c r="I47" i="42" s="1"/>
  <c r="K46" i="42"/>
  <c r="I46" i="42" s="1"/>
  <c r="K45" i="42"/>
  <c r="I45" i="42" s="1"/>
  <c r="K44" i="42"/>
  <c r="I44" i="42" s="1"/>
  <c r="K43" i="42"/>
  <c r="I43" i="42" s="1"/>
  <c r="K42" i="42"/>
  <c r="I42" i="42" s="1"/>
  <c r="K41" i="42"/>
  <c r="I41" i="42" s="1"/>
  <c r="K40" i="42"/>
  <c r="I40" i="42" s="1"/>
  <c r="K39" i="42"/>
  <c r="I39" i="42" s="1"/>
  <c r="K38" i="42"/>
  <c r="I38" i="42" s="1"/>
  <c r="K37" i="42"/>
  <c r="I37" i="42" s="1"/>
  <c r="K36" i="42"/>
  <c r="I36" i="42" s="1"/>
  <c r="D59" i="79"/>
  <c r="C59" i="79" s="1"/>
  <c r="D58" i="79"/>
  <c r="D57" i="79"/>
  <c r="D54" i="79"/>
  <c r="D53" i="79"/>
  <c r="D51" i="79"/>
  <c r="D50" i="79"/>
  <c r="D49" i="79"/>
  <c r="D48" i="79"/>
  <c r="D47" i="79"/>
  <c r="D46" i="79"/>
  <c r="D45" i="79"/>
  <c r="D44" i="79"/>
  <c r="D42" i="79"/>
  <c r="D41" i="79"/>
  <c r="D40" i="79"/>
  <c r="D39" i="79"/>
  <c r="D38" i="79"/>
  <c r="D37" i="79"/>
  <c r="D35" i="79"/>
  <c r="D34" i="79"/>
  <c r="D33" i="79"/>
  <c r="D32" i="79"/>
  <c r="D30" i="79"/>
  <c r="D29" i="79"/>
  <c r="D28" i="79"/>
  <c r="D27" i="79"/>
  <c r="D26" i="79"/>
  <c r="D25" i="79"/>
  <c r="D24" i="79"/>
  <c r="D23" i="79"/>
  <c r="D22" i="79"/>
  <c r="D21" i="79"/>
  <c r="D20" i="79"/>
  <c r="D18" i="79"/>
  <c r="D17" i="79"/>
  <c r="D16" i="79"/>
  <c r="D15" i="79"/>
  <c r="D14" i="79"/>
  <c r="D13" i="79"/>
  <c r="D12" i="79"/>
  <c r="M54" i="44"/>
  <c r="M53" i="44"/>
  <c r="M52" i="44"/>
  <c r="M51" i="44"/>
  <c r="M50" i="44"/>
  <c r="M49" i="44"/>
  <c r="M47" i="44"/>
  <c r="M46" i="44"/>
  <c r="M45" i="44"/>
  <c r="M44" i="44"/>
  <c r="M43" i="44"/>
  <c r="M42" i="44"/>
  <c r="M41" i="44"/>
  <c r="M39" i="44"/>
  <c r="M38" i="44"/>
  <c r="M37" i="44"/>
  <c r="M36" i="44"/>
  <c r="M35" i="44"/>
  <c r="M34" i="44"/>
  <c r="M33" i="44"/>
  <c r="M32" i="44"/>
  <c r="M31" i="44"/>
  <c r="M30" i="44"/>
  <c r="M29" i="44"/>
  <c r="M27" i="44"/>
  <c r="M26" i="44"/>
  <c r="M25" i="44"/>
  <c r="M22" i="44"/>
  <c r="M21" i="44"/>
  <c r="M19" i="44"/>
  <c r="M17" i="44"/>
  <c r="M16" i="44"/>
  <c r="M14" i="44"/>
  <c r="M13" i="44"/>
  <c r="M12" i="44"/>
  <c r="D19" i="79" l="1"/>
  <c r="D31" i="79"/>
  <c r="M18" i="44"/>
  <c r="D43" i="79"/>
  <c r="D55" i="79"/>
  <c r="G14" i="74"/>
  <c r="G26" i="74"/>
  <c r="G38" i="74"/>
  <c r="G50" i="74"/>
  <c r="C41" i="80"/>
  <c r="H24" i="79"/>
  <c r="G24" i="79" s="1"/>
  <c r="C24" i="79" s="1"/>
  <c r="H55" i="79"/>
  <c r="G55" i="79" s="1"/>
  <c r="L46" i="67"/>
  <c r="L34" i="67"/>
  <c r="C59" i="64"/>
  <c r="D36" i="79"/>
  <c r="L10" i="67"/>
  <c r="M20" i="45"/>
  <c r="M32" i="45"/>
  <c r="M44" i="45"/>
  <c r="M56" i="45"/>
  <c r="G62" i="74"/>
  <c r="K12" i="79"/>
  <c r="G12" i="79" s="1"/>
  <c r="C12" i="79" s="1"/>
  <c r="H31" i="79"/>
  <c r="G31" i="79" s="1"/>
  <c r="H36" i="79"/>
  <c r="K24" i="79"/>
  <c r="K36" i="79"/>
  <c r="K48" i="79"/>
  <c r="G48" i="79" s="1"/>
  <c r="C48" i="79" s="1"/>
  <c r="G28" i="74"/>
  <c r="G40" i="74"/>
  <c r="G52" i="74"/>
  <c r="G68" i="64"/>
  <c r="B68" i="64" s="1"/>
  <c r="D52" i="79"/>
  <c r="C52" i="79" s="1"/>
  <c r="M16" i="45"/>
  <c r="M28" i="45"/>
  <c r="M40" i="45"/>
  <c r="M52" i="45"/>
  <c r="C17" i="80"/>
  <c r="G18" i="74"/>
  <c r="G30" i="74"/>
  <c r="G42" i="74"/>
  <c r="G54" i="74"/>
  <c r="G53" i="79"/>
  <c r="L41" i="67"/>
  <c r="C69" i="64"/>
  <c r="B69" i="64" s="1"/>
  <c r="G62" i="64"/>
  <c r="B62" i="64" s="1"/>
  <c r="G12" i="74"/>
  <c r="G36" i="74"/>
  <c r="G48" i="74"/>
  <c r="G72" i="74"/>
  <c r="M17" i="45"/>
  <c r="M29" i="45"/>
  <c r="M41" i="45"/>
  <c r="M53" i="45"/>
  <c r="D70" i="79"/>
  <c r="H63" i="79"/>
  <c r="C59" i="80"/>
  <c r="L64" i="67"/>
  <c r="L19" i="67"/>
  <c r="C65" i="64"/>
  <c r="G70" i="64"/>
  <c r="B70" i="64" s="1"/>
  <c r="G20" i="74"/>
  <c r="G32" i="74"/>
  <c r="G44" i="74"/>
  <c r="G68" i="74"/>
  <c r="C67" i="64"/>
  <c r="G10" i="74"/>
  <c r="G22" i="74"/>
  <c r="G34" i="74"/>
  <c r="G46" i="74"/>
  <c r="G58" i="74"/>
  <c r="G70" i="74"/>
  <c r="G17" i="74"/>
  <c r="G29" i="74"/>
  <c r="G41" i="74"/>
  <c r="G53" i="74"/>
  <c r="G19" i="74"/>
  <c r="G31" i="74"/>
  <c r="G43" i="74"/>
  <c r="C66" i="64"/>
  <c r="G71" i="64"/>
  <c r="G9" i="74"/>
  <c r="G21" i="74"/>
  <c r="G33" i="74"/>
  <c r="C60" i="64"/>
  <c r="C68" i="64"/>
  <c r="G11" i="74"/>
  <c r="G23" i="74"/>
  <c r="G35" i="74"/>
  <c r="G47" i="74"/>
  <c r="H34" i="79"/>
  <c r="G34" i="79" s="1"/>
  <c r="H46" i="79"/>
  <c r="G46" i="79" s="1"/>
  <c r="C46" i="79" s="1"/>
  <c r="G45" i="74"/>
  <c r="G57" i="74"/>
  <c r="G69" i="74"/>
  <c r="O73" i="44"/>
  <c r="M73" i="44" s="1"/>
  <c r="G16" i="74"/>
  <c r="G24" i="74"/>
  <c r="G50" i="79"/>
  <c r="L73" i="67"/>
  <c r="D56" i="79"/>
  <c r="C56" i="79" s="1"/>
  <c r="H20" i="79"/>
  <c r="G20" i="79" s="1"/>
  <c r="C20" i="79" s="1"/>
  <c r="K26" i="79"/>
  <c r="G26" i="79" s="1"/>
  <c r="C26" i="79" s="1"/>
  <c r="T74" i="44"/>
  <c r="R74" i="44" s="1"/>
  <c r="R72" i="47"/>
  <c r="T73" i="44"/>
  <c r="R73" i="44" s="1"/>
  <c r="R11" i="67"/>
  <c r="R15" i="67"/>
  <c r="R19" i="67"/>
  <c r="R23" i="67"/>
  <c r="R27" i="67"/>
  <c r="R31" i="67"/>
  <c r="R35" i="67"/>
  <c r="R39" i="67"/>
  <c r="R43" i="67"/>
  <c r="R47" i="67"/>
  <c r="R51" i="67"/>
  <c r="R55" i="67"/>
  <c r="R59" i="67"/>
  <c r="R63" i="67"/>
  <c r="R67" i="67"/>
  <c r="R72" i="67"/>
  <c r="O13" i="79"/>
  <c r="O17" i="79"/>
  <c r="O21" i="79"/>
  <c r="O25" i="79"/>
  <c r="O29" i="79"/>
  <c r="O33" i="79"/>
  <c r="O37" i="79"/>
  <c r="O41" i="79"/>
  <c r="O45" i="79"/>
  <c r="D74" i="79"/>
  <c r="H62" i="79"/>
  <c r="H66" i="79"/>
  <c r="H70" i="79"/>
  <c r="H75" i="79"/>
  <c r="K64" i="79"/>
  <c r="K68" i="79"/>
  <c r="C62" i="80"/>
  <c r="C66" i="80"/>
  <c r="C71" i="80"/>
  <c r="L59" i="67"/>
  <c r="L63" i="67"/>
  <c r="L67" i="67"/>
  <c r="L72" i="67"/>
  <c r="O49" i="79"/>
  <c r="O53" i="79"/>
  <c r="O57" i="79"/>
  <c r="O61" i="79"/>
  <c r="O65" i="79"/>
  <c r="O69" i="79"/>
  <c r="O74" i="79"/>
  <c r="T11" i="44"/>
  <c r="R11" i="44" s="1"/>
  <c r="T15" i="44"/>
  <c r="R15" i="44" s="1"/>
  <c r="T19" i="44"/>
  <c r="R19" i="44" s="1"/>
  <c r="L19" i="44" s="1"/>
  <c r="T23" i="44"/>
  <c r="R23" i="44" s="1"/>
  <c r="T27" i="44"/>
  <c r="R27" i="44" s="1"/>
  <c r="L27" i="44" s="1"/>
  <c r="T31" i="44"/>
  <c r="T35" i="44"/>
  <c r="R35" i="44" s="1"/>
  <c r="L35" i="44" s="1"/>
  <c r="T39" i="44"/>
  <c r="R39" i="44" s="1"/>
  <c r="L39" i="44" s="1"/>
  <c r="T43" i="44"/>
  <c r="R43" i="44" s="1"/>
  <c r="L43" i="44" s="1"/>
  <c r="T47" i="44"/>
  <c r="R47" i="44" s="1"/>
  <c r="L47" i="44" s="1"/>
  <c r="T51" i="44"/>
  <c r="R51" i="44" s="1"/>
  <c r="L51" i="44" s="1"/>
  <c r="T55" i="44"/>
  <c r="R55" i="44" s="1"/>
  <c r="T59" i="44"/>
  <c r="R59" i="44" s="1"/>
  <c r="T63" i="44"/>
  <c r="R63" i="44" s="1"/>
  <c r="T67" i="44"/>
  <c r="R67" i="44" s="1"/>
  <c r="S13" i="79"/>
  <c r="S17" i="79"/>
  <c r="S21" i="79"/>
  <c r="S25" i="79"/>
  <c r="S29" i="79"/>
  <c r="S33" i="79"/>
  <c r="S37" i="79"/>
  <c r="S41" i="79"/>
  <c r="S45" i="79"/>
  <c r="S49" i="79"/>
  <c r="S53" i="79"/>
  <c r="S57" i="79"/>
  <c r="S61" i="79"/>
  <c r="S65" i="79"/>
  <c r="S69" i="79"/>
  <c r="S74" i="79"/>
  <c r="V15" i="79"/>
  <c r="V19" i="79"/>
  <c r="V23" i="79"/>
  <c r="V27" i="79"/>
  <c r="V31" i="79"/>
  <c r="V35" i="79"/>
  <c r="V39" i="79"/>
  <c r="V43" i="79"/>
  <c r="V47" i="79"/>
  <c r="V51" i="79"/>
  <c r="V55" i="79"/>
  <c r="V59" i="79"/>
  <c r="V63" i="79"/>
  <c r="V67" i="79"/>
  <c r="V72" i="79"/>
  <c r="F10" i="80"/>
  <c r="B10" i="80" s="1"/>
  <c r="F14" i="80"/>
  <c r="B14" i="80" s="1"/>
  <c r="F18" i="80"/>
  <c r="B18" i="80" s="1"/>
  <c r="F22" i="80"/>
  <c r="B22" i="80" s="1"/>
  <c r="F26" i="80"/>
  <c r="B26" i="80" s="1"/>
  <c r="F30" i="80"/>
  <c r="B30" i="80" s="1"/>
  <c r="F34" i="80"/>
  <c r="B34" i="80" s="1"/>
  <c r="F38" i="80"/>
  <c r="B38" i="80" s="1"/>
  <c r="F42" i="80"/>
  <c r="B42" i="80" s="1"/>
  <c r="F46" i="80"/>
  <c r="B46" i="80" s="1"/>
  <c r="F50" i="80"/>
  <c r="B50" i="80" s="1"/>
  <c r="F54" i="80"/>
  <c r="B54" i="80" s="1"/>
  <c r="F58" i="80"/>
  <c r="F62" i="80"/>
  <c r="F66" i="80"/>
  <c r="F71" i="80"/>
  <c r="R13" i="47"/>
  <c r="R17" i="47"/>
  <c r="R21" i="47"/>
  <c r="R25" i="47"/>
  <c r="R29" i="47"/>
  <c r="R33" i="47"/>
  <c r="R37" i="47"/>
  <c r="R41" i="47"/>
  <c r="R45" i="47"/>
  <c r="R49" i="47"/>
  <c r="R53" i="47"/>
  <c r="R57" i="47"/>
  <c r="R61" i="47"/>
  <c r="R65" i="47"/>
  <c r="R70" i="47"/>
  <c r="L53" i="67"/>
  <c r="L45" i="67"/>
  <c r="R12" i="67"/>
  <c r="R16" i="67"/>
  <c r="R20" i="67"/>
  <c r="R24" i="67"/>
  <c r="R28" i="67"/>
  <c r="R32" i="67"/>
  <c r="R36" i="67"/>
  <c r="R40" i="67"/>
  <c r="R44" i="67"/>
  <c r="R48" i="67"/>
  <c r="R52" i="67"/>
  <c r="R56" i="67"/>
  <c r="R60" i="67"/>
  <c r="R64" i="67"/>
  <c r="R68" i="67"/>
  <c r="R73" i="67"/>
  <c r="O14" i="79"/>
  <c r="O18" i="79"/>
  <c r="O22" i="79"/>
  <c r="O26" i="79"/>
  <c r="O30" i="79"/>
  <c r="O34" i="79"/>
  <c r="O38" i="79"/>
  <c r="O42" i="79"/>
  <c r="O46" i="79"/>
  <c r="O50" i="79"/>
  <c r="O54" i="79"/>
  <c r="O58" i="79"/>
  <c r="O62" i="79"/>
  <c r="O66" i="79"/>
  <c r="O70" i="79"/>
  <c r="T12" i="44"/>
  <c r="R12" i="44" s="1"/>
  <c r="L12" i="44" s="1"/>
  <c r="T16" i="44"/>
  <c r="R16" i="44" s="1"/>
  <c r="L16" i="44" s="1"/>
  <c r="T20" i="44"/>
  <c r="T24" i="44"/>
  <c r="R24" i="44" s="1"/>
  <c r="T28" i="44"/>
  <c r="R28" i="44" s="1"/>
  <c r="T32" i="44"/>
  <c r="R32" i="44" s="1"/>
  <c r="L32" i="44" s="1"/>
  <c r="T36" i="44"/>
  <c r="R36" i="44" s="1"/>
  <c r="L36" i="44" s="1"/>
  <c r="T40" i="44"/>
  <c r="R40" i="44" s="1"/>
  <c r="T44" i="44"/>
  <c r="R44" i="44" s="1"/>
  <c r="L44" i="44" s="1"/>
  <c r="T48" i="44"/>
  <c r="R48" i="44" s="1"/>
  <c r="T52" i="44"/>
  <c r="R52" i="44" s="1"/>
  <c r="L52" i="44" s="1"/>
  <c r="T56" i="44"/>
  <c r="R56" i="44" s="1"/>
  <c r="T60" i="44"/>
  <c r="R60" i="44" s="1"/>
  <c r="T64" i="44"/>
  <c r="R64" i="44" s="1"/>
  <c r="T68" i="44"/>
  <c r="R68" i="44" s="1"/>
  <c r="S14" i="79"/>
  <c r="S18" i="79"/>
  <c r="S22" i="79"/>
  <c r="S26" i="79"/>
  <c r="S30" i="79"/>
  <c r="S34" i="79"/>
  <c r="S38" i="79"/>
  <c r="S42" i="79"/>
  <c r="S46" i="79"/>
  <c r="S50" i="79"/>
  <c r="S54" i="79"/>
  <c r="S58" i="79"/>
  <c r="S62" i="79"/>
  <c r="S66" i="79"/>
  <c r="S70" i="79"/>
  <c r="S75" i="79"/>
  <c r="V12" i="79"/>
  <c r="V16" i="79"/>
  <c r="V20" i="79"/>
  <c r="V24" i="79"/>
  <c r="V28" i="79"/>
  <c r="V32" i="79"/>
  <c r="V36" i="79"/>
  <c r="V40" i="79"/>
  <c r="V44" i="79"/>
  <c r="V48" i="79"/>
  <c r="V52" i="79"/>
  <c r="V56" i="79"/>
  <c r="V60" i="79"/>
  <c r="V64" i="79"/>
  <c r="V68" i="79"/>
  <c r="V73" i="79"/>
  <c r="F11" i="80"/>
  <c r="B11" i="80" s="1"/>
  <c r="F15" i="80"/>
  <c r="B15" i="80" s="1"/>
  <c r="F19" i="80"/>
  <c r="B19" i="80" s="1"/>
  <c r="F23" i="80"/>
  <c r="F27" i="80"/>
  <c r="B27" i="80" s="1"/>
  <c r="F31" i="80"/>
  <c r="B31" i="80" s="1"/>
  <c r="F35" i="80"/>
  <c r="B35" i="80" s="1"/>
  <c r="F39" i="80"/>
  <c r="B39" i="80" s="1"/>
  <c r="F43" i="80"/>
  <c r="B43" i="80" s="1"/>
  <c r="F47" i="80"/>
  <c r="B47" i="80" s="1"/>
  <c r="F51" i="80"/>
  <c r="B51" i="80" s="1"/>
  <c r="F55" i="80"/>
  <c r="B55" i="80" s="1"/>
  <c r="F59" i="80"/>
  <c r="F63" i="80"/>
  <c r="B63" i="80" s="1"/>
  <c r="F67" i="80"/>
  <c r="B67" i="80" s="1"/>
  <c r="F72" i="80"/>
  <c r="R10" i="47"/>
  <c r="R14" i="47"/>
  <c r="R18" i="47"/>
  <c r="R22" i="47"/>
  <c r="R26" i="47"/>
  <c r="R30" i="47"/>
  <c r="R34" i="47"/>
  <c r="R38" i="47"/>
  <c r="R42" i="47"/>
  <c r="R46" i="47"/>
  <c r="R50" i="47"/>
  <c r="R54" i="47"/>
  <c r="R58" i="47"/>
  <c r="R62" i="47"/>
  <c r="R66" i="47"/>
  <c r="B61" i="64"/>
  <c r="G9" i="64"/>
  <c r="G13" i="64"/>
  <c r="G17" i="64"/>
  <c r="G21" i="64"/>
  <c r="G25" i="64"/>
  <c r="G29" i="64"/>
  <c r="G33" i="64"/>
  <c r="G37" i="64"/>
  <c r="G41" i="64"/>
  <c r="G45" i="64"/>
  <c r="G49" i="64"/>
  <c r="G57" i="64"/>
  <c r="C10" i="74"/>
  <c r="B10" i="74" s="1"/>
  <c r="C14" i="74"/>
  <c r="B14" i="74" s="1"/>
  <c r="C18" i="74"/>
  <c r="C22" i="74"/>
  <c r="C26" i="74"/>
  <c r="B26" i="74" s="1"/>
  <c r="C30" i="74"/>
  <c r="C34" i="74"/>
  <c r="C38" i="74"/>
  <c r="B38" i="74" s="1"/>
  <c r="C42" i="74"/>
  <c r="B42" i="74" s="1"/>
  <c r="C46" i="74"/>
  <c r="C50" i="74"/>
  <c r="B50" i="74" s="1"/>
  <c r="C59" i="74"/>
  <c r="C63" i="74"/>
  <c r="B63" i="74" s="1"/>
  <c r="C67" i="74"/>
  <c r="C71" i="74"/>
  <c r="G60" i="74"/>
  <c r="K61" i="42"/>
  <c r="I61" i="42" s="1"/>
  <c r="K65" i="42"/>
  <c r="I65" i="42" s="1"/>
  <c r="K69" i="42"/>
  <c r="I69" i="42" s="1"/>
  <c r="K75" i="42"/>
  <c r="I75" i="42" s="1"/>
  <c r="O63" i="44"/>
  <c r="M63" i="44" s="1"/>
  <c r="O67" i="44"/>
  <c r="M67" i="44" s="1"/>
  <c r="O47" i="79"/>
  <c r="M70" i="45"/>
  <c r="G12" i="64"/>
  <c r="G16" i="64"/>
  <c r="G20" i="64"/>
  <c r="G24" i="64"/>
  <c r="G28" i="64"/>
  <c r="G32" i="64"/>
  <c r="G36" i="64"/>
  <c r="G40" i="64"/>
  <c r="G44" i="64"/>
  <c r="G48" i="64"/>
  <c r="G52" i="64"/>
  <c r="G60" i="64"/>
  <c r="C9" i="74"/>
  <c r="C13" i="74"/>
  <c r="B13" i="74" s="1"/>
  <c r="C17" i="74"/>
  <c r="C21" i="74"/>
  <c r="B21" i="74" s="1"/>
  <c r="C25" i="74"/>
  <c r="B25" i="74" s="1"/>
  <c r="C29" i="74"/>
  <c r="B29" i="74" s="1"/>
  <c r="C33" i="74"/>
  <c r="C37" i="74"/>
  <c r="B37" i="74" s="1"/>
  <c r="C41" i="74"/>
  <c r="C45" i="74"/>
  <c r="C49" i="74"/>
  <c r="B49" i="74" s="1"/>
  <c r="C53" i="74"/>
  <c r="C58" i="74"/>
  <c r="C62" i="74"/>
  <c r="C66" i="74"/>
  <c r="B66" i="74" s="1"/>
  <c r="C70" i="74"/>
  <c r="K64" i="42"/>
  <c r="I64" i="42" s="1"/>
  <c r="K68" i="42"/>
  <c r="I68" i="42" s="1"/>
  <c r="K74" i="42"/>
  <c r="I74" i="42" s="1"/>
  <c r="O62" i="44"/>
  <c r="M62" i="44" s="1"/>
  <c r="O66" i="44"/>
  <c r="M66" i="44" s="1"/>
  <c r="O71" i="44"/>
  <c r="M71" i="44" s="1"/>
  <c r="R13" i="67"/>
  <c r="O55" i="79"/>
  <c r="R17" i="67"/>
  <c r="R21" i="67"/>
  <c r="R25" i="67"/>
  <c r="R29" i="67"/>
  <c r="R33" i="67"/>
  <c r="R37" i="67"/>
  <c r="R41" i="67"/>
  <c r="R45" i="67"/>
  <c r="R49" i="67"/>
  <c r="R53" i="67"/>
  <c r="R57" i="67"/>
  <c r="R61" i="67"/>
  <c r="R65" i="67"/>
  <c r="R70" i="67"/>
  <c r="O15" i="79"/>
  <c r="O19" i="79"/>
  <c r="O23" i="79"/>
  <c r="O27" i="79"/>
  <c r="O31" i="79"/>
  <c r="O35" i="79"/>
  <c r="O39" i="79"/>
  <c r="O43" i="79"/>
  <c r="O51" i="79"/>
  <c r="O63" i="79"/>
  <c r="O72" i="79"/>
  <c r="T13" i="44"/>
  <c r="R13" i="44" s="1"/>
  <c r="L13" i="44" s="1"/>
  <c r="T21" i="44"/>
  <c r="R21" i="44" s="1"/>
  <c r="L21" i="44" s="1"/>
  <c r="T29" i="44"/>
  <c r="R29" i="44" s="1"/>
  <c r="L29" i="44" s="1"/>
  <c r="T37" i="44"/>
  <c r="R37" i="44" s="1"/>
  <c r="L37" i="44" s="1"/>
  <c r="T45" i="44"/>
  <c r="R45" i="44" s="1"/>
  <c r="L45" i="44" s="1"/>
  <c r="T53" i="44"/>
  <c r="R53" i="44" s="1"/>
  <c r="L53" i="44" s="1"/>
  <c r="T61" i="44"/>
  <c r="R61" i="44" s="1"/>
  <c r="T69" i="44"/>
  <c r="R69" i="44" s="1"/>
  <c r="S15" i="79"/>
  <c r="S23" i="79"/>
  <c r="S31" i="79"/>
  <c r="R31" i="79" s="1"/>
  <c r="S39" i="79"/>
  <c r="S47" i="79"/>
  <c r="S55" i="79"/>
  <c r="S63" i="79"/>
  <c r="S72" i="79"/>
  <c r="V13" i="79"/>
  <c r="V25" i="79"/>
  <c r="V33" i="79"/>
  <c r="V41" i="79"/>
  <c r="V49" i="79"/>
  <c r="V57" i="79"/>
  <c r="V65" i="79"/>
  <c r="V74" i="79"/>
  <c r="F16" i="80"/>
  <c r="B16" i="80" s="1"/>
  <c r="F28" i="80"/>
  <c r="B28" i="80" s="1"/>
  <c r="F36" i="80"/>
  <c r="B36" i="80" s="1"/>
  <c r="F44" i="80"/>
  <c r="B44" i="80" s="1"/>
  <c r="F52" i="80"/>
  <c r="B52" i="80" s="1"/>
  <c r="F64" i="80"/>
  <c r="F73" i="80"/>
  <c r="R15" i="47"/>
  <c r="R23" i="47"/>
  <c r="R27" i="47"/>
  <c r="R35" i="47"/>
  <c r="R43" i="47"/>
  <c r="R47" i="47"/>
  <c r="R55" i="47"/>
  <c r="R63" i="47"/>
  <c r="C13" i="64"/>
  <c r="C21" i="64"/>
  <c r="C29" i="64"/>
  <c r="C37" i="64"/>
  <c r="C45" i="64"/>
  <c r="C53" i="64"/>
  <c r="B66" i="64"/>
  <c r="G14" i="64"/>
  <c r="G22" i="64"/>
  <c r="G30" i="64"/>
  <c r="G38" i="64"/>
  <c r="G46" i="64"/>
  <c r="G54" i="64"/>
  <c r="G58" i="64"/>
  <c r="B58" i="64" s="1"/>
  <c r="C11" i="74"/>
  <c r="C19" i="74"/>
  <c r="C27" i="74"/>
  <c r="B27" i="74" s="1"/>
  <c r="C35" i="74"/>
  <c r="C43" i="74"/>
  <c r="B43" i="74" s="1"/>
  <c r="C51" i="74"/>
  <c r="B51" i="74" s="1"/>
  <c r="C60" i="74"/>
  <c r="C68" i="74"/>
  <c r="K66" i="42"/>
  <c r="I66" i="42" s="1"/>
  <c r="O60" i="44"/>
  <c r="M60" i="44" s="1"/>
  <c r="O68" i="44"/>
  <c r="M68" i="44" s="1"/>
  <c r="M22" i="45"/>
  <c r="M38" i="45"/>
  <c r="M54" i="45"/>
  <c r="R10" i="67"/>
  <c r="R14" i="67"/>
  <c r="R18" i="67"/>
  <c r="R22" i="67"/>
  <c r="R26" i="67"/>
  <c r="R30" i="67"/>
  <c r="R34" i="67"/>
  <c r="R38" i="67"/>
  <c r="R42" i="67"/>
  <c r="R46" i="67"/>
  <c r="R50" i="67"/>
  <c r="R54" i="67"/>
  <c r="R58" i="67"/>
  <c r="R62" i="67"/>
  <c r="R66" i="67"/>
  <c r="R71" i="67"/>
  <c r="O12" i="79"/>
  <c r="O16" i="79"/>
  <c r="O20" i="79"/>
  <c r="O24" i="79"/>
  <c r="O28" i="79"/>
  <c r="O32" i="79"/>
  <c r="O36" i="79"/>
  <c r="O40" i="79"/>
  <c r="O44" i="79"/>
  <c r="O48" i="79"/>
  <c r="O52" i="79"/>
  <c r="O56" i="79"/>
  <c r="O60" i="79"/>
  <c r="O64" i="79"/>
  <c r="O68" i="79"/>
  <c r="O73" i="79"/>
  <c r="T14" i="44"/>
  <c r="R14" i="44" s="1"/>
  <c r="L14" i="44" s="1"/>
  <c r="T18" i="44"/>
  <c r="R18" i="44" s="1"/>
  <c r="L18" i="44" s="1"/>
  <c r="T22" i="44"/>
  <c r="R22" i="44" s="1"/>
  <c r="L22" i="44" s="1"/>
  <c r="T26" i="44"/>
  <c r="R26" i="44" s="1"/>
  <c r="L26" i="44" s="1"/>
  <c r="T30" i="44"/>
  <c r="R30" i="44" s="1"/>
  <c r="T34" i="44"/>
  <c r="R34" i="44" s="1"/>
  <c r="L34" i="44" s="1"/>
  <c r="T38" i="44"/>
  <c r="R38" i="44" s="1"/>
  <c r="L38" i="44" s="1"/>
  <c r="T42" i="44"/>
  <c r="R42" i="44" s="1"/>
  <c r="L42" i="44" s="1"/>
  <c r="T46" i="44"/>
  <c r="R46" i="44" s="1"/>
  <c r="L46" i="44" s="1"/>
  <c r="T50" i="44"/>
  <c r="R50" i="44" s="1"/>
  <c r="L50" i="44" s="1"/>
  <c r="T54" i="44"/>
  <c r="R54" i="44" s="1"/>
  <c r="L54" i="44" s="1"/>
  <c r="T58" i="44"/>
  <c r="R58" i="44" s="1"/>
  <c r="T62" i="44"/>
  <c r="R62" i="44" s="1"/>
  <c r="T66" i="44"/>
  <c r="R66" i="44" s="1"/>
  <c r="T71" i="44"/>
  <c r="R71" i="44" s="1"/>
  <c r="S12" i="79"/>
  <c r="S16" i="79"/>
  <c r="S20" i="79"/>
  <c r="S24" i="79"/>
  <c r="S28" i="79"/>
  <c r="S32" i="79"/>
  <c r="S36" i="79"/>
  <c r="S40" i="79"/>
  <c r="S44" i="79"/>
  <c r="S48" i="79"/>
  <c r="S52" i="79"/>
  <c r="S56" i="79"/>
  <c r="S60" i="79"/>
  <c r="S64" i="79"/>
  <c r="S68" i="79"/>
  <c r="S73" i="79"/>
  <c r="V14" i="79"/>
  <c r="V18" i="79"/>
  <c r="V22" i="79"/>
  <c r="V26" i="79"/>
  <c r="V30" i="79"/>
  <c r="V34" i="79"/>
  <c r="V38" i="79"/>
  <c r="V42" i="79"/>
  <c r="V46" i="79"/>
  <c r="V50" i="79"/>
  <c r="V54" i="79"/>
  <c r="V58" i="79"/>
  <c r="R58" i="79" s="1"/>
  <c r="N58" i="79" s="1"/>
  <c r="V62" i="79"/>
  <c r="V66" i="79"/>
  <c r="V70" i="79"/>
  <c r="V75" i="79"/>
  <c r="F13" i="80"/>
  <c r="B13" i="80" s="1"/>
  <c r="F17" i="80"/>
  <c r="B17" i="80" s="1"/>
  <c r="F21" i="80"/>
  <c r="B21" i="80" s="1"/>
  <c r="F25" i="80"/>
  <c r="B25" i="80" s="1"/>
  <c r="F29" i="80"/>
  <c r="B29" i="80" s="1"/>
  <c r="F33" i="80"/>
  <c r="B33" i="80" s="1"/>
  <c r="F37" i="80"/>
  <c r="B37" i="80" s="1"/>
  <c r="F41" i="80"/>
  <c r="B41" i="80" s="1"/>
  <c r="F45" i="80"/>
  <c r="B45" i="80" s="1"/>
  <c r="O59" i="79"/>
  <c r="O67" i="79"/>
  <c r="T17" i="44"/>
  <c r="R17" i="44" s="1"/>
  <c r="L17" i="44" s="1"/>
  <c r="T25" i="44"/>
  <c r="R25" i="44" s="1"/>
  <c r="L25" i="44" s="1"/>
  <c r="T33" i="44"/>
  <c r="R33" i="44" s="1"/>
  <c r="L33" i="44" s="1"/>
  <c r="T41" i="44"/>
  <c r="R41" i="44" s="1"/>
  <c r="L41" i="44" s="1"/>
  <c r="T49" i="44"/>
  <c r="R49" i="44" s="1"/>
  <c r="L49" i="44" s="1"/>
  <c r="T57" i="44"/>
  <c r="R57" i="44" s="1"/>
  <c r="T65" i="44"/>
  <c r="R65" i="44" s="1"/>
  <c r="S19" i="79"/>
  <c r="S27" i="79"/>
  <c r="S35" i="79"/>
  <c r="S43" i="79"/>
  <c r="S51" i="79"/>
  <c r="S59" i="79"/>
  <c r="S67" i="79"/>
  <c r="V17" i="79"/>
  <c r="V21" i="79"/>
  <c r="R21" i="79" s="1"/>
  <c r="V29" i="79"/>
  <c r="V37" i="79"/>
  <c r="V45" i="79"/>
  <c r="V53" i="79"/>
  <c r="V61" i="79"/>
  <c r="V69" i="79"/>
  <c r="R69" i="79" s="1"/>
  <c r="F12" i="80"/>
  <c r="B12" i="80" s="1"/>
  <c r="F20" i="80"/>
  <c r="B20" i="80" s="1"/>
  <c r="F24" i="80"/>
  <c r="B24" i="80" s="1"/>
  <c r="F32" i="80"/>
  <c r="B32" i="80" s="1"/>
  <c r="F40" i="80"/>
  <c r="B40" i="80" s="1"/>
  <c r="F48" i="80"/>
  <c r="B48" i="80" s="1"/>
  <c r="F56" i="80"/>
  <c r="B56" i="80" s="1"/>
  <c r="F60" i="80"/>
  <c r="F68" i="80"/>
  <c r="R11" i="47"/>
  <c r="R19" i="47"/>
  <c r="R31" i="47"/>
  <c r="R39" i="47"/>
  <c r="R51" i="47"/>
  <c r="R59" i="47"/>
  <c r="R67" i="47"/>
  <c r="C9" i="64"/>
  <c r="C17" i="64"/>
  <c r="C25" i="64"/>
  <c r="C33" i="64"/>
  <c r="B33" i="64" s="1"/>
  <c r="C41" i="64"/>
  <c r="C49" i="64"/>
  <c r="G10" i="64"/>
  <c r="G18" i="64"/>
  <c r="G26" i="64"/>
  <c r="G34" i="64"/>
  <c r="G42" i="64"/>
  <c r="G50" i="64"/>
  <c r="C15" i="74"/>
  <c r="B15" i="74" s="1"/>
  <c r="C23" i="74"/>
  <c r="C31" i="74"/>
  <c r="C39" i="74"/>
  <c r="B39" i="74" s="1"/>
  <c r="C47" i="74"/>
  <c r="C55" i="74"/>
  <c r="C64" i="74"/>
  <c r="B64" i="74" s="1"/>
  <c r="C72" i="74"/>
  <c r="B72" i="74" s="1"/>
  <c r="K62" i="42"/>
  <c r="I62" i="42" s="1"/>
  <c r="K70" i="42"/>
  <c r="I70" i="42" s="1"/>
  <c r="O64" i="44"/>
  <c r="M64" i="44" s="1"/>
  <c r="F49" i="80"/>
  <c r="B49" i="80" s="1"/>
  <c r="F53" i="80"/>
  <c r="B53" i="80" s="1"/>
  <c r="F57" i="80"/>
  <c r="B57" i="80" s="1"/>
  <c r="F61" i="80"/>
  <c r="F65" i="80"/>
  <c r="F70" i="80"/>
  <c r="R12" i="47"/>
  <c r="R16" i="47"/>
  <c r="R20" i="47"/>
  <c r="R24" i="47"/>
  <c r="R28" i="47"/>
  <c r="R32" i="47"/>
  <c r="R36" i="47"/>
  <c r="R40" i="47"/>
  <c r="R44" i="47"/>
  <c r="R48" i="47"/>
  <c r="R52" i="47"/>
  <c r="R56" i="47"/>
  <c r="R60" i="47"/>
  <c r="R64" i="47"/>
  <c r="R68" i="47"/>
  <c r="R73" i="47"/>
  <c r="C10" i="64"/>
  <c r="C14" i="64"/>
  <c r="C18" i="64"/>
  <c r="C22" i="64"/>
  <c r="C26" i="64"/>
  <c r="C30" i="64"/>
  <c r="C34" i="64"/>
  <c r="C38" i="64"/>
  <c r="C42" i="64"/>
  <c r="C46" i="64"/>
  <c r="C50" i="64"/>
  <c r="B63" i="64"/>
  <c r="G11" i="64"/>
  <c r="G15" i="64"/>
  <c r="G19" i="64"/>
  <c r="G23" i="64"/>
  <c r="G27" i="64"/>
  <c r="G31" i="64"/>
  <c r="G35" i="64"/>
  <c r="G39" i="64"/>
  <c r="G43" i="64"/>
  <c r="G47" i="64"/>
  <c r="G51" i="64"/>
  <c r="G55" i="64"/>
  <c r="G59" i="64"/>
  <c r="B59" i="64" s="1"/>
  <c r="C12" i="74"/>
  <c r="B12" i="74" s="1"/>
  <c r="C16" i="74"/>
  <c r="C20" i="74"/>
  <c r="B20" i="74" s="1"/>
  <c r="C24" i="74"/>
  <c r="B24" i="74" s="1"/>
  <c r="C28" i="74"/>
  <c r="B28" i="74" s="1"/>
  <c r="C32" i="74"/>
  <c r="C36" i="74"/>
  <c r="C40" i="74"/>
  <c r="C44" i="74"/>
  <c r="C48" i="74"/>
  <c r="C52" i="74"/>
  <c r="B52" i="74" s="1"/>
  <c r="C57" i="74"/>
  <c r="C61" i="74"/>
  <c r="B61" i="74" s="1"/>
  <c r="C65" i="74"/>
  <c r="B65" i="74" s="1"/>
  <c r="C69" i="74"/>
  <c r="D63" i="79"/>
  <c r="D67" i="79"/>
  <c r="D72" i="79"/>
  <c r="K63" i="42"/>
  <c r="I63" i="42" s="1"/>
  <c r="K67" i="42"/>
  <c r="I67" i="42" s="1"/>
  <c r="K72" i="42"/>
  <c r="I72" i="42" s="1"/>
  <c r="O61" i="44"/>
  <c r="M61" i="44" s="1"/>
  <c r="O65" i="44"/>
  <c r="M65" i="44" s="1"/>
  <c r="O69" i="44"/>
  <c r="M69" i="44" s="1"/>
  <c r="O74" i="44"/>
  <c r="M74" i="44" s="1"/>
  <c r="H64" i="79"/>
  <c r="H68" i="79"/>
  <c r="K62" i="79"/>
  <c r="K66" i="79"/>
  <c r="G66" i="79" s="1"/>
  <c r="C66" i="79" s="1"/>
  <c r="K70" i="79"/>
  <c r="K75" i="79"/>
  <c r="N73" i="43"/>
  <c r="M62" i="45"/>
  <c r="M66" i="45"/>
  <c r="C73" i="80"/>
  <c r="L61" i="67"/>
  <c r="L65" i="67"/>
  <c r="D64" i="79"/>
  <c r="D68" i="79"/>
  <c r="H74" i="79"/>
  <c r="G74" i="79" s="1"/>
  <c r="K63" i="79"/>
  <c r="K67" i="79"/>
  <c r="G67" i="79" s="1"/>
  <c r="K72" i="79"/>
  <c r="G72" i="79" s="1"/>
  <c r="N61" i="43"/>
  <c r="N65" i="43"/>
  <c r="C61" i="80"/>
  <c r="C65" i="80"/>
  <c r="C70" i="80"/>
  <c r="L71" i="67"/>
  <c r="F22" i="44"/>
  <c r="F34" i="44"/>
  <c r="F46" i="44"/>
  <c r="F58" i="44"/>
  <c r="F47" i="42"/>
  <c r="F59" i="42"/>
  <c r="F26" i="46"/>
  <c r="F42" i="46"/>
  <c r="F54" i="46"/>
  <c r="K15" i="42"/>
  <c r="I15" i="42" s="1"/>
  <c r="K27" i="42"/>
  <c r="I27" i="42" s="1"/>
  <c r="K35" i="42"/>
  <c r="I35" i="42" s="1"/>
  <c r="C15" i="79"/>
  <c r="C35" i="79"/>
  <c r="C47" i="79"/>
  <c r="I67" i="44"/>
  <c r="I71" i="44"/>
  <c r="I19" i="46"/>
  <c r="I31" i="46"/>
  <c r="I43" i="46"/>
  <c r="I51" i="46"/>
  <c r="I63" i="46"/>
  <c r="R71" i="47"/>
  <c r="C54" i="64"/>
  <c r="G67" i="74"/>
  <c r="F66" i="44"/>
  <c r="F67" i="42"/>
  <c r="F63" i="46"/>
  <c r="F11" i="44"/>
  <c r="F15" i="44"/>
  <c r="F19" i="44"/>
  <c r="F23" i="44"/>
  <c r="F27" i="44"/>
  <c r="F31" i="44"/>
  <c r="F35" i="44"/>
  <c r="F39" i="44"/>
  <c r="F43" i="44"/>
  <c r="F47" i="44"/>
  <c r="F51" i="44"/>
  <c r="F55" i="44"/>
  <c r="F36" i="42"/>
  <c r="F40" i="42"/>
  <c r="F44" i="42"/>
  <c r="F48" i="42"/>
  <c r="F52" i="42"/>
  <c r="F56" i="42"/>
  <c r="F11" i="46"/>
  <c r="F15" i="46"/>
  <c r="F19" i="46"/>
  <c r="F23" i="46"/>
  <c r="F27" i="46"/>
  <c r="F31" i="46"/>
  <c r="F35" i="46"/>
  <c r="F39" i="46"/>
  <c r="F43" i="46"/>
  <c r="F47" i="46"/>
  <c r="F51" i="46"/>
  <c r="F55" i="46"/>
  <c r="K12" i="42"/>
  <c r="I12" i="42" s="1"/>
  <c r="K16" i="42"/>
  <c r="I16" i="42" s="1"/>
  <c r="K20" i="42"/>
  <c r="I20" i="42" s="1"/>
  <c r="K24" i="42"/>
  <c r="I24" i="42" s="1"/>
  <c r="K28" i="42"/>
  <c r="I28" i="42" s="1"/>
  <c r="K32" i="42"/>
  <c r="I32" i="42" s="1"/>
  <c r="M11" i="44"/>
  <c r="M15" i="44"/>
  <c r="M23" i="44"/>
  <c r="M55" i="44"/>
  <c r="C16" i="79"/>
  <c r="C28" i="79"/>
  <c r="C32" i="79"/>
  <c r="C40" i="79"/>
  <c r="C44" i="79"/>
  <c r="I12" i="44"/>
  <c r="I16" i="44"/>
  <c r="I20" i="44"/>
  <c r="I24" i="44"/>
  <c r="I28" i="44"/>
  <c r="I32" i="44"/>
  <c r="I36" i="44"/>
  <c r="I40" i="44"/>
  <c r="I44" i="44"/>
  <c r="I48" i="44"/>
  <c r="I52" i="44"/>
  <c r="I56" i="44"/>
  <c r="I60" i="44"/>
  <c r="I64" i="44"/>
  <c r="I68" i="44"/>
  <c r="I72" i="44"/>
  <c r="I12" i="46"/>
  <c r="I16" i="46"/>
  <c r="I20" i="46"/>
  <c r="I24" i="46"/>
  <c r="I28" i="46"/>
  <c r="I32" i="46"/>
  <c r="I36" i="46"/>
  <c r="I40" i="46"/>
  <c r="I44" i="46"/>
  <c r="I48" i="46"/>
  <c r="I52" i="46"/>
  <c r="I56" i="46"/>
  <c r="I60" i="46"/>
  <c r="I64" i="46"/>
  <c r="I68" i="46"/>
  <c r="I72" i="46"/>
  <c r="R20" i="44"/>
  <c r="N20" i="43"/>
  <c r="N52" i="43"/>
  <c r="C11" i="64"/>
  <c r="C15" i="64"/>
  <c r="C19" i="64"/>
  <c r="C23" i="64"/>
  <c r="C27" i="64"/>
  <c r="C31" i="64"/>
  <c r="C35" i="64"/>
  <c r="C39" i="64"/>
  <c r="C43" i="64"/>
  <c r="C47" i="64"/>
  <c r="C51" i="64"/>
  <c r="C55" i="64"/>
  <c r="C71" i="64"/>
  <c r="G56" i="64"/>
  <c r="G64" i="64"/>
  <c r="B64" i="64" s="1"/>
  <c r="G72" i="64"/>
  <c r="B72" i="64" s="1"/>
  <c r="C56" i="74"/>
  <c r="G56" i="74"/>
  <c r="G71" i="74"/>
  <c r="F63" i="44"/>
  <c r="F67" i="44"/>
  <c r="F64" i="42"/>
  <c r="F68" i="42"/>
  <c r="F72" i="42"/>
  <c r="F60" i="46"/>
  <c r="F64" i="46"/>
  <c r="F68" i="46"/>
  <c r="F72" i="46"/>
  <c r="F69" i="44"/>
  <c r="F73" i="44"/>
  <c r="D61" i="79"/>
  <c r="D65" i="79"/>
  <c r="D69" i="79"/>
  <c r="D73" i="79"/>
  <c r="H61" i="79"/>
  <c r="H65" i="79"/>
  <c r="H69" i="79"/>
  <c r="H73" i="79"/>
  <c r="K61" i="79"/>
  <c r="K65" i="79"/>
  <c r="K69" i="79"/>
  <c r="K73" i="79"/>
  <c r="N62" i="43"/>
  <c r="N66" i="43"/>
  <c r="N70" i="43"/>
  <c r="M59" i="45"/>
  <c r="M63" i="45"/>
  <c r="M67" i="45"/>
  <c r="M71" i="45"/>
  <c r="C60" i="80"/>
  <c r="C64" i="80"/>
  <c r="C68" i="80"/>
  <c r="C72" i="80"/>
  <c r="B72" i="80" s="1"/>
  <c r="L62" i="67"/>
  <c r="L66" i="67"/>
  <c r="L70" i="67"/>
  <c r="F14" i="44"/>
  <c r="F26" i="44"/>
  <c r="F38" i="44"/>
  <c r="F50" i="44"/>
  <c r="F39" i="42"/>
  <c r="E39" i="42" s="1"/>
  <c r="F51" i="42"/>
  <c r="E51" i="42" s="1"/>
  <c r="F14" i="46"/>
  <c r="F22" i="46"/>
  <c r="F34" i="46"/>
  <c r="F50" i="46"/>
  <c r="K23" i="42"/>
  <c r="I23" i="42" s="1"/>
  <c r="M58" i="44"/>
  <c r="C23" i="79"/>
  <c r="C31" i="79"/>
  <c r="C43" i="79"/>
  <c r="C55" i="79"/>
  <c r="I15" i="44"/>
  <c r="I23" i="44"/>
  <c r="I31" i="44"/>
  <c r="I39" i="44"/>
  <c r="I47" i="44"/>
  <c r="I59" i="44"/>
  <c r="I11" i="46"/>
  <c r="I23" i="46"/>
  <c r="I35" i="46"/>
  <c r="I47" i="46"/>
  <c r="I59" i="46"/>
  <c r="I67" i="46"/>
  <c r="N71" i="43"/>
  <c r="G55" i="74"/>
  <c r="F62" i="44"/>
  <c r="F71" i="42"/>
  <c r="F67" i="46"/>
  <c r="F72" i="44"/>
  <c r="L58" i="67"/>
  <c r="F12" i="44"/>
  <c r="F16" i="44"/>
  <c r="F20" i="44"/>
  <c r="F24" i="44"/>
  <c r="F28" i="44"/>
  <c r="F32" i="44"/>
  <c r="F36" i="44"/>
  <c r="F40" i="44"/>
  <c r="F44" i="44"/>
  <c r="F48" i="44"/>
  <c r="F52" i="44"/>
  <c r="F56" i="44"/>
  <c r="F37" i="42"/>
  <c r="F41" i="42"/>
  <c r="F45" i="42"/>
  <c r="F49" i="42"/>
  <c r="F53" i="42"/>
  <c r="F57" i="42"/>
  <c r="F12" i="46"/>
  <c r="F16" i="46"/>
  <c r="F20" i="46"/>
  <c r="F24" i="46"/>
  <c r="F28" i="46"/>
  <c r="F32" i="46"/>
  <c r="F36" i="46"/>
  <c r="F40" i="46"/>
  <c r="F44" i="46"/>
  <c r="F48" i="46"/>
  <c r="F52" i="46"/>
  <c r="F56" i="46"/>
  <c r="K13" i="42"/>
  <c r="I13" i="42" s="1"/>
  <c r="K17" i="42"/>
  <c r="I17" i="42" s="1"/>
  <c r="K21" i="42"/>
  <c r="I21" i="42" s="1"/>
  <c r="K25" i="42"/>
  <c r="I25" i="42" s="1"/>
  <c r="K29" i="42"/>
  <c r="I29" i="42" s="1"/>
  <c r="K33" i="42"/>
  <c r="I33" i="42" s="1"/>
  <c r="M20" i="44"/>
  <c r="M24" i="44"/>
  <c r="M28" i="44"/>
  <c r="M40" i="44"/>
  <c r="M48" i="44"/>
  <c r="M56" i="44"/>
  <c r="C13" i="79"/>
  <c r="C17" i="79"/>
  <c r="C21" i="79"/>
  <c r="C25" i="79"/>
  <c r="C29" i="79"/>
  <c r="C33" i="79"/>
  <c r="C37" i="79"/>
  <c r="C41" i="79"/>
  <c r="C45" i="79"/>
  <c r="C49" i="79"/>
  <c r="C53" i="79"/>
  <c r="C57" i="79"/>
  <c r="N11" i="43"/>
  <c r="N15" i="43"/>
  <c r="N19" i="43"/>
  <c r="N23" i="43"/>
  <c r="N27" i="43"/>
  <c r="N31" i="43"/>
  <c r="N35" i="43"/>
  <c r="N39" i="43"/>
  <c r="N43" i="43"/>
  <c r="N47" i="43"/>
  <c r="N51" i="43"/>
  <c r="N55" i="43"/>
  <c r="M11" i="45"/>
  <c r="M15" i="45"/>
  <c r="M19" i="45"/>
  <c r="M23" i="45"/>
  <c r="M27" i="45"/>
  <c r="M31" i="45"/>
  <c r="M35" i="45"/>
  <c r="M39" i="45"/>
  <c r="M43" i="45"/>
  <c r="M47" i="45"/>
  <c r="M51" i="45"/>
  <c r="M55" i="45"/>
  <c r="B23" i="80"/>
  <c r="I13" i="44"/>
  <c r="I17" i="44"/>
  <c r="I21" i="44"/>
  <c r="I25" i="44"/>
  <c r="I29" i="44"/>
  <c r="I33" i="44"/>
  <c r="I37" i="44"/>
  <c r="I41" i="44"/>
  <c r="I45" i="44"/>
  <c r="I49" i="44"/>
  <c r="I53" i="44"/>
  <c r="I57" i="44"/>
  <c r="I61" i="44"/>
  <c r="I65" i="44"/>
  <c r="I69" i="44"/>
  <c r="I73" i="44"/>
  <c r="I13" i="46"/>
  <c r="I17" i="46"/>
  <c r="I21" i="46"/>
  <c r="I25" i="46"/>
  <c r="I29" i="46"/>
  <c r="I33" i="46"/>
  <c r="I37" i="46"/>
  <c r="I41" i="46"/>
  <c r="I45" i="46"/>
  <c r="I49" i="46"/>
  <c r="I53" i="46"/>
  <c r="I57" i="46"/>
  <c r="I61" i="46"/>
  <c r="I65" i="46"/>
  <c r="I69" i="46"/>
  <c r="I73" i="46"/>
  <c r="N13" i="43"/>
  <c r="N17" i="43"/>
  <c r="N21" i="43"/>
  <c r="N25" i="43"/>
  <c r="N29" i="43"/>
  <c r="N33" i="43"/>
  <c r="C12" i="64"/>
  <c r="C16" i="64"/>
  <c r="C20" i="64"/>
  <c r="C24" i="64"/>
  <c r="C28" i="64"/>
  <c r="C32" i="64"/>
  <c r="B32" i="64" s="1"/>
  <c r="C36" i="64"/>
  <c r="B36" i="64" s="1"/>
  <c r="C40" i="64"/>
  <c r="C44" i="64"/>
  <c r="C48" i="64"/>
  <c r="C52" i="64"/>
  <c r="C56" i="64"/>
  <c r="G53" i="64"/>
  <c r="G65" i="64"/>
  <c r="G59" i="74"/>
  <c r="F60" i="44"/>
  <c r="F64" i="44"/>
  <c r="F61" i="42"/>
  <c r="F65" i="42"/>
  <c r="F69" i="42"/>
  <c r="F73" i="42"/>
  <c r="F61" i="46"/>
  <c r="F65" i="46"/>
  <c r="F69" i="46"/>
  <c r="F73" i="46"/>
  <c r="F70" i="44"/>
  <c r="F74" i="44"/>
  <c r="O72" i="44"/>
  <c r="M72" i="44" s="1"/>
  <c r="N59" i="43"/>
  <c r="N63" i="43"/>
  <c r="N67" i="43"/>
  <c r="M60" i="45"/>
  <c r="M64" i="45"/>
  <c r="M68" i="45"/>
  <c r="M72" i="45"/>
  <c r="F18" i="44"/>
  <c r="F30" i="44"/>
  <c r="F42" i="44"/>
  <c r="F54" i="44"/>
  <c r="F43" i="42"/>
  <c r="F55" i="42"/>
  <c r="F18" i="46"/>
  <c r="F30" i="46"/>
  <c r="F38" i="46"/>
  <c r="F46" i="46"/>
  <c r="F58" i="46"/>
  <c r="K19" i="42"/>
  <c r="I19" i="42" s="1"/>
  <c r="K31" i="42"/>
  <c r="I31" i="42" s="1"/>
  <c r="C19" i="79"/>
  <c r="C27" i="79"/>
  <c r="C39" i="79"/>
  <c r="C51" i="79"/>
  <c r="I11" i="44"/>
  <c r="I19" i="44"/>
  <c r="I27" i="44"/>
  <c r="I35" i="44"/>
  <c r="I43" i="44"/>
  <c r="I51" i="44"/>
  <c r="I55" i="44"/>
  <c r="I63" i="44"/>
  <c r="I15" i="46"/>
  <c r="I27" i="46"/>
  <c r="I39" i="46"/>
  <c r="I55" i="46"/>
  <c r="I71" i="46"/>
  <c r="T72" i="44"/>
  <c r="R72" i="44" s="1"/>
  <c r="F63" i="42"/>
  <c r="F75" i="42"/>
  <c r="F71" i="46"/>
  <c r="F68" i="44"/>
  <c r="F13" i="44"/>
  <c r="F17" i="44"/>
  <c r="F21" i="44"/>
  <c r="F25" i="44"/>
  <c r="F29" i="44"/>
  <c r="F33" i="44"/>
  <c r="F37" i="44"/>
  <c r="F41" i="44"/>
  <c r="F45" i="44"/>
  <c r="F49" i="44"/>
  <c r="F53" i="44"/>
  <c r="F57" i="44"/>
  <c r="F38" i="42"/>
  <c r="F42" i="42"/>
  <c r="F46" i="42"/>
  <c r="E46" i="42" s="1"/>
  <c r="F50" i="42"/>
  <c r="E50" i="42" s="1"/>
  <c r="F54" i="42"/>
  <c r="F58" i="42"/>
  <c r="F13" i="46"/>
  <c r="F17" i="46"/>
  <c r="F21" i="46"/>
  <c r="F25" i="46"/>
  <c r="F29" i="46"/>
  <c r="F33" i="46"/>
  <c r="F37" i="46"/>
  <c r="F41" i="46"/>
  <c r="F45" i="46"/>
  <c r="F49" i="46"/>
  <c r="F53" i="46"/>
  <c r="F57" i="46"/>
  <c r="K14" i="42"/>
  <c r="I14" i="42" s="1"/>
  <c r="K18" i="42"/>
  <c r="I18" i="42" s="1"/>
  <c r="K22" i="42"/>
  <c r="I22" i="42" s="1"/>
  <c r="K26" i="42"/>
  <c r="I26" i="42" s="1"/>
  <c r="K30" i="42"/>
  <c r="I30" i="42" s="1"/>
  <c r="K34" i="42"/>
  <c r="I34" i="42" s="1"/>
  <c r="M57" i="44"/>
  <c r="C14" i="79"/>
  <c r="C18" i="79"/>
  <c r="C22" i="79"/>
  <c r="C30" i="79"/>
  <c r="C34" i="79"/>
  <c r="C38" i="79"/>
  <c r="C42" i="79"/>
  <c r="C50" i="79"/>
  <c r="C54" i="79"/>
  <c r="C58" i="79"/>
  <c r="I14" i="44"/>
  <c r="I18" i="44"/>
  <c r="I22" i="44"/>
  <c r="I26" i="44"/>
  <c r="I30" i="44"/>
  <c r="I34" i="44"/>
  <c r="I38" i="44"/>
  <c r="I42" i="44"/>
  <c r="I46" i="44"/>
  <c r="I50" i="44"/>
  <c r="I54" i="44"/>
  <c r="I58" i="44"/>
  <c r="I62" i="44"/>
  <c r="I66" i="44"/>
  <c r="I74" i="44"/>
  <c r="I14" i="46"/>
  <c r="I18" i="46"/>
  <c r="I22" i="46"/>
  <c r="I26" i="46"/>
  <c r="I30" i="46"/>
  <c r="I34" i="46"/>
  <c r="I38" i="46"/>
  <c r="I42" i="46"/>
  <c r="I46" i="46"/>
  <c r="I50" i="46"/>
  <c r="I54" i="46"/>
  <c r="I58" i="46"/>
  <c r="I62" i="46"/>
  <c r="I66" i="46"/>
  <c r="I74" i="46"/>
  <c r="R31" i="44"/>
  <c r="L31" i="44" s="1"/>
  <c r="N42" i="43"/>
  <c r="M10" i="45"/>
  <c r="M14" i="45"/>
  <c r="M18" i="45"/>
  <c r="M26" i="45"/>
  <c r="M30" i="45"/>
  <c r="M34" i="45"/>
  <c r="M42" i="45"/>
  <c r="M46" i="45"/>
  <c r="M50" i="45"/>
  <c r="C57" i="64"/>
  <c r="G67" i="64"/>
  <c r="C54" i="74"/>
  <c r="F61" i="44"/>
  <c r="F65" i="44"/>
  <c r="F62" i="42"/>
  <c r="F66" i="42"/>
  <c r="F70" i="42"/>
  <c r="F74" i="42"/>
  <c r="F62" i="46"/>
  <c r="F66" i="46"/>
  <c r="F74" i="46"/>
  <c r="F71" i="44"/>
  <c r="N60" i="43"/>
  <c r="N64" i="43"/>
  <c r="N68" i="43"/>
  <c r="N72" i="43"/>
  <c r="M61" i="45"/>
  <c r="M65" i="45"/>
  <c r="M73" i="45"/>
  <c r="M58" i="45"/>
  <c r="N58" i="43"/>
  <c r="B58" i="74" l="1"/>
  <c r="R29" i="79"/>
  <c r="B23" i="74"/>
  <c r="B30" i="74"/>
  <c r="R63" i="79"/>
  <c r="B45" i="64"/>
  <c r="B53" i="74"/>
  <c r="B44" i="74"/>
  <c r="B71" i="74"/>
  <c r="B57" i="74"/>
  <c r="B62" i="74"/>
  <c r="B20" i="64"/>
  <c r="B9" i="74"/>
  <c r="R53" i="79"/>
  <c r="B46" i="74"/>
  <c r="R42" i="79"/>
  <c r="N42" i="79" s="1"/>
  <c r="B40" i="74"/>
  <c r="B71" i="80"/>
  <c r="B45" i="74"/>
  <c r="R35" i="79"/>
  <c r="N35" i="79" s="1"/>
  <c r="B35" i="79" s="1"/>
  <c r="R49" i="79"/>
  <c r="N49" i="79" s="1"/>
  <c r="B49" i="79" s="1"/>
  <c r="B34" i="74"/>
  <c r="B16" i="64"/>
  <c r="B71" i="64"/>
  <c r="B67" i="74"/>
  <c r="B59" i="80"/>
  <c r="G36" i="79"/>
  <c r="C36" i="79" s="1"/>
  <c r="R17" i="79"/>
  <c r="N17" i="79" s="1"/>
  <c r="B17" i="79" s="1"/>
  <c r="B17" i="74"/>
  <c r="B33" i="74"/>
  <c r="B25" i="64"/>
  <c r="B11" i="74"/>
  <c r="B41" i="74"/>
  <c r="B16" i="74"/>
  <c r="B48" i="74"/>
  <c r="B70" i="74"/>
  <c r="B18" i="74"/>
  <c r="B65" i="64"/>
  <c r="R74" i="79"/>
  <c r="N74" i="79" s="1"/>
  <c r="B36" i="74"/>
  <c r="B70" i="80"/>
  <c r="R61" i="79"/>
  <c r="N61" i="79" s="1"/>
  <c r="R65" i="79"/>
  <c r="N65" i="79" s="1"/>
  <c r="B32" i="74"/>
  <c r="B60" i="64"/>
  <c r="G62" i="79"/>
  <c r="C62" i="79" s="1"/>
  <c r="G63" i="79"/>
  <c r="C63" i="79" s="1"/>
  <c r="B54" i="74"/>
  <c r="O59" i="44"/>
  <c r="M59" i="44" s="1"/>
  <c r="L59" i="44" s="1"/>
  <c r="B47" i="74"/>
  <c r="B67" i="64"/>
  <c r="B31" i="74"/>
  <c r="R37" i="79"/>
  <c r="N37" i="79" s="1"/>
  <c r="B37" i="79" s="1"/>
  <c r="G68" i="79"/>
  <c r="C68" i="79" s="1"/>
  <c r="R75" i="79"/>
  <c r="N75" i="79" s="1"/>
  <c r="R26" i="79"/>
  <c r="N26" i="79" s="1"/>
  <c r="B26" i="79" s="1"/>
  <c r="B52" i="64"/>
  <c r="B35" i="74"/>
  <c r="B19" i="74"/>
  <c r="P12" i="48"/>
  <c r="G64" i="79"/>
  <c r="C64" i="79" s="1"/>
  <c r="B48" i="64"/>
  <c r="R67" i="79"/>
  <c r="N67" i="79" s="1"/>
  <c r="B68" i="74"/>
  <c r="B22" i="74"/>
  <c r="B46" i="64"/>
  <c r="B69" i="74"/>
  <c r="B14" i="64"/>
  <c r="B13" i="64"/>
  <c r="B42" i="64"/>
  <c r="B10" i="64"/>
  <c r="P49" i="48"/>
  <c r="P33" i="48"/>
  <c r="P17" i="48"/>
  <c r="B55" i="74"/>
  <c r="B73" i="80"/>
  <c r="B66" i="80"/>
  <c r="N63" i="79"/>
  <c r="B28" i="64"/>
  <c r="B12" i="64"/>
  <c r="L73" i="44"/>
  <c r="P57" i="48"/>
  <c r="P41" i="48"/>
  <c r="R45" i="79"/>
  <c r="N45" i="79" s="1"/>
  <c r="B45" i="79" s="1"/>
  <c r="L60" i="44"/>
  <c r="B44" i="64"/>
  <c r="K71" i="79"/>
  <c r="C74" i="79"/>
  <c r="G75" i="79"/>
  <c r="C75" i="79" s="1"/>
  <c r="R72" i="79"/>
  <c r="N72" i="79" s="1"/>
  <c r="R39" i="79"/>
  <c r="N39" i="79" s="1"/>
  <c r="B39" i="79" s="1"/>
  <c r="B38" i="64"/>
  <c r="B41" i="64"/>
  <c r="B9" i="64"/>
  <c r="R66" i="79"/>
  <c r="N66" i="79" s="1"/>
  <c r="B66" i="79" s="1"/>
  <c r="R50" i="79"/>
  <c r="N50" i="79" s="1"/>
  <c r="B50" i="79" s="1"/>
  <c r="R34" i="79"/>
  <c r="N34" i="79" s="1"/>
  <c r="B34" i="79" s="1"/>
  <c r="R18" i="79"/>
  <c r="N18" i="79" s="1"/>
  <c r="B18" i="79" s="1"/>
  <c r="R64" i="79"/>
  <c r="N64" i="79" s="1"/>
  <c r="R48" i="79"/>
  <c r="N48" i="79" s="1"/>
  <c r="B48" i="79" s="1"/>
  <c r="R32" i="79"/>
  <c r="N32" i="79" s="1"/>
  <c r="B32" i="79" s="1"/>
  <c r="R16" i="79"/>
  <c r="N16" i="79" s="1"/>
  <c r="B16" i="79" s="1"/>
  <c r="R13" i="79"/>
  <c r="N13" i="79" s="1"/>
  <c r="B13" i="79" s="1"/>
  <c r="R47" i="79"/>
  <c r="N47" i="79" s="1"/>
  <c r="B47" i="79" s="1"/>
  <c r="R15" i="79"/>
  <c r="N15" i="79" s="1"/>
  <c r="B15" i="79" s="1"/>
  <c r="R33" i="79"/>
  <c r="N33" i="79" s="1"/>
  <c r="B33" i="79" s="1"/>
  <c r="P25" i="48"/>
  <c r="P52" i="48"/>
  <c r="R73" i="79"/>
  <c r="N73" i="79" s="1"/>
  <c r="R56" i="79"/>
  <c r="N56" i="79" s="1"/>
  <c r="B56" i="79" s="1"/>
  <c r="R40" i="79"/>
  <c r="N40" i="79" s="1"/>
  <c r="B40" i="79" s="1"/>
  <c r="R24" i="79"/>
  <c r="N24" i="79" s="1"/>
  <c r="B24" i="79" s="1"/>
  <c r="B60" i="80"/>
  <c r="L61" i="44"/>
  <c r="B49" i="64"/>
  <c r="B17" i="64"/>
  <c r="N21" i="79"/>
  <c r="B21" i="79" s="1"/>
  <c r="R51" i="79"/>
  <c r="N51" i="79" s="1"/>
  <c r="B51" i="79" s="1"/>
  <c r="R19" i="79"/>
  <c r="N19" i="79" s="1"/>
  <c r="B19" i="79" s="1"/>
  <c r="R70" i="79"/>
  <c r="N70" i="79" s="1"/>
  <c r="R54" i="79"/>
  <c r="N54" i="79" s="1"/>
  <c r="B54" i="79" s="1"/>
  <c r="R38" i="79"/>
  <c r="N38" i="79" s="1"/>
  <c r="B38" i="79" s="1"/>
  <c r="R22" i="79"/>
  <c r="N22" i="79" s="1"/>
  <c r="B22" i="79" s="1"/>
  <c r="R68" i="79"/>
  <c r="N68" i="79" s="1"/>
  <c r="R52" i="79"/>
  <c r="N52" i="79" s="1"/>
  <c r="B52" i="79" s="1"/>
  <c r="R36" i="79"/>
  <c r="N36" i="79" s="1"/>
  <c r="R20" i="79"/>
  <c r="N20" i="79" s="1"/>
  <c r="B20" i="79" s="1"/>
  <c r="B29" i="64"/>
  <c r="R55" i="79"/>
  <c r="N55" i="79" s="1"/>
  <c r="B55" i="79" s="1"/>
  <c r="R23" i="79"/>
  <c r="N23" i="79" s="1"/>
  <c r="B23" i="79" s="1"/>
  <c r="R41" i="79"/>
  <c r="N41" i="79" s="1"/>
  <c r="B41" i="79" s="1"/>
  <c r="B62" i="80"/>
  <c r="B51" i="64"/>
  <c r="B35" i="64"/>
  <c r="B19" i="64"/>
  <c r="M69" i="45"/>
  <c r="B57" i="64"/>
  <c r="C69" i="80"/>
  <c r="L48" i="44"/>
  <c r="B65" i="80"/>
  <c r="F70" i="46"/>
  <c r="R43" i="79"/>
  <c r="N43" i="79" s="1"/>
  <c r="B43" i="79" s="1"/>
  <c r="B60" i="74"/>
  <c r="B21" i="64"/>
  <c r="N69" i="79"/>
  <c r="E19" i="46"/>
  <c r="P72" i="48"/>
  <c r="E43" i="46"/>
  <c r="B34" i="64"/>
  <c r="K60" i="42"/>
  <c r="I60" i="42" s="1"/>
  <c r="B26" i="64"/>
  <c r="P68" i="48"/>
  <c r="B40" i="64"/>
  <c r="B54" i="64"/>
  <c r="R59" i="79"/>
  <c r="N59" i="79" s="1"/>
  <c r="B59" i="79" s="1"/>
  <c r="R27" i="79"/>
  <c r="N27" i="79" s="1"/>
  <c r="B27" i="79" s="1"/>
  <c r="B37" i="64"/>
  <c r="B24" i="64"/>
  <c r="P64" i="48"/>
  <c r="B59" i="74"/>
  <c r="B47" i="64"/>
  <c r="B31" i="64"/>
  <c r="B15" i="64"/>
  <c r="G70" i="79"/>
  <c r="C70" i="79" s="1"/>
  <c r="N29" i="79"/>
  <c r="B29" i="79" s="1"/>
  <c r="N53" i="79"/>
  <c r="B53" i="79" s="1"/>
  <c r="R57" i="79"/>
  <c r="N57" i="79" s="1"/>
  <c r="B57" i="79" s="1"/>
  <c r="R25" i="79"/>
  <c r="N25" i="79" s="1"/>
  <c r="B25" i="79" s="1"/>
  <c r="L65" i="44"/>
  <c r="L57" i="44"/>
  <c r="B53" i="64"/>
  <c r="R62" i="79"/>
  <c r="N62" i="79" s="1"/>
  <c r="R46" i="79"/>
  <c r="N46" i="79" s="1"/>
  <c r="B46" i="79" s="1"/>
  <c r="R30" i="79"/>
  <c r="N30" i="79" s="1"/>
  <c r="B30" i="79" s="1"/>
  <c r="R14" i="79"/>
  <c r="N14" i="79" s="1"/>
  <c r="B14" i="79" s="1"/>
  <c r="R60" i="79"/>
  <c r="N60" i="79" s="1"/>
  <c r="R44" i="79"/>
  <c r="N44" i="79" s="1"/>
  <c r="B44" i="79" s="1"/>
  <c r="R28" i="79"/>
  <c r="N28" i="79" s="1"/>
  <c r="B28" i="79" s="1"/>
  <c r="R12" i="79"/>
  <c r="N12" i="79" s="1"/>
  <c r="B12" i="79" s="1"/>
  <c r="P58" i="48"/>
  <c r="E69" i="46"/>
  <c r="P40" i="48"/>
  <c r="L11" i="44"/>
  <c r="R69" i="67"/>
  <c r="P42" i="48"/>
  <c r="V71" i="79"/>
  <c r="S71" i="79"/>
  <c r="G65" i="79"/>
  <c r="C65" i="79" s="1"/>
  <c r="L23" i="44"/>
  <c r="L15" i="44"/>
  <c r="P30" i="48"/>
  <c r="C67" i="79"/>
  <c r="L68" i="44"/>
  <c r="L64" i="44"/>
  <c r="C72" i="79"/>
  <c r="G69" i="79"/>
  <c r="C69" i="79" s="1"/>
  <c r="P51" i="48"/>
  <c r="P35" i="48"/>
  <c r="P19" i="48"/>
  <c r="P74" i="48"/>
  <c r="B61" i="80"/>
  <c r="N31" i="79"/>
  <c r="B31" i="79" s="1"/>
  <c r="P65" i="48"/>
  <c r="E34" i="44"/>
  <c r="B30" i="64"/>
  <c r="B64" i="80"/>
  <c r="B58" i="79"/>
  <c r="L56" i="44"/>
  <c r="C58" i="80"/>
  <c r="B58" i="80" s="1"/>
  <c r="K73" i="42"/>
  <c r="I73" i="42" s="1"/>
  <c r="P18" i="48"/>
  <c r="E18" i="44"/>
  <c r="L20" i="44"/>
  <c r="B43" i="64"/>
  <c r="B27" i="64"/>
  <c r="B11" i="64"/>
  <c r="P73" i="48"/>
  <c r="B22" i="64"/>
  <c r="B42" i="79"/>
  <c r="F69" i="80"/>
  <c r="L24" i="44"/>
  <c r="P60" i="48"/>
  <c r="H71" i="79"/>
  <c r="E45" i="46"/>
  <c r="P50" i="48"/>
  <c r="P32" i="48"/>
  <c r="P16" i="48"/>
  <c r="E40" i="44"/>
  <c r="P61" i="48"/>
  <c r="O70" i="44"/>
  <c r="M70" i="44" s="1"/>
  <c r="B68" i="80"/>
  <c r="P66" i="48"/>
  <c r="B55" i="64"/>
  <c r="B39" i="64"/>
  <c r="B23" i="64"/>
  <c r="P43" i="48"/>
  <c r="P27" i="48"/>
  <c r="P11" i="48"/>
  <c r="L55" i="44"/>
  <c r="B50" i="64"/>
  <c r="B18" i="64"/>
  <c r="E62" i="46"/>
  <c r="E33" i="46"/>
  <c r="E17" i="46"/>
  <c r="E42" i="42"/>
  <c r="E49" i="44"/>
  <c r="E25" i="44"/>
  <c r="E68" i="44"/>
  <c r="E74" i="44"/>
  <c r="E65" i="46"/>
  <c r="E53" i="42"/>
  <c r="E37" i="42"/>
  <c r="E51" i="46"/>
  <c r="E35" i="46"/>
  <c r="E52" i="42"/>
  <c r="E36" i="42"/>
  <c r="F59" i="44"/>
  <c r="P59" i="48"/>
  <c r="L69" i="44"/>
  <c r="D71" i="79"/>
  <c r="E74" i="46"/>
  <c r="E70" i="42"/>
  <c r="E62" i="42"/>
  <c r="P53" i="48"/>
  <c r="P45" i="48"/>
  <c r="P37" i="48"/>
  <c r="P29" i="48"/>
  <c r="P21" i="48"/>
  <c r="P13" i="48"/>
  <c r="E38" i="42"/>
  <c r="E58" i="46"/>
  <c r="E38" i="46"/>
  <c r="E18" i="46"/>
  <c r="E43" i="42"/>
  <c r="P71" i="48"/>
  <c r="L72" i="44"/>
  <c r="E65" i="42"/>
  <c r="E64" i="44"/>
  <c r="B56" i="64"/>
  <c r="R69" i="47"/>
  <c r="T70" i="44"/>
  <c r="R70" i="44" s="1"/>
  <c r="P56" i="48"/>
  <c r="P48" i="48"/>
  <c r="P24" i="48"/>
  <c r="E52" i="46"/>
  <c r="E44" i="46"/>
  <c r="E36" i="46"/>
  <c r="E28" i="46"/>
  <c r="E20" i="46"/>
  <c r="E12" i="46"/>
  <c r="E45" i="42"/>
  <c r="E52" i="44"/>
  <c r="E44" i="44"/>
  <c r="E36" i="44"/>
  <c r="E28" i="44"/>
  <c r="E20" i="44"/>
  <c r="E12" i="44"/>
  <c r="E67" i="46"/>
  <c r="E62" i="44"/>
  <c r="E31" i="44"/>
  <c r="P38" i="48"/>
  <c r="P22" i="48"/>
  <c r="E50" i="44"/>
  <c r="E26" i="44"/>
  <c r="G61" i="79"/>
  <c r="C61" i="79" s="1"/>
  <c r="E73" i="44"/>
  <c r="E72" i="46"/>
  <c r="E64" i="46"/>
  <c r="E72" i="42"/>
  <c r="E63" i="44"/>
  <c r="E56" i="42"/>
  <c r="E40" i="42"/>
  <c r="E47" i="44"/>
  <c r="E39" i="44"/>
  <c r="E23" i="44"/>
  <c r="E15" i="44"/>
  <c r="L69" i="67"/>
  <c r="N69" i="43"/>
  <c r="P69" i="48"/>
  <c r="E67" i="42"/>
  <c r="P34" i="48"/>
  <c r="E42" i="46"/>
  <c r="E59" i="42"/>
  <c r="E58" i="44"/>
  <c r="E41" i="46"/>
  <c r="E25" i="46"/>
  <c r="E58" i="42"/>
  <c r="E57" i="44"/>
  <c r="E41" i="44"/>
  <c r="E17" i="44"/>
  <c r="E42" i="44"/>
  <c r="E73" i="46"/>
  <c r="E34" i="46"/>
  <c r="E14" i="46"/>
  <c r="L63" i="44"/>
  <c r="E27" i="46"/>
  <c r="E11" i="46"/>
  <c r="E44" i="42"/>
  <c r="E11" i="44"/>
  <c r="F60" i="42"/>
  <c r="O71" i="79"/>
  <c r="I70" i="46"/>
  <c r="I70" i="44"/>
  <c r="E70" i="44" s="1"/>
  <c r="E53" i="46"/>
  <c r="E37" i="46"/>
  <c r="E29" i="46"/>
  <c r="E21" i="46"/>
  <c r="E13" i="46"/>
  <c r="E54" i="42"/>
  <c r="E53" i="44"/>
  <c r="E45" i="44"/>
  <c r="E37" i="44"/>
  <c r="E29" i="44"/>
  <c r="E21" i="44"/>
  <c r="E13" i="44"/>
  <c r="E71" i="46"/>
  <c r="E63" i="42"/>
  <c r="E54" i="44"/>
  <c r="E30" i="44"/>
  <c r="P63" i="48"/>
  <c r="E61" i="46"/>
  <c r="E61" i="42"/>
  <c r="E60" i="44"/>
  <c r="L40" i="44"/>
  <c r="E57" i="42"/>
  <c r="E49" i="42"/>
  <c r="E41" i="42"/>
  <c r="E72" i="44"/>
  <c r="E71" i="42"/>
  <c r="L58" i="44"/>
  <c r="E50" i="46"/>
  <c r="E22" i="46"/>
  <c r="P70" i="48"/>
  <c r="G73" i="79"/>
  <c r="C73" i="79" s="1"/>
  <c r="L71" i="44"/>
  <c r="K71" i="42"/>
  <c r="I71" i="42" s="1"/>
  <c r="E60" i="46"/>
  <c r="E67" i="44"/>
  <c r="P55" i="48"/>
  <c r="P47" i="48"/>
  <c r="P39" i="48"/>
  <c r="P31" i="48"/>
  <c r="P23" i="48"/>
  <c r="P15" i="48"/>
  <c r="E55" i="46"/>
  <c r="E47" i="46"/>
  <c r="E39" i="46"/>
  <c r="E31" i="46"/>
  <c r="E23" i="46"/>
  <c r="E15" i="46"/>
  <c r="E48" i="42"/>
  <c r="E55" i="44"/>
  <c r="L74" i="44"/>
  <c r="E63" i="46"/>
  <c r="E66" i="44"/>
  <c r="E46" i="44"/>
  <c r="E22" i="44"/>
  <c r="E71" i="44"/>
  <c r="E61" i="44"/>
  <c r="E49" i="46"/>
  <c r="E33" i="44"/>
  <c r="E75" i="42"/>
  <c r="E73" i="42"/>
  <c r="E64" i="42"/>
  <c r="F59" i="46"/>
  <c r="D60" i="79"/>
  <c r="H60" i="79"/>
  <c r="K60" i="79"/>
  <c r="E66" i="46"/>
  <c r="E74" i="42"/>
  <c r="E66" i="42"/>
  <c r="E65" i="44"/>
  <c r="E57" i="46"/>
  <c r="E46" i="46"/>
  <c r="E30" i="46"/>
  <c r="E55" i="42"/>
  <c r="P67" i="48"/>
  <c r="E69" i="42"/>
  <c r="P44" i="48"/>
  <c r="P36" i="48"/>
  <c r="P28" i="48"/>
  <c r="P20" i="48"/>
  <c r="L28" i="44"/>
  <c r="E56" i="46"/>
  <c r="E48" i="46"/>
  <c r="E40" i="46"/>
  <c r="E32" i="46"/>
  <c r="E24" i="46"/>
  <c r="E16" i="46"/>
  <c r="E56" i="44"/>
  <c r="E48" i="44"/>
  <c r="E32" i="44"/>
  <c r="E24" i="44"/>
  <c r="E16" i="44"/>
  <c r="L66" i="44"/>
  <c r="P46" i="48"/>
  <c r="P26" i="48"/>
  <c r="E38" i="44"/>
  <c r="E14" i="44"/>
  <c r="P62" i="48"/>
  <c r="L67" i="44"/>
  <c r="E69" i="44"/>
  <c r="E68" i="46"/>
  <c r="E68" i="42"/>
  <c r="B56" i="74"/>
  <c r="E51" i="44"/>
  <c r="E43" i="44"/>
  <c r="E35" i="44"/>
  <c r="E27" i="44"/>
  <c r="E19" i="44"/>
  <c r="L62" i="44"/>
  <c r="P54" i="48"/>
  <c r="P14" i="48"/>
  <c r="L30" i="44"/>
  <c r="E54" i="46"/>
  <c r="E26" i="46"/>
  <c r="E47" i="42"/>
  <c r="B62" i="79" l="1"/>
  <c r="B36" i="79"/>
  <c r="B75" i="79"/>
  <c r="B64" i="79"/>
  <c r="B72" i="79"/>
  <c r="B65" i="79"/>
  <c r="B63" i="79"/>
  <c r="B74" i="79"/>
  <c r="B68" i="79"/>
  <c r="B61" i="79"/>
  <c r="E70" i="46"/>
  <c r="G71" i="79"/>
  <c r="C71" i="79" s="1"/>
  <c r="B69" i="80"/>
  <c r="B67" i="79"/>
  <c r="B70" i="79"/>
  <c r="B69" i="79"/>
  <c r="R71" i="79"/>
  <c r="N71" i="79" s="1"/>
  <c r="B73" i="79"/>
  <c r="E59" i="46"/>
  <c r="G60" i="79"/>
  <c r="C60" i="79" s="1"/>
  <c r="B60" i="79" s="1"/>
  <c r="E60" i="42"/>
  <c r="E59" i="44"/>
  <c r="L70" i="44"/>
  <c r="B71" i="79" l="1"/>
  <c r="O73" i="47"/>
  <c r="L73" i="47"/>
  <c r="I73" i="47"/>
  <c r="I72" i="47"/>
  <c r="I71" i="47"/>
  <c r="O71" i="47" l="1"/>
  <c r="L72" i="47"/>
  <c r="O72" i="47"/>
  <c r="I73" i="67"/>
  <c r="I71" i="43"/>
  <c r="F70" i="71"/>
  <c r="I70" i="47"/>
  <c r="F69" i="71"/>
  <c r="F70" i="47"/>
  <c r="F71" i="47"/>
  <c r="F70" i="67"/>
  <c r="L70" i="47"/>
  <c r="I72" i="67"/>
  <c r="O71" i="67"/>
  <c r="F72" i="67"/>
  <c r="C70" i="71"/>
  <c r="F73" i="67"/>
  <c r="F71" i="71"/>
  <c r="I73" i="43"/>
  <c r="L71" i="47"/>
  <c r="K73" i="48"/>
  <c r="D73" i="48" s="1"/>
  <c r="K72" i="48"/>
  <c r="D72" i="48" s="1"/>
  <c r="F73" i="47"/>
  <c r="K71" i="48"/>
  <c r="D71" i="48" s="1"/>
  <c r="O70" i="47"/>
  <c r="I71" i="67"/>
  <c r="F72" i="71"/>
  <c r="K74" i="48"/>
  <c r="D74" i="48" s="1"/>
  <c r="C71" i="71"/>
  <c r="B71" i="71" s="1"/>
  <c r="C72" i="71"/>
  <c r="C69" i="71"/>
  <c r="F71" i="67"/>
  <c r="F72" i="47"/>
  <c r="I70" i="43"/>
  <c r="O73" i="67"/>
  <c r="I70" i="67"/>
  <c r="O70" i="67"/>
  <c r="I72" i="43"/>
  <c r="C74" i="49" l="1"/>
  <c r="B74" i="49" s="1"/>
  <c r="C72" i="49"/>
  <c r="B72" i="49" s="1"/>
  <c r="C71" i="49"/>
  <c r="B71" i="49" s="1"/>
  <c r="C73" i="49"/>
  <c r="B73" i="49" s="1"/>
  <c r="B69" i="71"/>
  <c r="B70" i="71"/>
  <c r="N69" i="38"/>
  <c r="N70" i="38"/>
  <c r="B72" i="71"/>
  <c r="E70" i="38"/>
  <c r="O72" i="67"/>
  <c r="E70" i="76"/>
  <c r="C70" i="76" s="1"/>
  <c r="N72" i="38"/>
  <c r="Q70" i="38"/>
  <c r="N71" i="38"/>
  <c r="E71" i="76"/>
  <c r="E73" i="76"/>
  <c r="Q69" i="38"/>
  <c r="Q72" i="38"/>
  <c r="E72" i="76"/>
  <c r="C72" i="76" s="1"/>
  <c r="C73" i="76" l="1"/>
  <c r="C71" i="76"/>
  <c r="E69" i="38"/>
  <c r="E72" i="38"/>
  <c r="Q71" i="38"/>
  <c r="E71" i="38"/>
  <c r="F68" i="71" l="1"/>
  <c r="F65" i="71"/>
  <c r="C68" i="67"/>
  <c r="F66" i="71" l="1"/>
  <c r="C68" i="47"/>
  <c r="I66" i="43"/>
  <c r="I68" i="47"/>
  <c r="F69" i="47"/>
  <c r="O69" i="47"/>
  <c r="I69" i="43"/>
  <c r="L68" i="47"/>
  <c r="F69" i="67"/>
  <c r="F67" i="71"/>
  <c r="L69" i="47"/>
  <c r="I68" i="43"/>
  <c r="F66" i="47"/>
  <c r="K70" i="48"/>
  <c r="D70" i="48" s="1"/>
  <c r="C69" i="67"/>
  <c r="F68" i="47"/>
  <c r="K67" i="48"/>
  <c r="D67" i="48" s="1"/>
  <c r="H68" i="45"/>
  <c r="D69" i="44" s="1"/>
  <c r="K68" i="48"/>
  <c r="D68" i="48" s="1"/>
  <c r="F70" i="48"/>
  <c r="C69" i="45"/>
  <c r="H69" i="45"/>
  <c r="D70" i="44" s="1"/>
  <c r="K69" i="48"/>
  <c r="D69" i="48" s="1"/>
  <c r="C68" i="71"/>
  <c r="B68" i="71" s="1"/>
  <c r="F66" i="67"/>
  <c r="O68" i="67"/>
  <c r="L67" i="47"/>
  <c r="F67" i="47"/>
  <c r="I67" i="43"/>
  <c r="C70" i="49" l="1"/>
  <c r="B70" i="49" s="1"/>
  <c r="C70" i="48" s="1"/>
  <c r="B70" i="48" s="1"/>
  <c r="I69" i="67"/>
  <c r="N66" i="38"/>
  <c r="F68" i="67"/>
  <c r="O67" i="67"/>
  <c r="O66" i="47"/>
  <c r="H68" i="39"/>
  <c r="I67" i="47"/>
  <c r="I69" i="47"/>
  <c r="E69" i="76"/>
  <c r="N68" i="38"/>
  <c r="I67" i="67"/>
  <c r="N65" i="38"/>
  <c r="L66" i="47"/>
  <c r="F67" i="67"/>
  <c r="O67" i="47"/>
  <c r="F69" i="48"/>
  <c r="O69" i="67"/>
  <c r="I66" i="67"/>
  <c r="E70" i="48"/>
  <c r="H67" i="39"/>
  <c r="C69" i="47"/>
  <c r="I68" i="67"/>
  <c r="B69" i="45"/>
  <c r="C70" i="44"/>
  <c r="B70" i="44" s="1"/>
  <c r="C68" i="45"/>
  <c r="C67" i="71"/>
  <c r="B67" i="71" s="1"/>
  <c r="Q65" i="38"/>
  <c r="O68" i="47"/>
  <c r="B68" i="47" s="1"/>
  <c r="D69" i="46" s="1"/>
  <c r="C69" i="43"/>
  <c r="C68" i="43"/>
  <c r="N67" i="38"/>
  <c r="E67" i="76"/>
  <c r="C67" i="76" s="1"/>
  <c r="E66" i="76"/>
  <c r="B68" i="67" l="1"/>
  <c r="C69" i="46" s="1"/>
  <c r="C66" i="76"/>
  <c r="C65" i="71"/>
  <c r="B65" i="71" s="1"/>
  <c r="C68" i="49"/>
  <c r="B68" i="49" s="1"/>
  <c r="C67" i="49"/>
  <c r="B67" i="49" s="1"/>
  <c r="C69" i="49"/>
  <c r="B69" i="49" s="1"/>
  <c r="C69" i="48" s="1"/>
  <c r="B69" i="48" s="1"/>
  <c r="B69" i="47"/>
  <c r="D70" i="46" s="1"/>
  <c r="B69" i="67"/>
  <c r="C70" i="46" s="1"/>
  <c r="N67" i="39"/>
  <c r="E68" i="76"/>
  <c r="C68" i="76" s="1"/>
  <c r="B69" i="46"/>
  <c r="I66" i="47"/>
  <c r="N68" i="39"/>
  <c r="C69" i="76"/>
  <c r="B68" i="45"/>
  <c r="C69" i="44"/>
  <c r="B69" i="44" s="1"/>
  <c r="C66" i="71"/>
  <c r="B66" i="71" s="1"/>
  <c r="B68" i="43"/>
  <c r="C70" i="42"/>
  <c r="O66" i="67"/>
  <c r="B69" i="43"/>
  <c r="C71" i="42"/>
  <c r="E69" i="48"/>
  <c r="E68" i="38"/>
  <c r="Q68" i="38"/>
  <c r="B70" i="46" l="1"/>
  <c r="B66" i="77"/>
  <c r="E65" i="38"/>
  <c r="E67" i="38"/>
  <c r="Q66" i="38"/>
  <c r="C68" i="39"/>
  <c r="E68" i="39"/>
  <c r="B66" i="78"/>
  <c r="B67" i="77"/>
  <c r="Q67" i="38"/>
  <c r="B67" i="78"/>
  <c r="E66" i="38"/>
  <c r="K68" i="38" l="1"/>
  <c r="K67" i="38"/>
  <c r="C68" i="38"/>
  <c r="C67" i="39"/>
  <c r="E67" i="39"/>
  <c r="C67" i="38"/>
  <c r="F65" i="47" l="1"/>
  <c r="F64" i="47"/>
  <c r="F63" i="47"/>
  <c r="F62" i="47"/>
  <c r="F64" i="71"/>
  <c r="F62" i="67"/>
  <c r="F63" i="71" l="1"/>
  <c r="C61" i="71"/>
  <c r="C64" i="71"/>
  <c r="B64" i="71" s="1"/>
  <c r="F62" i="71"/>
  <c r="I64" i="67"/>
  <c r="I63" i="47"/>
  <c r="I62" i="43"/>
  <c r="I63" i="43"/>
  <c r="K64" i="48"/>
  <c r="D64" i="48" s="1"/>
  <c r="F65" i="67"/>
  <c r="I64" i="43"/>
  <c r="K65" i="48"/>
  <c r="D65" i="48" s="1"/>
  <c r="C63" i="71"/>
  <c r="B63" i="71" s="1"/>
  <c r="I65" i="43"/>
  <c r="K66" i="48"/>
  <c r="D66" i="48" s="1"/>
  <c r="F64" i="67"/>
  <c r="F61" i="71"/>
  <c r="K63" i="48"/>
  <c r="D63" i="48" s="1"/>
  <c r="L64" i="47"/>
  <c r="I63" i="67"/>
  <c r="C62" i="71"/>
  <c r="L65" i="47"/>
  <c r="O64" i="47"/>
  <c r="O63" i="47"/>
  <c r="L62" i="47"/>
  <c r="L63" i="47"/>
  <c r="F63" i="67"/>
  <c r="O63" i="67"/>
  <c r="E64" i="76"/>
  <c r="O64" i="67" l="1"/>
  <c r="B61" i="71"/>
  <c r="B62" i="71"/>
  <c r="C64" i="49"/>
  <c r="B64" i="49" s="1"/>
  <c r="C65" i="49"/>
  <c r="B65" i="49" s="1"/>
  <c r="C63" i="49"/>
  <c r="B63" i="49" s="1"/>
  <c r="O62" i="67"/>
  <c r="I65" i="67"/>
  <c r="C64" i="76"/>
  <c r="O65" i="67"/>
  <c r="E65" i="76"/>
  <c r="C65" i="76" s="1"/>
  <c r="O62" i="47"/>
  <c r="N64" i="38"/>
  <c r="N62" i="38"/>
  <c r="N61" i="38"/>
  <c r="I62" i="47"/>
  <c r="O65" i="47"/>
  <c r="E63" i="38"/>
  <c r="N63" i="38"/>
  <c r="E61" i="38"/>
  <c r="Q64" i="38"/>
  <c r="I64" i="47"/>
  <c r="I65" i="47"/>
  <c r="Q63" i="38"/>
  <c r="Q61" i="38"/>
  <c r="Q62" i="38"/>
  <c r="E63" i="76"/>
  <c r="E62" i="76"/>
  <c r="C62" i="76" l="1"/>
  <c r="C66" i="49"/>
  <c r="B66" i="49" s="1"/>
  <c r="C63" i="76"/>
  <c r="I62" i="67"/>
  <c r="E62" i="38"/>
  <c r="E64" i="38"/>
  <c r="C60" i="71" l="1"/>
  <c r="C59" i="71"/>
  <c r="C58" i="71"/>
  <c r="C57" i="71" l="1"/>
  <c r="I58" i="67"/>
  <c r="O59" i="67"/>
  <c r="I59" i="67"/>
  <c r="F60" i="67"/>
  <c r="F60" i="47"/>
  <c r="F58" i="71"/>
  <c r="B58" i="71" s="1"/>
  <c r="L58" i="47"/>
  <c r="K62" i="48"/>
  <c r="D62" i="48" s="1"/>
  <c r="F60" i="71"/>
  <c r="B60" i="71" s="1"/>
  <c r="O60" i="67"/>
  <c r="F59" i="71"/>
  <c r="B59" i="71" s="1"/>
  <c r="K61" i="48"/>
  <c r="D61" i="48" s="1"/>
  <c r="F59" i="67"/>
  <c r="F58" i="47"/>
  <c r="L60" i="47"/>
  <c r="L59" i="47"/>
  <c r="O59" i="47"/>
  <c r="I60" i="43"/>
  <c r="I61" i="43"/>
  <c r="F59" i="47"/>
  <c r="I58" i="47" l="1"/>
  <c r="C62" i="49"/>
  <c r="B62" i="49" s="1"/>
  <c r="C59" i="49"/>
  <c r="B59" i="49" s="1"/>
  <c r="O60" i="47"/>
  <c r="I60" i="67"/>
  <c r="E61" i="76"/>
  <c r="C61" i="76" s="1"/>
  <c r="O58" i="47"/>
  <c r="I61" i="67"/>
  <c r="E58" i="38"/>
  <c r="L61" i="47"/>
  <c r="I58" i="43"/>
  <c r="O58" i="67"/>
  <c r="F61" i="67"/>
  <c r="N57" i="38"/>
  <c r="O61" i="67"/>
  <c r="E60" i="76"/>
  <c r="N59" i="38"/>
  <c r="I60" i="47"/>
  <c r="I59" i="47"/>
  <c r="I59" i="43"/>
  <c r="K60" i="48"/>
  <c r="D60" i="48" s="1"/>
  <c r="F61" i="47"/>
  <c r="F58" i="67"/>
  <c r="I61" i="47"/>
  <c r="K59" i="48"/>
  <c r="D59" i="48" s="1"/>
  <c r="N58" i="38"/>
  <c r="Q60" i="38"/>
  <c r="Q57" i="38"/>
  <c r="E59" i="76"/>
  <c r="C59" i="76" s="1"/>
  <c r="E58" i="76"/>
  <c r="C58" i="76" s="1"/>
  <c r="N60" i="38"/>
  <c r="C60" i="49" l="1"/>
  <c r="B60" i="49" s="1"/>
  <c r="C61" i="49"/>
  <c r="B61" i="49" s="1"/>
  <c r="F57" i="71"/>
  <c r="B57" i="71" s="1"/>
  <c r="O61" i="47"/>
  <c r="C60" i="76"/>
  <c r="E60" i="38"/>
  <c r="E59" i="38"/>
  <c r="Q59" i="38"/>
  <c r="Q58" i="38"/>
  <c r="E57" i="38" l="1"/>
  <c r="L13" i="47" l="1"/>
  <c r="L21" i="47"/>
  <c r="L17" i="47"/>
  <c r="L14" i="47"/>
  <c r="O14" i="47"/>
  <c r="O15" i="47"/>
  <c r="L20" i="47"/>
  <c r="L10" i="47"/>
  <c r="L15" i="47"/>
  <c r="O13" i="47"/>
  <c r="O21" i="47"/>
  <c r="L19" i="47"/>
  <c r="L12" i="47"/>
  <c r="I12" i="47"/>
  <c r="O12" i="47"/>
  <c r="L11" i="47"/>
  <c r="O11" i="47"/>
  <c r="O18" i="47"/>
  <c r="O10" i="47"/>
  <c r="O17" i="47"/>
  <c r="L18" i="47"/>
  <c r="L16" i="47"/>
  <c r="O16" i="47"/>
  <c r="O19" i="47"/>
  <c r="O20" i="47"/>
  <c r="I19" i="47" l="1"/>
  <c r="I10" i="47"/>
  <c r="I14" i="47"/>
  <c r="I21" i="47"/>
  <c r="I16" i="47"/>
  <c r="I11" i="47"/>
  <c r="I17" i="47"/>
  <c r="I13" i="47"/>
  <c r="I15" i="47"/>
  <c r="I20" i="47"/>
  <c r="I18" i="47"/>
  <c r="F11" i="67"/>
  <c r="F10" i="67"/>
  <c r="F14" i="67" l="1"/>
  <c r="F12" i="67"/>
  <c r="F19" i="67"/>
  <c r="I18" i="43"/>
  <c r="I11" i="43"/>
  <c r="F16" i="47"/>
  <c r="B16" i="47" s="1"/>
  <c r="D17" i="46" s="1"/>
  <c r="F18" i="67"/>
  <c r="F17" i="47"/>
  <c r="B17" i="47" s="1"/>
  <c r="D18" i="46" s="1"/>
  <c r="C17" i="45"/>
  <c r="C18" i="45"/>
  <c r="I13" i="67"/>
  <c r="C10" i="45"/>
  <c r="C20" i="45"/>
  <c r="F12" i="48"/>
  <c r="F13" i="48"/>
  <c r="C12" i="45"/>
  <c r="I17" i="67"/>
  <c r="F14" i="48"/>
  <c r="F21" i="47"/>
  <c r="B21" i="47" s="1"/>
  <c r="D22" i="46" s="1"/>
  <c r="F13" i="47"/>
  <c r="B13" i="47" s="1"/>
  <c r="D14" i="46" s="1"/>
  <c r="F15" i="67"/>
  <c r="C13" i="45"/>
  <c r="C14" i="45"/>
  <c r="O20" i="67"/>
  <c r="F24" i="47"/>
  <c r="C25" i="71"/>
  <c r="F23" i="47"/>
  <c r="F17" i="67"/>
  <c r="F12" i="47"/>
  <c r="B12" i="47" s="1"/>
  <c r="D13" i="46" s="1"/>
  <c r="F26" i="47"/>
  <c r="F9" i="71"/>
  <c r="F13" i="71"/>
  <c r="F17" i="71"/>
  <c r="F29" i="71"/>
  <c r="F16" i="67"/>
  <c r="F11" i="71"/>
  <c r="F15" i="71"/>
  <c r="F19" i="71"/>
  <c r="F10" i="71"/>
  <c r="F14" i="71"/>
  <c r="F18" i="71"/>
  <c r="C24" i="71"/>
  <c r="C32" i="71"/>
  <c r="F13" i="67"/>
  <c r="F20" i="47"/>
  <c r="B20" i="47" s="1"/>
  <c r="D21" i="46" s="1"/>
  <c r="F20" i="67"/>
  <c r="F10" i="47"/>
  <c r="B10" i="47" s="1"/>
  <c r="D11" i="46" s="1"/>
  <c r="F14" i="47"/>
  <c r="B14" i="47" s="1"/>
  <c r="D15" i="46" s="1"/>
  <c r="F18" i="47"/>
  <c r="B18" i="47" s="1"/>
  <c r="D19" i="46" s="1"/>
  <c r="F11" i="47"/>
  <c r="B11" i="47" s="1"/>
  <c r="D12" i="46" s="1"/>
  <c r="F15" i="47"/>
  <c r="B15" i="47" s="1"/>
  <c r="D16" i="46" s="1"/>
  <c r="F19" i="47"/>
  <c r="B19" i="47" s="1"/>
  <c r="D20" i="46" s="1"/>
  <c r="F12" i="71"/>
  <c r="F16" i="71"/>
  <c r="F25" i="71"/>
  <c r="F27" i="47"/>
  <c r="F32" i="67"/>
  <c r="E10" i="76"/>
  <c r="F30" i="47" l="1"/>
  <c r="F29" i="67"/>
  <c r="C12" i="43"/>
  <c r="O12" i="67"/>
  <c r="C22" i="71"/>
  <c r="L24" i="47"/>
  <c r="F28" i="67"/>
  <c r="N15" i="38"/>
  <c r="C21" i="71"/>
  <c r="F28" i="47"/>
  <c r="F23" i="67"/>
  <c r="I14" i="67"/>
  <c r="C31" i="71"/>
  <c r="L31" i="47"/>
  <c r="F23" i="71"/>
  <c r="I31" i="43"/>
  <c r="C29" i="71"/>
  <c r="B29" i="71" s="1"/>
  <c r="F20" i="71"/>
  <c r="N11" i="38"/>
  <c r="F22" i="67"/>
  <c r="F33" i="67"/>
  <c r="N19" i="38"/>
  <c r="C27" i="71"/>
  <c r="C23" i="71"/>
  <c r="L32" i="47"/>
  <c r="C30" i="71"/>
  <c r="E14" i="76"/>
  <c r="F28" i="71"/>
  <c r="F24" i="71"/>
  <c r="B24" i="71" s="1"/>
  <c r="I19" i="67"/>
  <c r="F21" i="67"/>
  <c r="F30" i="67"/>
  <c r="L27" i="47"/>
  <c r="F32" i="71"/>
  <c r="B32" i="71" s="1"/>
  <c r="C26" i="71"/>
  <c r="C15" i="71"/>
  <c r="B15" i="71" s="1"/>
  <c r="C11" i="71"/>
  <c r="B11" i="71" s="1"/>
  <c r="F22" i="71"/>
  <c r="B25" i="71"/>
  <c r="O16" i="67"/>
  <c r="O33" i="47"/>
  <c r="C11" i="45"/>
  <c r="L23" i="47"/>
  <c r="O26" i="47"/>
  <c r="O32" i="47"/>
  <c r="I17" i="43"/>
  <c r="I21" i="67"/>
  <c r="C20" i="71"/>
  <c r="C9" i="71"/>
  <c r="B9" i="71" s="1"/>
  <c r="I14" i="43"/>
  <c r="F31" i="67"/>
  <c r="F29" i="47"/>
  <c r="E12" i="76"/>
  <c r="I22" i="43"/>
  <c r="I30" i="43"/>
  <c r="F24" i="67"/>
  <c r="F22" i="47"/>
  <c r="C23" i="45"/>
  <c r="F26" i="71"/>
  <c r="K34" i="48"/>
  <c r="D34" i="48" s="1"/>
  <c r="K19" i="48"/>
  <c r="D19" i="48" s="1"/>
  <c r="K17" i="48"/>
  <c r="D17" i="48" s="1"/>
  <c r="K21" i="48"/>
  <c r="D21" i="48" s="1"/>
  <c r="K16" i="48"/>
  <c r="D16" i="48" s="1"/>
  <c r="I33" i="43"/>
  <c r="F27" i="67"/>
  <c r="K28" i="48"/>
  <c r="D28" i="48" s="1"/>
  <c r="C15" i="44"/>
  <c r="C19" i="44"/>
  <c r="I16" i="43"/>
  <c r="C31" i="45"/>
  <c r="C19" i="71"/>
  <c r="B19" i="71" s="1"/>
  <c r="O23" i="47"/>
  <c r="O31" i="47"/>
  <c r="C30" i="45"/>
  <c r="C31" i="44" s="1"/>
  <c r="I13" i="43"/>
  <c r="C28" i="71"/>
  <c r="I12" i="67"/>
  <c r="B12" i="67" s="1"/>
  <c r="C13" i="46" s="1"/>
  <c r="B13" i="46" s="1"/>
  <c r="I15" i="67"/>
  <c r="E20" i="76"/>
  <c r="I10" i="43"/>
  <c r="C18" i="71"/>
  <c r="B18" i="71" s="1"/>
  <c r="I27" i="43"/>
  <c r="I29" i="43"/>
  <c r="F25" i="67"/>
  <c r="I25" i="43"/>
  <c r="F30" i="71"/>
  <c r="C25" i="45"/>
  <c r="K31" i="48"/>
  <c r="D31" i="48" s="1"/>
  <c r="K15" i="48"/>
  <c r="D15" i="48" s="1"/>
  <c r="K29" i="48"/>
  <c r="D29" i="48" s="1"/>
  <c r="K14" i="48"/>
  <c r="D14" i="48" s="1"/>
  <c r="K12" i="48"/>
  <c r="D12" i="48" s="1"/>
  <c r="F32" i="47"/>
  <c r="I26" i="43"/>
  <c r="C11" i="44"/>
  <c r="C13" i="43"/>
  <c r="C15" i="42" s="1"/>
  <c r="O27" i="47"/>
  <c r="L33" i="47"/>
  <c r="O13" i="67"/>
  <c r="B13" i="67" s="1"/>
  <c r="C14" i="46" s="1"/>
  <c r="B14" i="46" s="1"/>
  <c r="I12" i="43"/>
  <c r="B12" i="43" s="1"/>
  <c r="L28" i="47"/>
  <c r="L26" i="47"/>
  <c r="C26" i="45"/>
  <c r="C27" i="44" s="1"/>
  <c r="C27" i="45"/>
  <c r="O17" i="67"/>
  <c r="B17" i="67" s="1"/>
  <c r="C18" i="46" s="1"/>
  <c r="B18" i="46" s="1"/>
  <c r="C19" i="45"/>
  <c r="L29" i="47"/>
  <c r="O24" i="47"/>
  <c r="I20" i="67"/>
  <c r="B20" i="67" s="1"/>
  <c r="C21" i="46" s="1"/>
  <c r="B21" i="46" s="1"/>
  <c r="L25" i="47"/>
  <c r="O29" i="47"/>
  <c r="I19" i="43"/>
  <c r="I11" i="67"/>
  <c r="E16" i="76"/>
  <c r="C14" i="42"/>
  <c r="C22" i="45"/>
  <c r="C29" i="45"/>
  <c r="C16" i="45"/>
  <c r="I18" i="67"/>
  <c r="C17" i="71"/>
  <c r="B17" i="71" s="1"/>
  <c r="C10" i="71"/>
  <c r="B10" i="71" s="1"/>
  <c r="L22" i="47"/>
  <c r="C14" i="71"/>
  <c r="B14" i="71" s="1"/>
  <c r="F21" i="71"/>
  <c r="B21" i="71" s="1"/>
  <c r="C21" i="45"/>
  <c r="I23" i="43"/>
  <c r="K27" i="48"/>
  <c r="D27" i="48" s="1"/>
  <c r="K11" i="48"/>
  <c r="D11" i="48" s="1"/>
  <c r="K22" i="48"/>
  <c r="D22" i="48" s="1"/>
  <c r="K18" i="48"/>
  <c r="D18" i="48" s="1"/>
  <c r="K24" i="48"/>
  <c r="D24" i="48" s="1"/>
  <c r="K30" i="48"/>
  <c r="D30" i="48" s="1"/>
  <c r="F31" i="71"/>
  <c r="F25" i="47"/>
  <c r="C14" i="44"/>
  <c r="I10" i="67"/>
  <c r="C13" i="44"/>
  <c r="C11" i="43"/>
  <c r="C21" i="44"/>
  <c r="C18" i="44"/>
  <c r="I20" i="43"/>
  <c r="C24" i="45"/>
  <c r="I16" i="67"/>
  <c r="O28" i="47"/>
  <c r="C15" i="45"/>
  <c r="O22" i="47"/>
  <c r="O30" i="47"/>
  <c r="O15" i="67"/>
  <c r="O25" i="47"/>
  <c r="C32" i="45"/>
  <c r="I15" i="43"/>
  <c r="C13" i="71"/>
  <c r="B13" i="71" s="1"/>
  <c r="F27" i="71"/>
  <c r="L30" i="47"/>
  <c r="C33" i="45"/>
  <c r="I32" i="43"/>
  <c r="I21" i="43"/>
  <c r="I24" i="43"/>
  <c r="I28" i="43"/>
  <c r="C28" i="45"/>
  <c r="F31" i="47"/>
  <c r="K25" i="48"/>
  <c r="D25" i="48" s="1"/>
  <c r="K23" i="48"/>
  <c r="D23" i="48" s="1"/>
  <c r="K33" i="48"/>
  <c r="D33" i="48" s="1"/>
  <c r="K13" i="48"/>
  <c r="D13" i="48" s="1"/>
  <c r="K26" i="48"/>
  <c r="D26" i="48" s="1"/>
  <c r="F33" i="47"/>
  <c r="F26" i="67"/>
  <c r="K20" i="48"/>
  <c r="D20" i="48" s="1"/>
  <c r="N18" i="38"/>
  <c r="N23" i="38"/>
  <c r="E18" i="76"/>
  <c r="E15" i="76"/>
  <c r="C10" i="76"/>
  <c r="E19" i="76"/>
  <c r="B22" i="71" l="1"/>
  <c r="N26" i="38"/>
  <c r="B31" i="71"/>
  <c r="B23" i="71"/>
  <c r="B16" i="67"/>
  <c r="C17" i="46" s="1"/>
  <c r="B17" i="46" s="1"/>
  <c r="N15" i="39"/>
  <c r="C16" i="71"/>
  <c r="B16" i="71" s="1"/>
  <c r="O27" i="67"/>
  <c r="B26" i="71"/>
  <c r="B27" i="71"/>
  <c r="O31" i="67"/>
  <c r="C12" i="76"/>
  <c r="B20" i="71"/>
  <c r="C30" i="49"/>
  <c r="B30" i="49" s="1"/>
  <c r="C21" i="49"/>
  <c r="B21" i="49" s="1"/>
  <c r="C27" i="49"/>
  <c r="B27" i="49" s="1"/>
  <c r="C12" i="49"/>
  <c r="B12" i="49" s="1"/>
  <c r="C12" i="48" s="1"/>
  <c r="B12" i="48" s="1"/>
  <c r="C11" i="49"/>
  <c r="B11" i="49" s="1"/>
  <c r="C31" i="49"/>
  <c r="B31" i="49" s="1"/>
  <c r="C16" i="49"/>
  <c r="B16" i="49" s="1"/>
  <c r="C17" i="49"/>
  <c r="B17" i="49" s="1"/>
  <c r="C14" i="49"/>
  <c r="B14" i="49" s="1"/>
  <c r="C14" i="48" s="1"/>
  <c r="B14" i="48" s="1"/>
  <c r="C20" i="49"/>
  <c r="B20" i="49" s="1"/>
  <c r="C19" i="49"/>
  <c r="B19" i="49" s="1"/>
  <c r="C13" i="49"/>
  <c r="B13" i="49" s="1"/>
  <c r="C13" i="48" s="1"/>
  <c r="B13" i="48" s="1"/>
  <c r="C22" i="49"/>
  <c r="B22" i="49" s="1"/>
  <c r="C25" i="49"/>
  <c r="B25" i="49" s="1"/>
  <c r="C26" i="49"/>
  <c r="B26" i="49" s="1"/>
  <c r="C29" i="49"/>
  <c r="B29" i="49" s="1"/>
  <c r="C28" i="49"/>
  <c r="B28" i="49" s="1"/>
  <c r="C15" i="49"/>
  <c r="B15" i="49" s="1"/>
  <c r="C18" i="49"/>
  <c r="B18" i="49" s="1"/>
  <c r="C24" i="49"/>
  <c r="B24" i="49" s="1"/>
  <c r="E13" i="76"/>
  <c r="C13" i="76" s="1"/>
  <c r="C19" i="76"/>
  <c r="E32" i="76"/>
  <c r="C32" i="76" s="1"/>
  <c r="O32" i="67"/>
  <c r="C20" i="76"/>
  <c r="I31" i="67"/>
  <c r="B30" i="71"/>
  <c r="I29" i="67"/>
  <c r="O11" i="67"/>
  <c r="B11" i="67" s="1"/>
  <c r="C12" i="46" s="1"/>
  <c r="B12" i="46" s="1"/>
  <c r="I25" i="67"/>
  <c r="N12" i="38"/>
  <c r="C16" i="76"/>
  <c r="E28" i="76"/>
  <c r="C28" i="76" s="1"/>
  <c r="C15" i="76"/>
  <c r="O19" i="67"/>
  <c r="B19" i="67" s="1"/>
  <c r="C20" i="46" s="1"/>
  <c r="B20" i="46" s="1"/>
  <c r="I26" i="67"/>
  <c r="C14" i="76"/>
  <c r="N21" i="38"/>
  <c r="O29" i="67"/>
  <c r="E26" i="76"/>
  <c r="C26" i="76" s="1"/>
  <c r="O18" i="67"/>
  <c r="B18" i="67" s="1"/>
  <c r="C19" i="46" s="1"/>
  <c r="B19" i="46" s="1"/>
  <c r="N13" i="38"/>
  <c r="I32" i="67"/>
  <c r="E12" i="48"/>
  <c r="B28" i="71"/>
  <c r="N25" i="38"/>
  <c r="E11" i="76"/>
  <c r="C11" i="76" s="1"/>
  <c r="E23" i="76"/>
  <c r="C23" i="76" s="1"/>
  <c r="E24" i="76"/>
  <c r="C24" i="76" s="1"/>
  <c r="N19" i="39"/>
  <c r="N32" i="39"/>
  <c r="N22" i="38"/>
  <c r="E14" i="48"/>
  <c r="I22" i="67"/>
  <c r="I33" i="47"/>
  <c r="B33" i="47" s="1"/>
  <c r="D34" i="46" s="1"/>
  <c r="N9" i="38"/>
  <c r="O10" i="67"/>
  <c r="B10" i="67" s="1"/>
  <c r="C11" i="46" s="1"/>
  <c r="B11" i="46" s="1"/>
  <c r="N24" i="38"/>
  <c r="N17" i="38"/>
  <c r="B15" i="67"/>
  <c r="C16" i="46" s="1"/>
  <c r="B16" i="46" s="1"/>
  <c r="E22" i="38"/>
  <c r="E14" i="38"/>
  <c r="E20" i="38"/>
  <c r="E26" i="38"/>
  <c r="E33" i="76"/>
  <c r="C33" i="76" s="1"/>
  <c r="N10" i="38"/>
  <c r="E13" i="38"/>
  <c r="Q31" i="38"/>
  <c r="E31" i="76"/>
  <c r="C31" i="76" s="1"/>
  <c r="N27" i="38"/>
  <c r="N31" i="38"/>
  <c r="E11" i="38"/>
  <c r="E29" i="76"/>
  <c r="C29" i="76" s="1"/>
  <c r="N20" i="39"/>
  <c r="C16" i="44"/>
  <c r="C22" i="44"/>
  <c r="C17" i="44"/>
  <c r="C28" i="44"/>
  <c r="O24" i="67"/>
  <c r="C26" i="44"/>
  <c r="O14" i="67"/>
  <c r="B14" i="67" s="1"/>
  <c r="C15" i="46" s="1"/>
  <c r="B15" i="46" s="1"/>
  <c r="E13" i="48"/>
  <c r="C12" i="44"/>
  <c r="E27" i="38"/>
  <c r="E25" i="38"/>
  <c r="E29" i="38"/>
  <c r="E32" i="38"/>
  <c r="E30" i="38"/>
  <c r="E30" i="76"/>
  <c r="C30" i="76" s="1"/>
  <c r="B11" i="43"/>
  <c r="C13" i="42"/>
  <c r="O22" i="67"/>
  <c r="I28" i="67"/>
  <c r="O26" i="67"/>
  <c r="B13" i="43"/>
  <c r="O23" i="67"/>
  <c r="O33" i="67"/>
  <c r="N13" i="39"/>
  <c r="I30" i="67"/>
  <c r="N16" i="39"/>
  <c r="E18" i="38"/>
  <c r="E28" i="38"/>
  <c r="E17" i="76"/>
  <c r="C17" i="76" s="1"/>
  <c r="E23" i="38"/>
  <c r="E10" i="38"/>
  <c r="N14" i="38"/>
  <c r="N28" i="38"/>
  <c r="C18" i="76"/>
  <c r="N30" i="38"/>
  <c r="N16" i="38"/>
  <c r="E17" i="38"/>
  <c r="N20" i="38"/>
  <c r="E27" i="76"/>
  <c r="C27" i="76" s="1"/>
  <c r="E9" i="38"/>
  <c r="E22" i="76"/>
  <c r="C22" i="76" s="1"/>
  <c r="E25" i="76"/>
  <c r="C25" i="76" s="1"/>
  <c r="C33" i="44"/>
  <c r="C25" i="44"/>
  <c r="C23" i="44"/>
  <c r="I24" i="67"/>
  <c r="O28" i="67"/>
  <c r="C12" i="71"/>
  <c r="B12" i="71" s="1"/>
  <c r="C24" i="44"/>
  <c r="I33" i="67"/>
  <c r="N12" i="39"/>
  <c r="E21" i="38"/>
  <c r="E21" i="76"/>
  <c r="C21" i="76" s="1"/>
  <c r="E19" i="38"/>
  <c r="N29" i="38"/>
  <c r="E31" i="38"/>
  <c r="N32" i="38"/>
  <c r="C29" i="44"/>
  <c r="C34" i="44"/>
  <c r="C30" i="44"/>
  <c r="C20" i="44"/>
  <c r="I23" i="67"/>
  <c r="O30" i="67"/>
  <c r="K32" i="48"/>
  <c r="D32" i="48" s="1"/>
  <c r="O25" i="67"/>
  <c r="C32" i="44"/>
  <c r="I27" i="67"/>
  <c r="B27" i="67" s="1"/>
  <c r="C28" i="46" s="1"/>
  <c r="O21" i="67"/>
  <c r="B21" i="67" s="1"/>
  <c r="C22" i="46" s="1"/>
  <c r="B22" i="46" s="1"/>
  <c r="N18" i="39"/>
  <c r="Q26" i="38"/>
  <c r="Q23" i="38"/>
  <c r="Q18" i="38"/>
  <c r="Q20" i="38"/>
  <c r="Q16" i="38"/>
  <c r="Q28" i="38"/>
  <c r="Q14" i="38"/>
  <c r="Q17" i="38"/>
  <c r="Q9" i="38"/>
  <c r="Q29" i="38"/>
  <c r="Q27" i="38"/>
  <c r="Q13" i="38"/>
  <c r="Q24" i="38"/>
  <c r="Q25" i="38"/>
  <c r="Q15" i="38"/>
  <c r="Q22" i="38"/>
  <c r="Q19" i="38"/>
  <c r="B31" i="67" l="1"/>
  <c r="C32" i="46" s="1"/>
  <c r="B25" i="67"/>
  <c r="C26" i="46" s="1"/>
  <c r="B22" i="67"/>
  <c r="C23" i="46" s="1"/>
  <c r="B23" i="67"/>
  <c r="C24" i="46" s="1"/>
  <c r="B26" i="67"/>
  <c r="C27" i="46" s="1"/>
  <c r="B24" i="67"/>
  <c r="C25" i="46" s="1"/>
  <c r="B32" i="67"/>
  <c r="C33" i="46" s="1"/>
  <c r="B33" i="67"/>
  <c r="C34" i="46" s="1"/>
  <c r="B34" i="46" s="1"/>
  <c r="C32" i="49"/>
  <c r="B32" i="49" s="1"/>
  <c r="C23" i="49"/>
  <c r="B23" i="49" s="1"/>
  <c r="C33" i="49"/>
  <c r="B33" i="49" s="1"/>
  <c r="C34" i="49"/>
  <c r="B34" i="49" s="1"/>
  <c r="B29" i="67"/>
  <c r="C30" i="46" s="1"/>
  <c r="N14" i="39"/>
  <c r="N9" i="39"/>
  <c r="N11" i="39"/>
  <c r="N10" i="39"/>
  <c r="Q11" i="38"/>
  <c r="Q32" i="38"/>
  <c r="B30" i="67"/>
  <c r="C31" i="46" s="1"/>
  <c r="Q21" i="38"/>
  <c r="E16" i="38"/>
  <c r="Q30" i="38"/>
  <c r="B28" i="67"/>
  <c r="C29" i="46" s="1"/>
  <c r="E15" i="38"/>
  <c r="Q10" i="38"/>
  <c r="Q12" i="38"/>
  <c r="N17" i="39"/>
  <c r="E24" i="38"/>
  <c r="E12" i="38"/>
  <c r="F52" i="47"/>
  <c r="F51" i="47"/>
  <c r="F49" i="47"/>
  <c r="F48" i="47"/>
  <c r="F40" i="47"/>
  <c r="F39" i="47"/>
  <c r="F50" i="47" l="1"/>
  <c r="F47" i="47"/>
  <c r="F43" i="47"/>
  <c r="F44" i="47"/>
  <c r="F46" i="47"/>
  <c r="F42" i="47"/>
  <c r="I23" i="47"/>
  <c r="B23" i="47" s="1"/>
  <c r="D24" i="46" s="1"/>
  <c r="B24" i="46" s="1"/>
  <c r="I27" i="47"/>
  <c r="B27" i="47" s="1"/>
  <c r="D28" i="46" s="1"/>
  <c r="B28" i="46" s="1"/>
  <c r="I31" i="47"/>
  <c r="B31" i="47" s="1"/>
  <c r="D32" i="46" s="1"/>
  <c r="B32" i="46" s="1"/>
  <c r="Q13" i="42"/>
  <c r="P13" i="42" s="1"/>
  <c r="N13" i="42" s="1"/>
  <c r="D13" i="42" s="1"/>
  <c r="B13" i="42" s="1"/>
  <c r="Q18" i="42"/>
  <c r="P18" i="42" s="1"/>
  <c r="N18" i="42" s="1"/>
  <c r="H18" i="42" s="1"/>
  <c r="Q24" i="42"/>
  <c r="P24" i="42" s="1"/>
  <c r="N24" i="42" s="1"/>
  <c r="H24" i="42" s="1"/>
  <c r="Q29" i="42"/>
  <c r="P29" i="42" s="1"/>
  <c r="N29" i="42" s="1"/>
  <c r="D29" i="42" s="1"/>
  <c r="Q34" i="42"/>
  <c r="P34" i="42" s="1"/>
  <c r="N34" i="42" s="1"/>
  <c r="H34" i="42" s="1"/>
  <c r="Q16" i="42"/>
  <c r="P16" i="42" s="1"/>
  <c r="N16" i="42" s="1"/>
  <c r="D16" i="42" s="1"/>
  <c r="Q21" i="42"/>
  <c r="P21" i="42" s="1"/>
  <c r="N21" i="42" s="1"/>
  <c r="D21" i="42" s="1"/>
  <c r="Q26" i="42"/>
  <c r="P26" i="42" s="1"/>
  <c r="N26" i="42" s="1"/>
  <c r="H26" i="42" s="1"/>
  <c r="Q32" i="42"/>
  <c r="P32" i="42" s="1"/>
  <c r="N32" i="42" s="1"/>
  <c r="D32" i="42" s="1"/>
  <c r="I22" i="47"/>
  <c r="B22" i="47" s="1"/>
  <c r="D23" i="46" s="1"/>
  <c r="B23" i="46" s="1"/>
  <c r="I26" i="47"/>
  <c r="B26" i="47" s="1"/>
  <c r="D27" i="46" s="1"/>
  <c r="B27" i="46" s="1"/>
  <c r="I30" i="47"/>
  <c r="B30" i="47" s="1"/>
  <c r="D31" i="46" s="1"/>
  <c r="B31" i="46" s="1"/>
  <c r="I24" i="47"/>
  <c r="B24" i="47" s="1"/>
  <c r="D25" i="46" s="1"/>
  <c r="B25" i="46" s="1"/>
  <c r="I28" i="47"/>
  <c r="B28" i="47" s="1"/>
  <c r="D29" i="46" s="1"/>
  <c r="B29" i="46" s="1"/>
  <c r="I32" i="47"/>
  <c r="B32" i="47" s="1"/>
  <c r="D33" i="46" s="1"/>
  <c r="B33" i="46" s="1"/>
  <c r="Q14" i="42"/>
  <c r="P14" i="42" s="1"/>
  <c r="N14" i="42" s="1"/>
  <c r="H14" i="42" s="1"/>
  <c r="Q20" i="42"/>
  <c r="P20" i="42" s="1"/>
  <c r="N20" i="42" s="1"/>
  <c r="D20" i="42" s="1"/>
  <c r="Q25" i="42"/>
  <c r="P25" i="42" s="1"/>
  <c r="N25" i="42" s="1"/>
  <c r="D25" i="42" s="1"/>
  <c r="Q30" i="42"/>
  <c r="P30" i="42" s="1"/>
  <c r="N30" i="42" s="1"/>
  <c r="H30" i="42" s="1"/>
  <c r="Q17" i="42"/>
  <c r="P17" i="42" s="1"/>
  <c r="N17" i="42" s="1"/>
  <c r="H17" i="42" s="1"/>
  <c r="Q22" i="42"/>
  <c r="P22" i="42" s="1"/>
  <c r="N22" i="42" s="1"/>
  <c r="H22" i="42" s="1"/>
  <c r="Q28" i="42"/>
  <c r="P28" i="42" s="1"/>
  <c r="Q33" i="42"/>
  <c r="P33" i="42" s="1"/>
  <c r="N33" i="42" s="1"/>
  <c r="D33" i="42" s="1"/>
  <c r="I25" i="47"/>
  <c r="B25" i="47" s="1"/>
  <c r="D26" i="46" s="1"/>
  <c r="B26" i="46" s="1"/>
  <c r="I29" i="47"/>
  <c r="B29" i="47" s="1"/>
  <c r="D30" i="46" s="1"/>
  <c r="B30" i="46" s="1"/>
  <c r="F11" i="48"/>
  <c r="F16" i="48"/>
  <c r="F20" i="48"/>
  <c r="F24" i="48"/>
  <c r="F28" i="48"/>
  <c r="F32" i="48"/>
  <c r="B9" i="77"/>
  <c r="C12" i="39"/>
  <c r="E12" i="39"/>
  <c r="B10" i="77"/>
  <c r="F17" i="48"/>
  <c r="F21" i="48"/>
  <c r="F25" i="48"/>
  <c r="F29" i="48"/>
  <c r="F33" i="48"/>
  <c r="Q12" i="42"/>
  <c r="P12" i="42" s="1"/>
  <c r="N12" i="42" s="1"/>
  <c r="C11" i="39"/>
  <c r="E11" i="39"/>
  <c r="B11" i="77"/>
  <c r="F18" i="48"/>
  <c r="F22" i="48"/>
  <c r="F26" i="48"/>
  <c r="F30" i="48"/>
  <c r="F34" i="48"/>
  <c r="C10" i="39"/>
  <c r="E10" i="39"/>
  <c r="F15" i="48"/>
  <c r="F19" i="48"/>
  <c r="F23" i="48"/>
  <c r="F27" i="48"/>
  <c r="F31" i="48"/>
  <c r="F36" i="47"/>
  <c r="F35" i="47"/>
  <c r="F34" i="47"/>
  <c r="F38" i="47"/>
  <c r="K12" i="39"/>
  <c r="K10" i="39"/>
  <c r="K11" i="39"/>
  <c r="F35" i="67"/>
  <c r="J10" i="76"/>
  <c r="H10" i="76" s="1"/>
  <c r="B10" i="76" s="1"/>
  <c r="N25" i="39"/>
  <c r="N21" i="39"/>
  <c r="N23" i="39"/>
  <c r="N27" i="39"/>
  <c r="F45" i="67"/>
  <c r="N22" i="39"/>
  <c r="N26" i="39"/>
  <c r="N30" i="39"/>
  <c r="N31" i="39"/>
  <c r="N24" i="39"/>
  <c r="N29" i="39"/>
  <c r="N28" i="39"/>
  <c r="C53" i="71"/>
  <c r="C51" i="71"/>
  <c r="C33" i="71"/>
  <c r="I38" i="47" l="1"/>
  <c r="D24" i="42"/>
  <c r="C39" i="71"/>
  <c r="H25" i="42"/>
  <c r="C49" i="71"/>
  <c r="H16" i="42"/>
  <c r="C38" i="71"/>
  <c r="C55" i="71"/>
  <c r="D18" i="42"/>
  <c r="C47" i="71"/>
  <c r="C44" i="71"/>
  <c r="C54" i="71"/>
  <c r="C46" i="71"/>
  <c r="C40" i="71"/>
  <c r="D14" i="42"/>
  <c r="B14" i="42" s="1"/>
  <c r="D30" i="42"/>
  <c r="H21" i="42"/>
  <c r="C45" i="71"/>
  <c r="C52" i="71"/>
  <c r="C51" i="49"/>
  <c r="B51" i="49" s="1"/>
  <c r="C36" i="71"/>
  <c r="F49" i="67"/>
  <c r="F47" i="67"/>
  <c r="D26" i="42"/>
  <c r="C37" i="71"/>
  <c r="D34" i="42"/>
  <c r="H13" i="42"/>
  <c r="H20" i="42"/>
  <c r="D22" i="42"/>
  <c r="H32" i="42"/>
  <c r="H29" i="42"/>
  <c r="D17" i="42"/>
  <c r="L57" i="47"/>
  <c r="C35" i="71"/>
  <c r="F54" i="67"/>
  <c r="I41" i="47"/>
  <c r="F53" i="67"/>
  <c r="I35" i="47"/>
  <c r="F38" i="67"/>
  <c r="H33" i="42"/>
  <c r="F37" i="67"/>
  <c r="L49" i="47"/>
  <c r="F48" i="67"/>
  <c r="F36" i="67"/>
  <c r="F52" i="67"/>
  <c r="N28" i="42"/>
  <c r="D28" i="42" s="1"/>
  <c r="I42" i="47"/>
  <c r="F55" i="67"/>
  <c r="L55" i="47"/>
  <c r="F42" i="67"/>
  <c r="F45" i="47"/>
  <c r="F41" i="67"/>
  <c r="F50" i="67"/>
  <c r="F34" i="67"/>
  <c r="O57" i="47"/>
  <c r="F54" i="47"/>
  <c r="F57" i="47"/>
  <c r="L46" i="47"/>
  <c r="F57" i="67"/>
  <c r="F37" i="47"/>
  <c r="C48" i="71"/>
  <c r="Q41" i="38"/>
  <c r="Q53" i="38"/>
  <c r="H33" i="45"/>
  <c r="F38" i="71"/>
  <c r="F34" i="71"/>
  <c r="O36" i="67"/>
  <c r="H25" i="45"/>
  <c r="F40" i="71"/>
  <c r="I43" i="67"/>
  <c r="H16" i="45"/>
  <c r="I50" i="67"/>
  <c r="O48" i="47"/>
  <c r="I44" i="47"/>
  <c r="H18" i="45"/>
  <c r="I40" i="67"/>
  <c r="O35" i="47"/>
  <c r="I47" i="47"/>
  <c r="F44" i="71"/>
  <c r="F36" i="71"/>
  <c r="I35" i="67"/>
  <c r="O46" i="47"/>
  <c r="I46" i="47"/>
  <c r="H28" i="45"/>
  <c r="O37" i="47"/>
  <c r="O53" i="47"/>
  <c r="K50" i="48"/>
  <c r="D50" i="48" s="1"/>
  <c r="K45" i="48"/>
  <c r="D45" i="48" s="1"/>
  <c r="K52" i="48"/>
  <c r="D52" i="48" s="1"/>
  <c r="K36" i="48"/>
  <c r="D36" i="48" s="1"/>
  <c r="K35" i="48"/>
  <c r="D35" i="48" s="1"/>
  <c r="F54" i="71"/>
  <c r="K56" i="48"/>
  <c r="D56" i="48" s="1"/>
  <c r="K51" i="48"/>
  <c r="D51" i="48" s="1"/>
  <c r="I38" i="43"/>
  <c r="I40" i="43"/>
  <c r="I50" i="43"/>
  <c r="F42" i="71"/>
  <c r="F47" i="71"/>
  <c r="C31" i="48"/>
  <c r="E31" i="48"/>
  <c r="C26" i="43"/>
  <c r="K25" i="39"/>
  <c r="E17" i="39"/>
  <c r="C15" i="48"/>
  <c r="E15" i="48"/>
  <c r="E28" i="39"/>
  <c r="C26" i="48"/>
  <c r="B26" i="48" s="1"/>
  <c r="E26" i="48"/>
  <c r="C21" i="43"/>
  <c r="K20" i="39"/>
  <c r="H12" i="42"/>
  <c r="D12" i="42"/>
  <c r="E31" i="39"/>
  <c r="C29" i="48"/>
  <c r="E29" i="48"/>
  <c r="C24" i="43"/>
  <c r="K23" i="39"/>
  <c r="E15" i="39"/>
  <c r="E32" i="48"/>
  <c r="C32" i="48"/>
  <c r="B32" i="48" s="1"/>
  <c r="C27" i="43"/>
  <c r="K26" i="39"/>
  <c r="E18" i="39"/>
  <c r="E16" i="48"/>
  <c r="C16" i="48"/>
  <c r="B16" i="48" s="1"/>
  <c r="C10" i="43"/>
  <c r="K9" i="39"/>
  <c r="H11" i="45"/>
  <c r="C42" i="71"/>
  <c r="C43" i="71"/>
  <c r="Q43" i="38"/>
  <c r="Q37" i="38"/>
  <c r="Q54" i="38"/>
  <c r="L41" i="47"/>
  <c r="L54" i="47"/>
  <c r="I57" i="47"/>
  <c r="H31" i="45"/>
  <c r="H15" i="45"/>
  <c r="F46" i="71"/>
  <c r="I41" i="67"/>
  <c r="O55" i="47"/>
  <c r="I39" i="47"/>
  <c r="O57" i="67"/>
  <c r="F40" i="67"/>
  <c r="O54" i="47"/>
  <c r="H24" i="45"/>
  <c r="F39" i="71"/>
  <c r="B39" i="71" s="1"/>
  <c r="I42" i="67"/>
  <c r="O44" i="47"/>
  <c r="I56" i="47"/>
  <c r="H22" i="45"/>
  <c r="I52" i="67"/>
  <c r="I36" i="67"/>
  <c r="I51" i="47"/>
  <c r="H13" i="45"/>
  <c r="O38" i="47"/>
  <c r="I46" i="67"/>
  <c r="F53" i="47"/>
  <c r="F55" i="47"/>
  <c r="K46" i="48"/>
  <c r="D46" i="48" s="1"/>
  <c r="K41" i="48"/>
  <c r="D41" i="48" s="1"/>
  <c r="K48" i="48"/>
  <c r="D48" i="48" s="1"/>
  <c r="K47" i="48"/>
  <c r="D47" i="48" s="1"/>
  <c r="F56" i="47"/>
  <c r="I48" i="43"/>
  <c r="K57" i="48"/>
  <c r="D57" i="48" s="1"/>
  <c r="I35" i="43"/>
  <c r="I34" i="43"/>
  <c r="I45" i="43"/>
  <c r="I44" i="43"/>
  <c r="H10" i="45"/>
  <c r="I52" i="43"/>
  <c r="I51" i="43"/>
  <c r="F56" i="71"/>
  <c r="F48" i="71"/>
  <c r="F50" i="71"/>
  <c r="I54" i="43"/>
  <c r="C30" i="43"/>
  <c r="K29" i="39"/>
  <c r="E21" i="39"/>
  <c r="C19" i="48"/>
  <c r="E19" i="48"/>
  <c r="C14" i="43"/>
  <c r="K13" i="39"/>
  <c r="E32" i="39"/>
  <c r="C30" i="48"/>
  <c r="B30" i="48" s="1"/>
  <c r="E30" i="48"/>
  <c r="C25" i="43"/>
  <c r="K24" i="39"/>
  <c r="E16" i="39"/>
  <c r="C33" i="48"/>
  <c r="E33" i="48"/>
  <c r="C28" i="43"/>
  <c r="K27" i="39"/>
  <c r="E19" i="39"/>
  <c r="C17" i="48"/>
  <c r="E17" i="48"/>
  <c r="Q35" i="42"/>
  <c r="P35" i="42" s="1"/>
  <c r="N35" i="42" s="1"/>
  <c r="Q27" i="42"/>
  <c r="P27" i="42" s="1"/>
  <c r="N27" i="42" s="1"/>
  <c r="Q19" i="42"/>
  <c r="P19" i="42" s="1"/>
  <c r="N19" i="42" s="1"/>
  <c r="C31" i="43"/>
  <c r="K30" i="39"/>
  <c r="E22" i="39"/>
  <c r="C20" i="48"/>
  <c r="B20" i="48" s="1"/>
  <c r="E20" i="48"/>
  <c r="C15" i="43"/>
  <c r="K14" i="39"/>
  <c r="Q47" i="38"/>
  <c r="Q39" i="38"/>
  <c r="Q48" i="38"/>
  <c r="Q46" i="38"/>
  <c r="L56" i="47"/>
  <c r="O47" i="67"/>
  <c r="O38" i="67"/>
  <c r="L50" i="47"/>
  <c r="I45" i="47"/>
  <c r="I37" i="47"/>
  <c r="H19" i="45"/>
  <c r="O44" i="67"/>
  <c r="I53" i="67"/>
  <c r="I37" i="67"/>
  <c r="O47" i="47"/>
  <c r="I51" i="67"/>
  <c r="O42" i="47"/>
  <c r="I34" i="47"/>
  <c r="H32" i="45"/>
  <c r="I34" i="67"/>
  <c r="O56" i="47"/>
  <c r="O40" i="47"/>
  <c r="I52" i="47"/>
  <c r="I36" i="47"/>
  <c r="H26" i="45"/>
  <c r="F33" i="71"/>
  <c r="B33" i="71" s="1"/>
  <c r="I48" i="67"/>
  <c r="O51" i="47"/>
  <c r="I43" i="47"/>
  <c r="H21" i="45"/>
  <c r="I47" i="67"/>
  <c r="H12" i="45"/>
  <c r="I38" i="67"/>
  <c r="F39" i="67"/>
  <c r="O49" i="47"/>
  <c r="F41" i="47"/>
  <c r="K55" i="48"/>
  <c r="D55" i="48" s="1"/>
  <c r="K42" i="48"/>
  <c r="D42" i="48" s="1"/>
  <c r="K53" i="48"/>
  <c r="D53" i="48" s="1"/>
  <c r="K37" i="48"/>
  <c r="D37" i="48" s="1"/>
  <c r="K44" i="48"/>
  <c r="D44" i="48" s="1"/>
  <c r="K43" i="48"/>
  <c r="D43" i="48" s="1"/>
  <c r="I36" i="43"/>
  <c r="I47" i="43"/>
  <c r="I46" i="43"/>
  <c r="I41" i="43"/>
  <c r="F49" i="71"/>
  <c r="B49" i="71" s="1"/>
  <c r="I49" i="43"/>
  <c r="F51" i="67"/>
  <c r="F53" i="71"/>
  <c r="B53" i="71" s="1"/>
  <c r="F55" i="71"/>
  <c r="B55" i="71" s="1"/>
  <c r="I55" i="43"/>
  <c r="C10" i="38"/>
  <c r="E25" i="39"/>
  <c r="C23" i="48"/>
  <c r="E23" i="48"/>
  <c r="C18" i="43"/>
  <c r="K17" i="39"/>
  <c r="C34" i="48"/>
  <c r="E34" i="48"/>
  <c r="C29" i="43"/>
  <c r="K28" i="39"/>
  <c r="E20" i="39"/>
  <c r="E18" i="48"/>
  <c r="C18" i="48"/>
  <c r="B18" i="48" s="1"/>
  <c r="C32" i="43"/>
  <c r="K31" i="39"/>
  <c r="E23" i="39"/>
  <c r="C21" i="48"/>
  <c r="E21" i="48"/>
  <c r="C16" i="43"/>
  <c r="K15" i="39"/>
  <c r="E26" i="39"/>
  <c r="C24" i="48"/>
  <c r="B24" i="48" s="1"/>
  <c r="E24" i="48"/>
  <c r="C19" i="43"/>
  <c r="K18" i="39"/>
  <c r="E9" i="39"/>
  <c r="I53" i="47"/>
  <c r="H27" i="45"/>
  <c r="C41" i="71"/>
  <c r="C50" i="71"/>
  <c r="C34" i="71"/>
  <c r="Q51" i="38"/>
  <c r="C56" i="71"/>
  <c r="Q42" i="38"/>
  <c r="L39" i="47"/>
  <c r="L53" i="47"/>
  <c r="F46" i="67"/>
  <c r="O45" i="67"/>
  <c r="L34" i="47"/>
  <c r="I49" i="47"/>
  <c r="H23" i="45"/>
  <c r="O40" i="67"/>
  <c r="O39" i="47"/>
  <c r="I55" i="47"/>
  <c r="H17" i="45"/>
  <c r="F56" i="67"/>
  <c r="C11" i="38"/>
  <c r="O34" i="47"/>
  <c r="I50" i="47"/>
  <c r="O52" i="47"/>
  <c r="O36" i="47"/>
  <c r="I48" i="47"/>
  <c r="I40" i="47"/>
  <c r="H30" i="45"/>
  <c r="H14" i="45"/>
  <c r="F45" i="71"/>
  <c r="F41" i="71"/>
  <c r="I44" i="67"/>
  <c r="O43" i="47"/>
  <c r="H29" i="45"/>
  <c r="I39" i="67"/>
  <c r="F44" i="67"/>
  <c r="O50" i="47"/>
  <c r="I54" i="47"/>
  <c r="H20" i="45"/>
  <c r="F43" i="71"/>
  <c r="F35" i="71"/>
  <c r="F37" i="71"/>
  <c r="K54" i="48"/>
  <c r="D54" i="48" s="1"/>
  <c r="K38" i="48"/>
  <c r="D38" i="48" s="1"/>
  <c r="K49" i="48"/>
  <c r="D49" i="48" s="1"/>
  <c r="K40" i="48"/>
  <c r="D40" i="48" s="1"/>
  <c r="K39" i="48"/>
  <c r="D39" i="48" s="1"/>
  <c r="F52" i="71"/>
  <c r="B52" i="71" s="1"/>
  <c r="I43" i="43"/>
  <c r="I42" i="43"/>
  <c r="I37" i="43"/>
  <c r="I39" i="43"/>
  <c r="F43" i="67"/>
  <c r="F51" i="71"/>
  <c r="B51" i="71" s="1"/>
  <c r="K58" i="48"/>
  <c r="D58" i="48" s="1"/>
  <c r="E29" i="39"/>
  <c r="C27" i="48"/>
  <c r="E27" i="48"/>
  <c r="C22" i="43"/>
  <c r="K21" i="39"/>
  <c r="E13" i="39"/>
  <c r="C33" i="43"/>
  <c r="K32" i="39"/>
  <c r="E24" i="39"/>
  <c r="C22" i="48"/>
  <c r="B22" i="48" s="1"/>
  <c r="E22" i="48"/>
  <c r="C17" i="43"/>
  <c r="K16" i="39"/>
  <c r="E27" i="39"/>
  <c r="C25" i="48"/>
  <c r="E25" i="48"/>
  <c r="C20" i="43"/>
  <c r="K19" i="39"/>
  <c r="Q31" i="42"/>
  <c r="P31" i="42" s="1"/>
  <c r="N31" i="42" s="1"/>
  <c r="Q23" i="42"/>
  <c r="P23" i="42" s="1"/>
  <c r="N23" i="42" s="1"/>
  <c r="Q15" i="42"/>
  <c r="P15" i="42" s="1"/>
  <c r="N15" i="42" s="1"/>
  <c r="E30" i="39"/>
  <c r="E28" i="48"/>
  <c r="C28" i="48"/>
  <c r="B28" i="48" s="1"/>
  <c r="C23" i="43"/>
  <c r="K22" i="39"/>
  <c r="E14" i="39"/>
  <c r="C11" i="48"/>
  <c r="E11" i="48"/>
  <c r="C12" i="38"/>
  <c r="E48" i="76"/>
  <c r="C48" i="76" s="1"/>
  <c r="B8" i="78"/>
  <c r="N55" i="38"/>
  <c r="N53" i="38"/>
  <c r="J33" i="76"/>
  <c r="H33" i="76" s="1"/>
  <c r="B33" i="76" s="1"/>
  <c r="B13" i="78"/>
  <c r="B19" i="78"/>
  <c r="B9" i="78"/>
  <c r="B17" i="78"/>
  <c r="B10" i="78"/>
  <c r="N46" i="38"/>
  <c r="B22" i="78"/>
  <c r="J26" i="76"/>
  <c r="H26" i="76" s="1"/>
  <c r="B26" i="76" s="1"/>
  <c r="J14" i="76"/>
  <c r="H14" i="76" s="1"/>
  <c r="B14" i="76" s="1"/>
  <c r="J29" i="76"/>
  <c r="H29" i="76" s="1"/>
  <c r="B29" i="76" s="1"/>
  <c r="J21" i="76"/>
  <c r="H21" i="76" s="1"/>
  <c r="B21" i="76" s="1"/>
  <c r="J20" i="76"/>
  <c r="H20" i="76" s="1"/>
  <c r="B20" i="76" s="1"/>
  <c r="J32" i="76"/>
  <c r="H32" i="76" s="1"/>
  <c r="B32" i="76" s="1"/>
  <c r="J16" i="76"/>
  <c r="H16" i="76" s="1"/>
  <c r="B16" i="76" s="1"/>
  <c r="J31" i="76"/>
  <c r="H31" i="76" s="1"/>
  <c r="B31" i="76" s="1"/>
  <c r="J15" i="76"/>
  <c r="H15" i="76" s="1"/>
  <c r="B15" i="76" s="1"/>
  <c r="N47" i="38"/>
  <c r="B12" i="78"/>
  <c r="N38" i="38"/>
  <c r="J17" i="76"/>
  <c r="H17" i="76" s="1"/>
  <c r="B17" i="76" s="1"/>
  <c r="J30" i="76"/>
  <c r="H30" i="76" s="1"/>
  <c r="B30" i="76" s="1"/>
  <c r="J22" i="76"/>
  <c r="H22" i="76" s="1"/>
  <c r="B22" i="76" s="1"/>
  <c r="J18" i="76"/>
  <c r="H18" i="76" s="1"/>
  <c r="B18" i="76" s="1"/>
  <c r="J25" i="76"/>
  <c r="H25" i="76" s="1"/>
  <c r="B25" i="76" s="1"/>
  <c r="N36" i="38"/>
  <c r="J28" i="76"/>
  <c r="H28" i="76" s="1"/>
  <c r="B28" i="76" s="1"/>
  <c r="J12" i="76"/>
  <c r="H12" i="76" s="1"/>
  <c r="B12" i="76" s="1"/>
  <c r="J24" i="76"/>
  <c r="H24" i="76" s="1"/>
  <c r="B24" i="76" s="1"/>
  <c r="J23" i="76"/>
  <c r="H23" i="76" s="1"/>
  <c r="B23" i="76" s="1"/>
  <c r="B11" i="78"/>
  <c r="B26" i="78"/>
  <c r="E56" i="76"/>
  <c r="B24" i="78"/>
  <c r="E52" i="76"/>
  <c r="C52" i="76" s="1"/>
  <c r="J27" i="76"/>
  <c r="H27" i="76" s="1"/>
  <c r="B27" i="76" s="1"/>
  <c r="J19" i="76"/>
  <c r="H19" i="76" s="1"/>
  <c r="B19" i="76" s="1"/>
  <c r="J11" i="76"/>
  <c r="H11" i="76" s="1"/>
  <c r="B11" i="76" s="1"/>
  <c r="J13" i="76"/>
  <c r="H13" i="76" s="1"/>
  <c r="B13" i="76" s="1"/>
  <c r="N35" i="38" l="1"/>
  <c r="B44" i="71"/>
  <c r="B36" i="71"/>
  <c r="B37" i="71"/>
  <c r="E34" i="76"/>
  <c r="C34" i="76" s="1"/>
  <c r="N41" i="38"/>
  <c r="E45" i="76"/>
  <c r="E51" i="76"/>
  <c r="C51" i="76" s="1"/>
  <c r="B38" i="71"/>
  <c r="B34" i="71"/>
  <c r="C24" i="39"/>
  <c r="I45" i="67"/>
  <c r="B47" i="71"/>
  <c r="B40" i="71"/>
  <c r="O48" i="67"/>
  <c r="B46" i="71"/>
  <c r="L51" i="47"/>
  <c r="B54" i="71"/>
  <c r="O34" i="67"/>
  <c r="H28" i="42"/>
  <c r="B35" i="71"/>
  <c r="L38" i="47"/>
  <c r="C29" i="39"/>
  <c r="L52" i="47"/>
  <c r="C14" i="39"/>
  <c r="B45" i="71"/>
  <c r="C9" i="39"/>
  <c r="O55" i="67"/>
  <c r="B56" i="71"/>
  <c r="L36" i="47"/>
  <c r="E42" i="76"/>
  <c r="C42" i="76" s="1"/>
  <c r="C20" i="39"/>
  <c r="I56" i="67"/>
  <c r="E49" i="76"/>
  <c r="C49" i="76" s="1"/>
  <c r="C23" i="39"/>
  <c r="C45" i="76"/>
  <c r="N40" i="38"/>
  <c r="C56" i="49"/>
  <c r="B56" i="49" s="1"/>
  <c r="C40" i="49"/>
  <c r="B40" i="49" s="1"/>
  <c r="C44" i="49"/>
  <c r="B44" i="49" s="1"/>
  <c r="C54" i="49"/>
  <c r="B54" i="49" s="1"/>
  <c r="C41" i="49"/>
  <c r="B41" i="49" s="1"/>
  <c r="C45" i="49"/>
  <c r="B45" i="49" s="1"/>
  <c r="C55" i="49"/>
  <c r="B55" i="49" s="1"/>
  <c r="C35" i="49"/>
  <c r="B35" i="49" s="1"/>
  <c r="C46" i="49"/>
  <c r="B46" i="49" s="1"/>
  <c r="C50" i="49"/>
  <c r="B50" i="49" s="1"/>
  <c r="C43" i="49"/>
  <c r="B43" i="49" s="1"/>
  <c r="C53" i="49"/>
  <c r="B53" i="49" s="1"/>
  <c r="C38" i="49"/>
  <c r="B38" i="49" s="1"/>
  <c r="C48" i="49"/>
  <c r="B48" i="49" s="1"/>
  <c r="C49" i="49"/>
  <c r="B49" i="49" s="1"/>
  <c r="C39" i="49"/>
  <c r="B39" i="49" s="1"/>
  <c r="C37" i="49"/>
  <c r="B37" i="49" s="1"/>
  <c r="N39" i="38"/>
  <c r="E55" i="76"/>
  <c r="C55" i="76" s="1"/>
  <c r="I54" i="67"/>
  <c r="C56" i="76"/>
  <c r="E35" i="76"/>
  <c r="C35" i="76" s="1"/>
  <c r="C13" i="39"/>
  <c r="O37" i="67"/>
  <c r="O39" i="67"/>
  <c r="B50" i="71"/>
  <c r="I53" i="43"/>
  <c r="O50" i="67"/>
  <c r="E50" i="76"/>
  <c r="C50" i="76" s="1"/>
  <c r="C30" i="39"/>
  <c r="C25" i="39"/>
  <c r="L37" i="47"/>
  <c r="O35" i="67"/>
  <c r="C27" i="39"/>
  <c r="I57" i="67"/>
  <c r="C26" i="39"/>
  <c r="O52" i="67"/>
  <c r="B25" i="48"/>
  <c r="B42" i="71"/>
  <c r="B19" i="48"/>
  <c r="B17" i="48"/>
  <c r="N51" i="38"/>
  <c r="E43" i="76"/>
  <c r="C43" i="76" s="1"/>
  <c r="E53" i="76"/>
  <c r="C53" i="76" s="1"/>
  <c r="E54" i="76"/>
  <c r="C54" i="76" s="1"/>
  <c r="O41" i="47"/>
  <c r="E38" i="76"/>
  <c r="C38" i="76" s="1"/>
  <c r="E47" i="76"/>
  <c r="C47" i="76" s="1"/>
  <c r="E40" i="76"/>
  <c r="C40" i="76" s="1"/>
  <c r="B11" i="48"/>
  <c r="O46" i="67"/>
  <c r="L47" i="47"/>
  <c r="B15" i="48"/>
  <c r="O51" i="67"/>
  <c r="I56" i="43"/>
  <c r="B31" i="78"/>
  <c r="B18" i="78"/>
  <c r="B27" i="78"/>
  <c r="E41" i="38"/>
  <c r="N34" i="38"/>
  <c r="N49" i="38"/>
  <c r="N37" i="38"/>
  <c r="E55" i="38"/>
  <c r="B25" i="77"/>
  <c r="B20" i="77"/>
  <c r="B16" i="77"/>
  <c r="B17" i="77"/>
  <c r="B28" i="77"/>
  <c r="B12" i="77"/>
  <c r="E36" i="76"/>
  <c r="C36" i="76" s="1"/>
  <c r="N56" i="38"/>
  <c r="N54" i="38"/>
  <c r="Q45" i="38"/>
  <c r="D23" i="42"/>
  <c r="H23" i="42"/>
  <c r="B27" i="48"/>
  <c r="D30" i="44"/>
  <c r="B30" i="44" s="1"/>
  <c r="B29" i="45"/>
  <c r="D15" i="44"/>
  <c r="B15" i="44" s="1"/>
  <c r="B14" i="45"/>
  <c r="D24" i="44"/>
  <c r="B24" i="44" s="1"/>
  <c r="B23" i="45"/>
  <c r="D26" i="39"/>
  <c r="H26" i="39"/>
  <c r="B19" i="43"/>
  <c r="C21" i="42"/>
  <c r="B21" i="42" s="1"/>
  <c r="B32" i="43"/>
  <c r="C34" i="42"/>
  <c r="B34" i="42" s="1"/>
  <c r="D22" i="44"/>
  <c r="B22" i="44" s="1"/>
  <c r="B21" i="45"/>
  <c r="D33" i="44"/>
  <c r="B33" i="44" s="1"/>
  <c r="B32" i="45"/>
  <c r="D18" i="39"/>
  <c r="H18" i="39"/>
  <c r="I49" i="67"/>
  <c r="L43" i="47"/>
  <c r="L44" i="47"/>
  <c r="B15" i="43"/>
  <c r="C17" i="42"/>
  <c r="B17" i="42" s="1"/>
  <c r="C22" i="39"/>
  <c r="H27" i="42"/>
  <c r="D27" i="42"/>
  <c r="C32" i="39"/>
  <c r="B14" i="43"/>
  <c r="C16" i="42"/>
  <c r="B16" i="42" s="1"/>
  <c r="H14" i="39"/>
  <c r="D14" i="39"/>
  <c r="L42" i="47"/>
  <c r="O54" i="67"/>
  <c r="H10" i="39"/>
  <c r="D10" i="39"/>
  <c r="B10" i="39" s="1"/>
  <c r="B27" i="43"/>
  <c r="C29" i="42"/>
  <c r="B29" i="42" s="1"/>
  <c r="B29" i="48"/>
  <c r="B21" i="43"/>
  <c r="C23" i="42"/>
  <c r="C17" i="39"/>
  <c r="I57" i="43"/>
  <c r="D29" i="44"/>
  <c r="B29" i="44" s="1"/>
  <c r="B28" i="45"/>
  <c r="H17" i="39"/>
  <c r="D17" i="39"/>
  <c r="D15" i="39"/>
  <c r="H15" i="39"/>
  <c r="L35" i="47"/>
  <c r="B15" i="78"/>
  <c r="Q49" i="38"/>
  <c r="B23" i="78"/>
  <c r="E44" i="38"/>
  <c r="E34" i="38"/>
  <c r="E54" i="38"/>
  <c r="N42" i="38"/>
  <c r="N48" i="38"/>
  <c r="B15" i="77"/>
  <c r="E49" i="38"/>
  <c r="B14" i="77"/>
  <c r="B22" i="77"/>
  <c r="B13" i="77"/>
  <c r="B26" i="77"/>
  <c r="N52" i="38"/>
  <c r="E44" i="76"/>
  <c r="C44" i="76" s="1"/>
  <c r="Q34" i="38"/>
  <c r="E57" i="76"/>
  <c r="C57" i="76" s="1"/>
  <c r="N50" i="38"/>
  <c r="H31" i="42"/>
  <c r="D31" i="42"/>
  <c r="B17" i="43"/>
  <c r="C19" i="42"/>
  <c r="H19" i="39"/>
  <c r="D19" i="39"/>
  <c r="D29" i="39"/>
  <c r="H29" i="39"/>
  <c r="H16" i="39"/>
  <c r="D16" i="39"/>
  <c r="B41" i="71"/>
  <c r="D28" i="44"/>
  <c r="B28" i="44" s="1"/>
  <c r="B27" i="45"/>
  <c r="L40" i="47"/>
  <c r="H11" i="39"/>
  <c r="D11" i="39"/>
  <c r="B11" i="39" s="1"/>
  <c r="D25" i="39"/>
  <c r="H25" i="39"/>
  <c r="D20" i="44"/>
  <c r="B20" i="44" s="1"/>
  <c r="B19" i="45"/>
  <c r="H35" i="42"/>
  <c r="D35" i="42"/>
  <c r="B28" i="43"/>
  <c r="C30" i="42"/>
  <c r="B30" i="42" s="1"/>
  <c r="B25" i="43"/>
  <c r="C27" i="42"/>
  <c r="H9" i="39"/>
  <c r="D9" i="39"/>
  <c r="H12" i="39"/>
  <c r="D12" i="39"/>
  <c r="B12" i="39" s="1"/>
  <c r="D21" i="39"/>
  <c r="H21" i="39"/>
  <c r="I55" i="67"/>
  <c r="D16" i="44"/>
  <c r="B16" i="44" s="1"/>
  <c r="B15" i="45"/>
  <c r="O43" i="67"/>
  <c r="D12" i="44"/>
  <c r="B12" i="44" s="1"/>
  <c r="B11" i="45"/>
  <c r="L48" i="47"/>
  <c r="C18" i="39"/>
  <c r="C15" i="39"/>
  <c r="D19" i="44"/>
  <c r="B19" i="44" s="1"/>
  <c r="B18" i="45"/>
  <c r="D17" i="44"/>
  <c r="B17" i="44" s="1"/>
  <c r="B16" i="45"/>
  <c r="H32" i="39"/>
  <c r="D32" i="39"/>
  <c r="B16" i="78"/>
  <c r="B20" i="78"/>
  <c r="B29" i="78"/>
  <c r="B21" i="78"/>
  <c r="H9" i="38"/>
  <c r="N33" i="38"/>
  <c r="N43" i="38"/>
  <c r="N45" i="38"/>
  <c r="B23" i="77"/>
  <c r="B31" i="77"/>
  <c r="B19" i="77"/>
  <c r="B27" i="77"/>
  <c r="E42" i="38"/>
  <c r="B21" i="77"/>
  <c r="B24" i="77"/>
  <c r="Q50" i="38"/>
  <c r="E41" i="76"/>
  <c r="C41" i="76" s="1"/>
  <c r="B23" i="43"/>
  <c r="C25" i="42"/>
  <c r="B25" i="42" s="1"/>
  <c r="D21" i="44"/>
  <c r="B21" i="44" s="1"/>
  <c r="B20" i="45"/>
  <c r="B30" i="45"/>
  <c r="D31" i="44"/>
  <c r="B31" i="44" s="1"/>
  <c r="D18" i="44"/>
  <c r="B18" i="44" s="1"/>
  <c r="B17" i="45"/>
  <c r="B16" i="43"/>
  <c r="C18" i="42"/>
  <c r="B18" i="42" s="1"/>
  <c r="B29" i="43"/>
  <c r="C31" i="42"/>
  <c r="B18" i="43"/>
  <c r="C20" i="42"/>
  <c r="B20" i="42" s="1"/>
  <c r="D13" i="44"/>
  <c r="B13" i="44" s="1"/>
  <c r="B12" i="45"/>
  <c r="B26" i="45"/>
  <c r="D27" i="44"/>
  <c r="B27" i="44" s="1"/>
  <c r="B31" i="43"/>
  <c r="C33" i="42"/>
  <c r="B33" i="42" s="1"/>
  <c r="B33" i="48"/>
  <c r="B30" i="43"/>
  <c r="C32" i="42"/>
  <c r="B32" i="42" s="1"/>
  <c r="D11" i="44"/>
  <c r="B11" i="44" s="1"/>
  <c r="B10" i="45"/>
  <c r="D14" i="44"/>
  <c r="B14" i="44" s="1"/>
  <c r="B13" i="45"/>
  <c r="D23" i="44"/>
  <c r="B23" i="44" s="1"/>
  <c r="B22" i="45"/>
  <c r="D23" i="39"/>
  <c r="H23" i="39"/>
  <c r="O56" i="67"/>
  <c r="D30" i="39"/>
  <c r="H30" i="39"/>
  <c r="O53" i="67"/>
  <c r="O42" i="67"/>
  <c r="B43" i="71"/>
  <c r="B10" i="43"/>
  <c r="C12" i="42"/>
  <c r="B12" i="42" s="1"/>
  <c r="C31" i="39"/>
  <c r="B26" i="43"/>
  <c r="C28" i="42"/>
  <c r="B28" i="42" s="1"/>
  <c r="O45" i="47"/>
  <c r="L45" i="47"/>
  <c r="H24" i="39"/>
  <c r="D24" i="39"/>
  <c r="D34" i="44"/>
  <c r="B34" i="44" s="1"/>
  <c r="B33" i="45"/>
  <c r="B14" i="78"/>
  <c r="B25" i="78"/>
  <c r="B30" i="78"/>
  <c r="B28" i="78"/>
  <c r="E36" i="38"/>
  <c r="E38" i="38"/>
  <c r="N44" i="38"/>
  <c r="B30" i="77"/>
  <c r="B18" i="77"/>
  <c r="B29" i="77"/>
  <c r="B8" i="77"/>
  <c r="E39" i="76"/>
  <c r="C39" i="76" s="1"/>
  <c r="E46" i="76"/>
  <c r="C46" i="76" s="1"/>
  <c r="E37" i="76"/>
  <c r="C37" i="76" s="1"/>
  <c r="D15" i="42"/>
  <c r="B15" i="42" s="1"/>
  <c r="H15" i="42"/>
  <c r="B20" i="43"/>
  <c r="C22" i="42"/>
  <c r="B22" i="42" s="1"/>
  <c r="B33" i="43"/>
  <c r="C35" i="42"/>
  <c r="B22" i="43"/>
  <c r="C24" i="42"/>
  <c r="B24" i="42" s="1"/>
  <c r="H28" i="39"/>
  <c r="D28" i="39"/>
  <c r="H13" i="39"/>
  <c r="D13" i="39"/>
  <c r="O41" i="67"/>
  <c r="H22" i="39"/>
  <c r="D22" i="39"/>
  <c r="B21" i="48"/>
  <c r="B34" i="48"/>
  <c r="B23" i="48"/>
  <c r="D20" i="39"/>
  <c r="H20" i="39"/>
  <c r="H31" i="39"/>
  <c r="D31" i="39"/>
  <c r="O49" i="67"/>
  <c r="H19" i="42"/>
  <c r="D19" i="42"/>
  <c r="C19" i="39"/>
  <c r="C16" i="39"/>
  <c r="C21" i="39"/>
  <c r="D25" i="44"/>
  <c r="B25" i="44" s="1"/>
  <c r="B24" i="45"/>
  <c r="D32" i="44"/>
  <c r="B32" i="44" s="1"/>
  <c r="B31" i="45"/>
  <c r="B24" i="43"/>
  <c r="C26" i="42"/>
  <c r="B26" i="42" s="1"/>
  <c r="C28" i="39"/>
  <c r="B31" i="48"/>
  <c r="D27" i="39"/>
  <c r="H27" i="39"/>
  <c r="D26" i="44"/>
  <c r="B26" i="44" s="1"/>
  <c r="B25" i="45"/>
  <c r="B48" i="71"/>
  <c r="Q38" i="38"/>
  <c r="Q36" i="38"/>
  <c r="Q35" i="38"/>
  <c r="Q44" i="38"/>
  <c r="Q33" i="38"/>
  <c r="Q52" i="38"/>
  <c r="B24" i="39" l="1"/>
  <c r="B29" i="39"/>
  <c r="B19" i="39"/>
  <c r="B35" i="42"/>
  <c r="B14" i="39"/>
  <c r="B26" i="39"/>
  <c r="B23" i="39"/>
  <c r="B27" i="39"/>
  <c r="B9" i="39"/>
  <c r="B13" i="39"/>
  <c r="B20" i="39"/>
  <c r="B16" i="39"/>
  <c r="C52" i="49"/>
  <c r="B52" i="49" s="1"/>
  <c r="C58" i="49"/>
  <c r="B58" i="49" s="1"/>
  <c r="C42" i="49"/>
  <c r="B42" i="49" s="1"/>
  <c r="C47" i="49"/>
  <c r="B47" i="49" s="1"/>
  <c r="C57" i="49"/>
  <c r="B57" i="49" s="1"/>
  <c r="C36" i="49"/>
  <c r="B36" i="49" s="1"/>
  <c r="B27" i="42"/>
  <c r="B30" i="39"/>
  <c r="B25" i="39"/>
  <c r="B18" i="39"/>
  <c r="B21" i="39"/>
  <c r="B15" i="39"/>
  <c r="B28" i="39"/>
  <c r="B31" i="42"/>
  <c r="B23" i="42"/>
  <c r="B17" i="39"/>
  <c r="D24" i="38"/>
  <c r="H24" i="38"/>
  <c r="D22" i="38"/>
  <c r="H22" i="38"/>
  <c r="H18" i="38"/>
  <c r="D28" i="38"/>
  <c r="H28" i="38"/>
  <c r="C9" i="38"/>
  <c r="K26" i="38"/>
  <c r="C26" i="38"/>
  <c r="C14" i="38"/>
  <c r="K12" i="38"/>
  <c r="K25" i="38"/>
  <c r="K14" i="38"/>
  <c r="K10" i="38"/>
  <c r="K23" i="38"/>
  <c r="B19" i="42"/>
  <c r="E43" i="38"/>
  <c r="E33" i="38"/>
  <c r="E56" i="38"/>
  <c r="E35" i="38"/>
  <c r="E37" i="38"/>
  <c r="D15" i="38"/>
  <c r="D21" i="38"/>
  <c r="H21" i="38"/>
  <c r="H15" i="38"/>
  <c r="D17" i="38"/>
  <c r="H17" i="38"/>
  <c r="D26" i="38"/>
  <c r="H26" i="38"/>
  <c r="D29" i="38"/>
  <c r="H29" i="38"/>
  <c r="D16" i="38"/>
  <c r="H16" i="38"/>
  <c r="K31" i="38"/>
  <c r="C31" i="38"/>
  <c r="C25" i="38"/>
  <c r="C27" i="38"/>
  <c r="E50" i="38"/>
  <c r="E48" i="38"/>
  <c r="B22" i="39"/>
  <c r="D31" i="38"/>
  <c r="H31" i="38"/>
  <c r="D30" i="38"/>
  <c r="H30" i="38"/>
  <c r="D19" i="38"/>
  <c r="H19" i="38"/>
  <c r="C20" i="38"/>
  <c r="D18" i="38"/>
  <c r="D9" i="38"/>
  <c r="K20" i="38"/>
  <c r="K11" i="38"/>
  <c r="K27" i="38"/>
  <c r="E51" i="38"/>
  <c r="E52" i="38"/>
  <c r="B32" i="39"/>
  <c r="E39" i="38"/>
  <c r="E45" i="38"/>
  <c r="K32" i="38"/>
  <c r="C32" i="38"/>
  <c r="K24" i="38"/>
  <c r="C24" i="38"/>
  <c r="D32" i="38"/>
  <c r="H32" i="38"/>
  <c r="K18" i="38"/>
  <c r="C18" i="38"/>
  <c r="C23" i="38"/>
  <c r="B31" i="39"/>
  <c r="Q56" i="38"/>
  <c r="Q40" i="38"/>
  <c r="E53" i="38"/>
  <c r="E46" i="38"/>
  <c r="Q55" i="38"/>
  <c r="E40" i="38"/>
  <c r="E47" i="38"/>
  <c r="B32" i="38" l="1"/>
  <c r="B24" i="38"/>
  <c r="B18" i="38"/>
  <c r="K30" i="38"/>
  <c r="C30" i="38"/>
  <c r="B30" i="38" s="1"/>
  <c r="K22" i="38"/>
  <c r="C22" i="38"/>
  <c r="B22" i="38" s="1"/>
  <c r="K29" i="38"/>
  <c r="C29" i="38"/>
  <c r="B29" i="38" s="1"/>
  <c r="K28" i="38"/>
  <c r="C28" i="38"/>
  <c r="B28" i="38" s="1"/>
  <c r="K16" i="38"/>
  <c r="C16" i="38"/>
  <c r="B16" i="38" s="1"/>
  <c r="B9" i="38"/>
  <c r="K21" i="38"/>
  <c r="C21" i="38"/>
  <c r="B21" i="38" s="1"/>
  <c r="B31" i="38"/>
  <c r="K9" i="38"/>
  <c r="K19" i="38"/>
  <c r="C19" i="38"/>
  <c r="B19" i="38" s="1"/>
  <c r="K13" i="38"/>
  <c r="C13" i="38"/>
  <c r="K17" i="38"/>
  <c r="C17" i="38"/>
  <c r="B17" i="38" s="1"/>
  <c r="K15" i="38"/>
  <c r="C15" i="38"/>
  <c r="B15" i="38" s="1"/>
  <c r="B26" i="38"/>
  <c r="D12" i="38" l="1"/>
  <c r="B12" i="38" s="1"/>
  <c r="H12" i="38"/>
  <c r="D25" i="38"/>
  <c r="B25" i="38" s="1"/>
  <c r="H25" i="38"/>
  <c r="D14" i="38"/>
  <c r="B14" i="38" s="1"/>
  <c r="H14" i="38"/>
  <c r="D10" i="38"/>
  <c r="B10" i="38" s="1"/>
  <c r="H10" i="38"/>
  <c r="D27" i="38"/>
  <c r="B27" i="38" s="1"/>
  <c r="H27" i="38"/>
  <c r="D20" i="38"/>
  <c r="B20" i="38" s="1"/>
  <c r="H20" i="38"/>
  <c r="D13" i="38"/>
  <c r="B13" i="38" s="1"/>
  <c r="H13" i="38"/>
  <c r="D11" i="38"/>
  <c r="B11" i="38" s="1"/>
  <c r="H11" i="38"/>
  <c r="D23" i="38"/>
  <c r="B23" i="38" s="1"/>
  <c r="H23" i="38"/>
  <c r="C61" i="67" l="1"/>
  <c r="B61" i="67" s="1"/>
  <c r="C62" i="46" s="1"/>
  <c r="C62" i="67" l="1"/>
  <c r="B62" i="67" s="1"/>
  <c r="C63" i="46" s="1"/>
  <c r="C64" i="67"/>
  <c r="B64" i="67" s="1"/>
  <c r="C65" i="46" s="1"/>
  <c r="C63" i="67"/>
  <c r="B63" i="67" s="1"/>
  <c r="C64" i="46" s="1"/>
  <c r="C62" i="47" l="1"/>
  <c r="B62" i="47" s="1"/>
  <c r="D63" i="46" s="1"/>
  <c r="B63" i="46" s="1"/>
  <c r="H64" i="45"/>
  <c r="D65" i="44" s="1"/>
  <c r="C63" i="47"/>
  <c r="B63" i="47" s="1"/>
  <c r="D64" i="46" s="1"/>
  <c r="B64" i="46" s="1"/>
  <c r="F64" i="48"/>
  <c r="C64" i="45"/>
  <c r="F65" i="48"/>
  <c r="C62" i="43"/>
  <c r="C62" i="45"/>
  <c r="C63" i="43"/>
  <c r="H62" i="45"/>
  <c r="D63" i="44" s="1"/>
  <c r="F63" i="48"/>
  <c r="C63" i="45"/>
  <c r="C64" i="43"/>
  <c r="H63" i="45"/>
  <c r="D64" i="44" s="1"/>
  <c r="C64" i="47"/>
  <c r="B64" i="47" s="1"/>
  <c r="D65" i="46" s="1"/>
  <c r="B65" i="46" s="1"/>
  <c r="N63" i="39" l="1"/>
  <c r="N61" i="39"/>
  <c r="B64" i="43"/>
  <c r="C66" i="42"/>
  <c r="E63" i="48"/>
  <c r="C63" i="48"/>
  <c r="B63" i="48" s="1"/>
  <c r="B63" i="43"/>
  <c r="C65" i="42"/>
  <c r="B62" i="43"/>
  <c r="C64" i="42"/>
  <c r="B64" i="45"/>
  <c r="C65" i="44"/>
  <c r="B65" i="44" s="1"/>
  <c r="H62" i="39"/>
  <c r="H61" i="39"/>
  <c r="C63" i="39"/>
  <c r="E63" i="39"/>
  <c r="C62" i="39"/>
  <c r="E62" i="39"/>
  <c r="B63" i="45"/>
  <c r="C64" i="44"/>
  <c r="B64" i="44" s="1"/>
  <c r="B62" i="45"/>
  <c r="C63" i="44"/>
  <c r="B63" i="44" s="1"/>
  <c r="C65" i="48"/>
  <c r="B65" i="48" s="1"/>
  <c r="E65" i="48"/>
  <c r="E64" i="48"/>
  <c r="C64" i="48"/>
  <c r="B64" i="48" s="1"/>
  <c r="N62" i="39"/>
  <c r="C61" i="39"/>
  <c r="E61" i="39"/>
  <c r="H63" i="39"/>
  <c r="B60" i="78" l="1"/>
  <c r="B60" i="77"/>
  <c r="B61" i="77"/>
  <c r="B62" i="78"/>
  <c r="B61" i="78"/>
  <c r="B62" i="77"/>
  <c r="K61" i="38" l="1"/>
  <c r="C61" i="38"/>
  <c r="K63" i="38"/>
  <c r="C63" i="38"/>
  <c r="K62" i="38"/>
  <c r="C62" i="38"/>
  <c r="C55" i="67" l="1"/>
  <c r="B55" i="67" s="1"/>
  <c r="C56" i="46" s="1"/>
  <c r="C54" i="67"/>
  <c r="B54" i="67" s="1"/>
  <c r="C55" i="46" s="1"/>
  <c r="C58" i="67" l="1"/>
  <c r="B58" i="67" s="1"/>
  <c r="C59" i="46" s="1"/>
  <c r="C56" i="67"/>
  <c r="B56" i="67" s="1"/>
  <c r="C57" i="46" s="1"/>
  <c r="C61" i="47" l="1"/>
  <c r="B61" i="47" s="1"/>
  <c r="D62" i="46" s="1"/>
  <c r="B62" i="46" s="1"/>
  <c r="C60" i="47"/>
  <c r="B60" i="47" s="1"/>
  <c r="D61" i="46" s="1"/>
  <c r="C59" i="47"/>
  <c r="B59" i="47" s="1"/>
  <c r="D60" i="46" s="1"/>
  <c r="C60" i="67"/>
  <c r="B60" i="67" s="1"/>
  <c r="C61" i="46" s="1"/>
  <c r="C59" i="67"/>
  <c r="B59" i="67" s="1"/>
  <c r="C60" i="46" s="1"/>
  <c r="C58" i="47" l="1"/>
  <c r="B58" i="47" s="1"/>
  <c r="D59" i="46" s="1"/>
  <c r="B59" i="46" s="1"/>
  <c r="B61" i="46"/>
  <c r="B60" i="46"/>
  <c r="F60" i="48"/>
  <c r="F61" i="48"/>
  <c r="C60" i="45"/>
  <c r="C60" i="43"/>
  <c r="H58" i="45"/>
  <c r="D59" i="44" s="1"/>
  <c r="F59" i="48"/>
  <c r="F62" i="48"/>
  <c r="C61" i="45"/>
  <c r="C61" i="43"/>
  <c r="H59" i="45"/>
  <c r="D60" i="44" s="1"/>
  <c r="C58" i="45"/>
  <c r="H57" i="39"/>
  <c r="C58" i="43"/>
  <c r="H60" i="45"/>
  <c r="D61" i="44" s="1"/>
  <c r="C59" i="45"/>
  <c r="C59" i="43"/>
  <c r="H61" i="45"/>
  <c r="D62" i="44" s="1"/>
  <c r="H58" i="39" l="1"/>
  <c r="N57" i="39"/>
  <c r="N60" i="39"/>
  <c r="H60" i="39"/>
  <c r="C57" i="39"/>
  <c r="E57" i="39"/>
  <c r="C59" i="39"/>
  <c r="E59" i="39"/>
  <c r="N58" i="39"/>
  <c r="B59" i="45"/>
  <c r="C60" i="44"/>
  <c r="B60" i="44" s="1"/>
  <c r="B58" i="43"/>
  <c r="C60" i="42"/>
  <c r="B61" i="45"/>
  <c r="C62" i="44"/>
  <c r="B62" i="44" s="1"/>
  <c r="C59" i="48"/>
  <c r="B59" i="48" s="1"/>
  <c r="E59" i="48"/>
  <c r="B60" i="43"/>
  <c r="C62" i="42"/>
  <c r="C61" i="48"/>
  <c r="B61" i="48" s="1"/>
  <c r="E61" i="48"/>
  <c r="E60" i="39"/>
  <c r="C60" i="39"/>
  <c r="H59" i="39"/>
  <c r="C58" i="39"/>
  <c r="E58" i="39"/>
  <c r="N59" i="39"/>
  <c r="B59" i="43"/>
  <c r="C61" i="42"/>
  <c r="B58" i="45"/>
  <c r="C59" i="44"/>
  <c r="B59" i="44" s="1"/>
  <c r="B61" i="43"/>
  <c r="C63" i="42"/>
  <c r="E62" i="48"/>
  <c r="C62" i="48"/>
  <c r="B62" i="48" s="1"/>
  <c r="B60" i="45"/>
  <c r="C61" i="44"/>
  <c r="B61" i="44" s="1"/>
  <c r="E60" i="48"/>
  <c r="C60" i="48"/>
  <c r="B60" i="48" s="1"/>
  <c r="B57" i="78" l="1"/>
  <c r="B57" i="77"/>
  <c r="B59" i="77"/>
  <c r="B56" i="78"/>
  <c r="B58" i="77"/>
  <c r="B58" i="78"/>
  <c r="B56" i="77"/>
  <c r="B59" i="78"/>
  <c r="K59" i="38" l="1"/>
  <c r="C59" i="38"/>
  <c r="K57" i="38"/>
  <c r="C57" i="38"/>
  <c r="K60" i="38"/>
  <c r="C60" i="38"/>
  <c r="K58" i="38"/>
  <c r="C58" i="38"/>
  <c r="C54" i="43" l="1"/>
  <c r="B54" i="43" l="1"/>
  <c r="C56" i="42"/>
  <c r="C38" i="43" l="1"/>
  <c r="C48" i="43"/>
  <c r="C41" i="43"/>
  <c r="C49" i="43"/>
  <c r="C36" i="43"/>
  <c r="C45" i="43"/>
  <c r="C53" i="43"/>
  <c r="C37" i="43"/>
  <c r="C47" i="43"/>
  <c r="C35" i="47"/>
  <c r="B35" i="47" s="1"/>
  <c r="D36" i="46" s="1"/>
  <c r="B37" i="43" l="1"/>
  <c r="C39" i="42"/>
  <c r="B45" i="43"/>
  <c r="C47" i="42"/>
  <c r="B49" i="43"/>
  <c r="C51" i="42"/>
  <c r="B48" i="43"/>
  <c r="C50" i="42"/>
  <c r="B47" i="43"/>
  <c r="C49" i="42"/>
  <c r="B53" i="43"/>
  <c r="C55" i="42"/>
  <c r="B36" i="43"/>
  <c r="C38" i="42"/>
  <c r="B41" i="43"/>
  <c r="C43" i="42"/>
  <c r="B38" i="43"/>
  <c r="C40" i="42"/>
  <c r="C57" i="67" l="1"/>
  <c r="B57" i="67" s="1"/>
  <c r="C58" i="46" s="1"/>
  <c r="C54" i="47" l="1"/>
  <c r="B54" i="47" s="1"/>
  <c r="D55" i="46" s="1"/>
  <c r="B55" i="46" s="1"/>
  <c r="C57" i="47"/>
  <c r="B57" i="47" s="1"/>
  <c r="D58" i="46" s="1"/>
  <c r="B58" i="46" s="1"/>
  <c r="C55" i="47"/>
  <c r="B55" i="47" s="1"/>
  <c r="D56" i="46" s="1"/>
  <c r="B56" i="46" s="1"/>
  <c r="C56" i="47"/>
  <c r="B56" i="47" s="1"/>
  <c r="D57" i="46" s="1"/>
  <c r="B57" i="46" s="1"/>
  <c r="C55" i="45"/>
  <c r="H55" i="45"/>
  <c r="D56" i="44" s="1"/>
  <c r="F55" i="48"/>
  <c r="C54" i="45"/>
  <c r="C55" i="43"/>
  <c r="H54" i="45"/>
  <c r="D55" i="44" s="1"/>
  <c r="F56" i="48"/>
  <c r="C57" i="43"/>
  <c r="C56" i="43"/>
  <c r="F57" i="48"/>
  <c r="C56" i="45"/>
  <c r="H56" i="45"/>
  <c r="D57" i="44" s="1"/>
  <c r="F58" i="48"/>
  <c r="C57" i="45"/>
  <c r="H57" i="45"/>
  <c r="D58" i="44" s="1"/>
  <c r="H55" i="39" l="1"/>
  <c r="H54" i="39"/>
  <c r="N56" i="39"/>
  <c r="H56" i="39"/>
  <c r="E55" i="39"/>
  <c r="C55" i="39"/>
  <c r="H53" i="39"/>
  <c r="B57" i="45"/>
  <c r="C58" i="44"/>
  <c r="B58" i="44" s="1"/>
  <c r="E57" i="48"/>
  <c r="C57" i="48"/>
  <c r="B57" i="48" s="1"/>
  <c r="B57" i="43"/>
  <c r="C59" i="42"/>
  <c r="B54" i="45"/>
  <c r="C55" i="44"/>
  <c r="B55" i="44" s="1"/>
  <c r="N54" i="39"/>
  <c r="N55" i="39"/>
  <c r="C56" i="39"/>
  <c r="E56" i="39"/>
  <c r="C54" i="39"/>
  <c r="E54" i="39"/>
  <c r="E53" i="39"/>
  <c r="C53" i="39"/>
  <c r="N53" i="39"/>
  <c r="C58" i="48"/>
  <c r="B58" i="48" s="1"/>
  <c r="E58" i="48"/>
  <c r="B56" i="45"/>
  <c r="C57" i="44"/>
  <c r="B57" i="44" s="1"/>
  <c r="B56" i="43"/>
  <c r="C58" i="42"/>
  <c r="E56" i="48"/>
  <c r="C56" i="48"/>
  <c r="B56" i="48" s="1"/>
  <c r="B55" i="43"/>
  <c r="C57" i="42"/>
  <c r="E55" i="48"/>
  <c r="C55" i="48"/>
  <c r="B55" i="48" s="1"/>
  <c r="B55" i="45"/>
  <c r="C56" i="44"/>
  <c r="B56" i="44" s="1"/>
  <c r="B54" i="77" l="1"/>
  <c r="B52" i="77"/>
  <c r="B53" i="77"/>
  <c r="B53" i="78"/>
  <c r="B52" i="78"/>
  <c r="B55" i="78"/>
  <c r="B55" i="77"/>
  <c r="B54" i="78"/>
  <c r="K53" i="38" l="1"/>
  <c r="C53" i="38"/>
  <c r="K56" i="38"/>
  <c r="C56" i="38"/>
  <c r="K55" i="38"/>
  <c r="C55" i="38"/>
  <c r="K54" i="38"/>
  <c r="C54" i="38"/>
  <c r="C51" i="47" l="1"/>
  <c r="B51" i="47" s="1"/>
  <c r="D52" i="46" s="1"/>
  <c r="C50" i="47"/>
  <c r="B50" i="47" s="1"/>
  <c r="D51" i="46" s="1"/>
  <c r="C46" i="47"/>
  <c r="B46" i="47" s="1"/>
  <c r="D47" i="46" s="1"/>
  <c r="C37" i="47" l="1"/>
  <c r="B37" i="47" s="1"/>
  <c r="D38" i="46" s="1"/>
  <c r="C41" i="47"/>
  <c r="B41" i="47" s="1"/>
  <c r="D42" i="46" s="1"/>
  <c r="C45" i="47"/>
  <c r="B45" i="47" s="1"/>
  <c r="D46" i="46" s="1"/>
  <c r="C53" i="47"/>
  <c r="B53" i="47" s="1"/>
  <c r="D54" i="46" s="1"/>
  <c r="C38" i="47"/>
  <c r="B38" i="47" s="1"/>
  <c r="D39" i="46" s="1"/>
  <c r="C42" i="47"/>
  <c r="B42" i="47" s="1"/>
  <c r="D43" i="46" s="1"/>
  <c r="C47" i="47"/>
  <c r="B47" i="47" s="1"/>
  <c r="D48" i="46" s="1"/>
  <c r="C39" i="47"/>
  <c r="B39" i="47" s="1"/>
  <c r="D40" i="46" s="1"/>
  <c r="C43" i="47"/>
  <c r="B43" i="47" s="1"/>
  <c r="D44" i="46" s="1"/>
  <c r="C48" i="47"/>
  <c r="B48" i="47" s="1"/>
  <c r="D49" i="46" s="1"/>
  <c r="C49" i="47"/>
  <c r="B49" i="47" s="1"/>
  <c r="D50" i="46" s="1"/>
  <c r="C36" i="47"/>
  <c r="B36" i="47" s="1"/>
  <c r="D37" i="46" s="1"/>
  <c r="C40" i="47"/>
  <c r="B40" i="47" s="1"/>
  <c r="D41" i="46" s="1"/>
  <c r="C44" i="47"/>
  <c r="B44" i="47" s="1"/>
  <c r="D45" i="46" s="1"/>
  <c r="C52" i="47"/>
  <c r="B52" i="47" s="1"/>
  <c r="D53" i="46" s="1"/>
  <c r="C53" i="67" l="1"/>
  <c r="B53" i="67" s="1"/>
  <c r="C54" i="46" s="1"/>
  <c r="B54" i="46" s="1"/>
  <c r="C52" i="67"/>
  <c r="B52" i="67" s="1"/>
  <c r="C53" i="46" s="1"/>
  <c r="B53" i="46" s="1"/>
  <c r="C52" i="45" l="1"/>
  <c r="C53" i="45"/>
  <c r="H52" i="45"/>
  <c r="D53" i="44" s="1"/>
  <c r="F53" i="48"/>
  <c r="C52" i="43"/>
  <c r="H53" i="45"/>
  <c r="D54" i="44" s="1"/>
  <c r="F54" i="48"/>
  <c r="N51" i="39"/>
  <c r="N52" i="39"/>
  <c r="B50" i="78" l="1"/>
  <c r="E51" i="39"/>
  <c r="C51" i="39"/>
  <c r="H52" i="39"/>
  <c r="C53" i="48"/>
  <c r="B53" i="48" s="1"/>
  <c r="E53" i="48"/>
  <c r="B53" i="45"/>
  <c r="C54" i="44"/>
  <c r="B54" i="44" s="1"/>
  <c r="B51" i="78"/>
  <c r="C52" i="39"/>
  <c r="E52" i="39"/>
  <c r="H51" i="39"/>
  <c r="C54" i="48"/>
  <c r="B54" i="48" s="1"/>
  <c r="E54" i="48"/>
  <c r="B52" i="43"/>
  <c r="C54" i="42"/>
  <c r="B52" i="45"/>
  <c r="C53" i="44"/>
  <c r="B53" i="44" s="1"/>
  <c r="B50" i="77" l="1"/>
  <c r="B51" i="77"/>
  <c r="K51" i="38" l="1"/>
  <c r="C51" i="38"/>
  <c r="K52" i="38"/>
  <c r="C52" i="38"/>
  <c r="C51" i="67" l="1"/>
  <c r="B51" i="67" s="1"/>
  <c r="C52" i="46" s="1"/>
  <c r="B52" i="46" s="1"/>
  <c r="C50" i="67"/>
  <c r="B50" i="67" s="1"/>
  <c r="C51" i="46" s="1"/>
  <c r="B51" i="46" s="1"/>
  <c r="C49" i="67"/>
  <c r="B49" i="67" s="1"/>
  <c r="C50" i="46" s="1"/>
  <c r="B50" i="46" s="1"/>
  <c r="C48" i="67"/>
  <c r="B48" i="67" s="1"/>
  <c r="C49" i="46" s="1"/>
  <c r="B49" i="46" s="1"/>
  <c r="C47" i="67"/>
  <c r="B47" i="67" s="1"/>
  <c r="C48" i="46" s="1"/>
  <c r="B48" i="46" s="1"/>
  <c r="C46" i="67"/>
  <c r="B46" i="67" s="1"/>
  <c r="C47" i="46" s="1"/>
  <c r="B47" i="46" s="1"/>
  <c r="C45" i="67"/>
  <c r="B45" i="67" s="1"/>
  <c r="C46" i="46" s="1"/>
  <c r="B46" i="46" s="1"/>
  <c r="C44" i="67"/>
  <c r="B44" i="67" s="1"/>
  <c r="C45" i="46" s="1"/>
  <c r="B45" i="46" s="1"/>
  <c r="C43" i="67"/>
  <c r="B43" i="67" s="1"/>
  <c r="C44" i="46" s="1"/>
  <c r="B44" i="46" s="1"/>
  <c r="C42" i="67"/>
  <c r="B42" i="67" s="1"/>
  <c r="C43" i="46" s="1"/>
  <c r="B43" i="46" s="1"/>
  <c r="C41" i="67"/>
  <c r="B41" i="67" s="1"/>
  <c r="C42" i="46" s="1"/>
  <c r="B42" i="46" s="1"/>
  <c r="C40" i="67"/>
  <c r="B40" i="67" s="1"/>
  <c r="C41" i="46" s="1"/>
  <c r="B41" i="46" s="1"/>
  <c r="C39" i="67"/>
  <c r="B39" i="67" s="1"/>
  <c r="C40" i="46" s="1"/>
  <c r="B40" i="46" s="1"/>
  <c r="C38" i="67"/>
  <c r="B38" i="67" s="1"/>
  <c r="C39" i="46" s="1"/>
  <c r="B39" i="46" s="1"/>
  <c r="C37" i="67"/>
  <c r="B37" i="67" s="1"/>
  <c r="C38" i="46" s="1"/>
  <c r="B38" i="46" s="1"/>
  <c r="C36" i="67"/>
  <c r="B36" i="67" s="1"/>
  <c r="C37" i="46" s="1"/>
  <c r="B37" i="46" s="1"/>
  <c r="C35" i="67"/>
  <c r="B35" i="67" s="1"/>
  <c r="C36" i="46" s="1"/>
  <c r="B36" i="46" s="1"/>
  <c r="C34" i="67"/>
  <c r="B34" i="67" s="1"/>
  <c r="C35" i="46" s="1"/>
  <c r="C34" i="47" l="1"/>
  <c r="B34" i="47" s="1"/>
  <c r="D35" i="46" s="1"/>
  <c r="B35" i="46" s="1"/>
  <c r="F37" i="48"/>
  <c r="F45" i="48"/>
  <c r="C38" i="45"/>
  <c r="C39" i="44" s="1"/>
  <c r="C46" i="45"/>
  <c r="C47" i="44" s="1"/>
  <c r="C39" i="43"/>
  <c r="F35" i="48"/>
  <c r="F39" i="48"/>
  <c r="F43" i="48"/>
  <c r="F47" i="48"/>
  <c r="F51" i="48"/>
  <c r="C36" i="45"/>
  <c r="C40" i="45"/>
  <c r="C44" i="45"/>
  <c r="C48" i="45"/>
  <c r="C34" i="43"/>
  <c r="C42" i="43"/>
  <c r="C50" i="43"/>
  <c r="H34" i="45"/>
  <c r="D35" i="44" s="1"/>
  <c r="H38" i="45"/>
  <c r="H42" i="45"/>
  <c r="H46" i="45"/>
  <c r="H50" i="45"/>
  <c r="D51" i="44" s="1"/>
  <c r="F36" i="48"/>
  <c r="F40" i="48"/>
  <c r="F44" i="48"/>
  <c r="F48" i="48"/>
  <c r="F52" i="48"/>
  <c r="C37" i="45"/>
  <c r="C41" i="45"/>
  <c r="C45" i="45"/>
  <c r="C49" i="45"/>
  <c r="C35" i="43"/>
  <c r="C43" i="43"/>
  <c r="C51" i="43"/>
  <c r="H35" i="45"/>
  <c r="D36" i="44" s="1"/>
  <c r="H39" i="45"/>
  <c r="D40" i="44" s="1"/>
  <c r="H43" i="45"/>
  <c r="D44" i="44" s="1"/>
  <c r="H47" i="45"/>
  <c r="D48" i="44" s="1"/>
  <c r="H51" i="45"/>
  <c r="D52" i="44" s="1"/>
  <c r="F49" i="48"/>
  <c r="C50" i="45"/>
  <c r="H36" i="45"/>
  <c r="D37" i="44" s="1"/>
  <c r="H40" i="45"/>
  <c r="D41" i="44" s="1"/>
  <c r="H44" i="45"/>
  <c r="D45" i="44" s="1"/>
  <c r="H48" i="45"/>
  <c r="D49" i="44" s="1"/>
  <c r="F41" i="48"/>
  <c r="C34" i="45"/>
  <c r="C42" i="45"/>
  <c r="C43" i="44" s="1"/>
  <c r="C44" i="43"/>
  <c r="F38" i="48"/>
  <c r="F42" i="48"/>
  <c r="F46" i="48"/>
  <c r="F50" i="48"/>
  <c r="C35" i="45"/>
  <c r="C39" i="45"/>
  <c r="C43" i="45"/>
  <c r="C47" i="45"/>
  <c r="C51" i="45"/>
  <c r="C40" i="43"/>
  <c r="C46" i="43"/>
  <c r="H37" i="45"/>
  <c r="D38" i="44" s="1"/>
  <c r="H41" i="45"/>
  <c r="D42" i="44" s="1"/>
  <c r="H45" i="45"/>
  <c r="D46" i="44" s="1"/>
  <c r="H49" i="45"/>
  <c r="D50" i="44" s="1"/>
  <c r="N40" i="39"/>
  <c r="N48" i="39"/>
  <c r="N37" i="39"/>
  <c r="N41" i="39"/>
  <c r="N45" i="39"/>
  <c r="N49" i="39"/>
  <c r="N44" i="39"/>
  <c r="N34" i="39"/>
  <c r="N38" i="39"/>
  <c r="N42" i="39"/>
  <c r="N46" i="39"/>
  <c r="N50" i="39"/>
  <c r="N36" i="39"/>
  <c r="N35" i="39"/>
  <c r="N39" i="39"/>
  <c r="N43" i="39"/>
  <c r="N47" i="39"/>
  <c r="H41" i="39" l="1"/>
  <c r="H50" i="39"/>
  <c r="H42" i="39"/>
  <c r="H34" i="39"/>
  <c r="H46" i="39"/>
  <c r="H38" i="39"/>
  <c r="H33" i="39"/>
  <c r="H49" i="39"/>
  <c r="B46" i="78"/>
  <c r="B38" i="78"/>
  <c r="B33" i="78"/>
  <c r="B40" i="78"/>
  <c r="N33" i="39"/>
  <c r="E44" i="39"/>
  <c r="C44" i="39"/>
  <c r="E36" i="39"/>
  <c r="C36" i="39"/>
  <c r="E39" i="39"/>
  <c r="C39" i="39"/>
  <c r="E47" i="39"/>
  <c r="C47" i="39"/>
  <c r="H44" i="39"/>
  <c r="H36" i="39"/>
  <c r="E46" i="39"/>
  <c r="C46" i="39"/>
  <c r="C38" i="39"/>
  <c r="E38" i="39"/>
  <c r="H47" i="39"/>
  <c r="H39" i="39"/>
  <c r="E49" i="39"/>
  <c r="C49" i="39"/>
  <c r="C41" i="39"/>
  <c r="E41" i="39"/>
  <c r="E33" i="39"/>
  <c r="C33" i="39"/>
  <c r="H45" i="39"/>
  <c r="C43" i="39"/>
  <c r="E43" i="39"/>
  <c r="B48" i="78"/>
  <c r="B46" i="43"/>
  <c r="C48" i="42"/>
  <c r="B51" i="45"/>
  <c r="C52" i="44"/>
  <c r="B52" i="44" s="1"/>
  <c r="B43" i="45"/>
  <c r="C44" i="44"/>
  <c r="B44" i="44" s="1"/>
  <c r="B35" i="45"/>
  <c r="C36" i="44"/>
  <c r="B36" i="44" s="1"/>
  <c r="C46" i="48"/>
  <c r="B46" i="48" s="1"/>
  <c r="E46" i="48"/>
  <c r="C38" i="48"/>
  <c r="B38" i="48" s="1"/>
  <c r="E38" i="48"/>
  <c r="C41" i="48"/>
  <c r="E41" i="48"/>
  <c r="C49" i="48"/>
  <c r="E49" i="48"/>
  <c r="B51" i="43"/>
  <c r="C53" i="42"/>
  <c r="B35" i="43"/>
  <c r="C37" i="42"/>
  <c r="B45" i="45"/>
  <c r="C46" i="44"/>
  <c r="B46" i="44" s="1"/>
  <c r="B37" i="45"/>
  <c r="C38" i="44"/>
  <c r="B38" i="44" s="1"/>
  <c r="E48" i="48"/>
  <c r="C48" i="48"/>
  <c r="B48" i="48" s="1"/>
  <c r="E40" i="48"/>
  <c r="C40" i="48"/>
  <c r="B40" i="48" s="1"/>
  <c r="B42" i="45"/>
  <c r="D43" i="44"/>
  <c r="B43" i="44" s="1"/>
  <c r="B42" i="43"/>
  <c r="C44" i="42"/>
  <c r="B48" i="45"/>
  <c r="C49" i="44"/>
  <c r="B49" i="44" s="1"/>
  <c r="B40" i="45"/>
  <c r="C41" i="44"/>
  <c r="B41" i="44" s="1"/>
  <c r="E51" i="48"/>
  <c r="C51" i="48"/>
  <c r="B51" i="48" s="1"/>
  <c r="C43" i="48"/>
  <c r="B43" i="48" s="1"/>
  <c r="E43" i="48"/>
  <c r="C35" i="48"/>
  <c r="E35" i="48"/>
  <c r="C45" i="48"/>
  <c r="B45" i="48" s="1"/>
  <c r="E45" i="48"/>
  <c r="B34" i="78"/>
  <c r="B35" i="78"/>
  <c r="B49" i="78"/>
  <c r="B45" i="78"/>
  <c r="B41" i="78"/>
  <c r="B43" i="78"/>
  <c r="B36" i="78"/>
  <c r="C48" i="39"/>
  <c r="E48" i="39"/>
  <c r="E40" i="39"/>
  <c r="C40" i="39"/>
  <c r="H48" i="39"/>
  <c r="H40" i="39"/>
  <c r="C50" i="39"/>
  <c r="E50" i="39"/>
  <c r="C42" i="39"/>
  <c r="E42" i="39"/>
  <c r="E34" i="39"/>
  <c r="C34" i="39"/>
  <c r="H43" i="39"/>
  <c r="H35" i="39"/>
  <c r="E45" i="39"/>
  <c r="C45" i="39"/>
  <c r="C37" i="39"/>
  <c r="E37" i="39"/>
  <c r="H37" i="39"/>
  <c r="E35" i="39"/>
  <c r="C35" i="39"/>
  <c r="B42" i="78"/>
  <c r="B47" i="78"/>
  <c r="B37" i="78"/>
  <c r="B39" i="78"/>
  <c r="B44" i="78"/>
  <c r="B40" i="43"/>
  <c r="C42" i="42"/>
  <c r="B47" i="45"/>
  <c r="C48" i="44"/>
  <c r="B48" i="44" s="1"/>
  <c r="B39" i="45"/>
  <c r="C40" i="44"/>
  <c r="B40" i="44" s="1"/>
  <c r="E50" i="48"/>
  <c r="C50" i="48"/>
  <c r="B50" i="48" s="1"/>
  <c r="C42" i="48"/>
  <c r="E42" i="48"/>
  <c r="C46" i="42"/>
  <c r="B44" i="43"/>
  <c r="B34" i="45"/>
  <c r="C35" i="44"/>
  <c r="B35" i="44" s="1"/>
  <c r="B50" i="45"/>
  <c r="C51" i="44"/>
  <c r="B51" i="44" s="1"/>
  <c r="B43" i="43"/>
  <c r="C45" i="42"/>
  <c r="B49" i="45"/>
  <c r="C50" i="44"/>
  <c r="B50" i="44" s="1"/>
  <c r="B41" i="45"/>
  <c r="C42" i="44"/>
  <c r="B42" i="44" s="1"/>
  <c r="C52" i="48"/>
  <c r="E52" i="48"/>
  <c r="E44" i="48"/>
  <c r="C44" i="48"/>
  <c r="B44" i="48" s="1"/>
  <c r="C36" i="48"/>
  <c r="B36" i="48" s="1"/>
  <c r="E36" i="48"/>
  <c r="B46" i="45"/>
  <c r="D47" i="44"/>
  <c r="B47" i="44" s="1"/>
  <c r="B38" i="45"/>
  <c r="D39" i="44"/>
  <c r="B39" i="44" s="1"/>
  <c r="B50" i="43"/>
  <c r="C52" i="42"/>
  <c r="B34" i="43"/>
  <c r="C36" i="42"/>
  <c r="B44" i="45"/>
  <c r="C45" i="44"/>
  <c r="B45" i="44" s="1"/>
  <c r="B36" i="45"/>
  <c r="C37" i="44"/>
  <c r="B37" i="44" s="1"/>
  <c r="E47" i="48"/>
  <c r="C47" i="48"/>
  <c r="B47" i="48" s="1"/>
  <c r="C39" i="48"/>
  <c r="E39" i="48"/>
  <c r="B39" i="43"/>
  <c r="C41" i="42"/>
  <c r="C37" i="48"/>
  <c r="E37" i="48"/>
  <c r="B49" i="48" l="1"/>
  <c r="B39" i="48"/>
  <c r="B52" i="48"/>
  <c r="B42" i="48"/>
  <c r="B33" i="77"/>
  <c r="B41" i="77"/>
  <c r="B32" i="77"/>
  <c r="B34" i="77"/>
  <c r="B44" i="77"/>
  <c r="B37" i="48"/>
  <c r="B41" i="48"/>
  <c r="B49" i="77"/>
  <c r="B39" i="77"/>
  <c r="B40" i="77"/>
  <c r="B47" i="77"/>
  <c r="B48" i="77"/>
  <c r="B46" i="77"/>
  <c r="B42" i="77"/>
  <c r="B38" i="77"/>
  <c r="B45" i="77"/>
  <c r="B32" i="78"/>
  <c r="B43" i="77"/>
  <c r="B37" i="77"/>
  <c r="B35" i="77"/>
  <c r="B36" i="77"/>
  <c r="B35" i="48"/>
  <c r="K42" i="38" l="1"/>
  <c r="C42" i="38"/>
  <c r="K50" i="38"/>
  <c r="C50" i="38"/>
  <c r="K46" i="38"/>
  <c r="C46" i="38"/>
  <c r="K33" i="38"/>
  <c r="C33" i="38"/>
  <c r="K38" i="38"/>
  <c r="C38" i="38"/>
  <c r="K34" i="38"/>
  <c r="C34" i="38"/>
  <c r="K39" i="38"/>
  <c r="C39" i="38"/>
  <c r="K43" i="38"/>
  <c r="C43" i="38"/>
  <c r="K36" i="38"/>
  <c r="C36" i="38"/>
  <c r="K45" i="38"/>
  <c r="C45" i="38"/>
  <c r="K48" i="38"/>
  <c r="C48" i="38"/>
  <c r="K41" i="38"/>
  <c r="C41" i="38"/>
  <c r="K40" i="38"/>
  <c r="C40" i="38"/>
  <c r="K49" i="38"/>
  <c r="C49" i="38"/>
  <c r="K47" i="38"/>
  <c r="C47" i="38"/>
  <c r="K37" i="38"/>
  <c r="C37" i="38"/>
  <c r="K35" i="38"/>
  <c r="C35" i="38"/>
  <c r="K44" i="38" l="1"/>
  <c r="C44" i="38"/>
  <c r="C65" i="67" l="1"/>
  <c r="B65" i="67" s="1"/>
  <c r="C66" i="46" s="1"/>
  <c r="C65" i="47" l="1"/>
  <c r="B65" i="47" s="1"/>
  <c r="D66" i="46" s="1"/>
  <c r="B66" i="46" s="1"/>
  <c r="F66" i="48"/>
  <c r="H65" i="45"/>
  <c r="D66" i="44" s="1"/>
  <c r="C65" i="45"/>
  <c r="C65" i="43"/>
  <c r="N64" i="39" l="1"/>
  <c r="H64" i="39"/>
  <c r="C67" i="42"/>
  <c r="B65" i="43"/>
  <c r="E64" i="39"/>
  <c r="C64" i="39"/>
  <c r="B65" i="45"/>
  <c r="C66" i="44"/>
  <c r="B66" i="44" s="1"/>
  <c r="C66" i="48"/>
  <c r="B66" i="48" s="1"/>
  <c r="E66" i="48"/>
  <c r="B63" i="78" l="1"/>
  <c r="B63" i="77"/>
  <c r="K64" i="38" l="1"/>
  <c r="C64" i="38"/>
  <c r="C67" i="67" l="1"/>
  <c r="B67" i="67" s="1"/>
  <c r="C68" i="46" s="1"/>
  <c r="C66" i="67"/>
  <c r="B66" i="67" s="1"/>
  <c r="C67" i="46" s="1"/>
  <c r="C67" i="47" l="1"/>
  <c r="B67" i="47" s="1"/>
  <c r="D68" i="46" s="1"/>
  <c r="C66" i="47"/>
  <c r="B66" i="47" s="1"/>
  <c r="D67" i="46" s="1"/>
  <c r="B67" i="46" s="1"/>
  <c r="B68" i="46"/>
  <c r="C66" i="45"/>
  <c r="C67" i="45"/>
  <c r="F67" i="48"/>
  <c r="C66" i="43"/>
  <c r="H66" i="45"/>
  <c r="D67" i="44" s="1"/>
  <c r="F68" i="48"/>
  <c r="C67" i="43"/>
  <c r="H67" i="45"/>
  <c r="D68" i="44" s="1"/>
  <c r="N65" i="39" l="1"/>
  <c r="D66" i="39"/>
  <c r="D65" i="39"/>
  <c r="B67" i="43"/>
  <c r="C69" i="42"/>
  <c r="B66" i="43"/>
  <c r="C68" i="42"/>
  <c r="B67" i="45"/>
  <c r="C68" i="44"/>
  <c r="B68" i="44" s="1"/>
  <c r="C66" i="39"/>
  <c r="E66" i="39"/>
  <c r="E65" i="39"/>
  <c r="C65" i="39"/>
  <c r="H65" i="39"/>
  <c r="N66" i="39"/>
  <c r="E68" i="48"/>
  <c r="C68" i="48"/>
  <c r="B68" i="48" s="1"/>
  <c r="C67" i="48"/>
  <c r="B67" i="48" s="1"/>
  <c r="E67" i="48"/>
  <c r="B66" i="45"/>
  <c r="C67" i="44"/>
  <c r="B67" i="44" s="1"/>
  <c r="H66" i="39"/>
  <c r="J68" i="76"/>
  <c r="H68" i="76" s="1"/>
  <c r="B68" i="76" s="1"/>
  <c r="J67" i="76"/>
  <c r="H67" i="76" s="1"/>
  <c r="B67" i="76" s="1"/>
  <c r="J66" i="76"/>
  <c r="H66" i="76" s="1"/>
  <c r="B66" i="76" s="1"/>
  <c r="J69" i="76"/>
  <c r="H69" i="76" s="1"/>
  <c r="B69" i="76" s="1"/>
  <c r="K65" i="39" l="1"/>
  <c r="K66" i="39"/>
  <c r="B65" i="39"/>
  <c r="B64" i="78"/>
  <c r="D67" i="39"/>
  <c r="B67" i="39" s="1"/>
  <c r="K67" i="39"/>
  <c r="B65" i="78"/>
  <c r="B65" i="77"/>
  <c r="B64" i="77"/>
  <c r="B66" i="39"/>
  <c r="D68" i="39"/>
  <c r="B68" i="39" s="1"/>
  <c r="K68" i="39"/>
  <c r="K65" i="38" l="1"/>
  <c r="C65" i="38"/>
  <c r="D66" i="38" l="1"/>
  <c r="H66" i="38"/>
  <c r="K66" i="38"/>
  <c r="C66" i="38"/>
  <c r="D68" i="38"/>
  <c r="B68" i="38" s="1"/>
  <c r="H68" i="38"/>
  <c r="D67" i="38"/>
  <c r="B67" i="38" s="1"/>
  <c r="H67" i="38"/>
  <c r="D65" i="38"/>
  <c r="B65" i="38" s="1"/>
  <c r="H65" i="38"/>
  <c r="B66" i="38" l="1"/>
  <c r="J61" i="76" l="1"/>
  <c r="H61" i="76" s="1"/>
  <c r="B61" i="76" s="1"/>
  <c r="D60" i="39" l="1"/>
  <c r="B60" i="39" s="1"/>
  <c r="K60" i="39"/>
  <c r="D60" i="38" l="1"/>
  <c r="B60" i="38" s="1"/>
  <c r="H60" i="38"/>
  <c r="J63" i="76" l="1"/>
  <c r="H63" i="76" s="1"/>
  <c r="B63" i="76" s="1"/>
  <c r="J62" i="76"/>
  <c r="H62" i="76" s="1"/>
  <c r="B62" i="76" s="1"/>
  <c r="J65" i="76"/>
  <c r="H65" i="76" s="1"/>
  <c r="B65" i="76" s="1"/>
  <c r="J64" i="76"/>
  <c r="H64" i="76" s="1"/>
  <c r="B64" i="76" s="1"/>
  <c r="D61" i="39" l="1"/>
  <c r="B61" i="39" s="1"/>
  <c r="K61" i="39"/>
  <c r="K64" i="39"/>
  <c r="D64" i="39"/>
  <c r="B64" i="39" s="1"/>
  <c r="D62" i="39"/>
  <c r="B62" i="39" s="1"/>
  <c r="K62" i="39"/>
  <c r="K63" i="39"/>
  <c r="D63" i="39"/>
  <c r="B63" i="39" s="1"/>
  <c r="D63" i="38" l="1"/>
  <c r="B63" i="38" s="1"/>
  <c r="H63" i="38"/>
  <c r="D61" i="38"/>
  <c r="B61" i="38" s="1"/>
  <c r="H61" i="38"/>
  <c r="D62" i="38"/>
  <c r="B62" i="38" s="1"/>
  <c r="H62" i="38"/>
  <c r="D64" i="38"/>
  <c r="B64" i="38" s="1"/>
  <c r="H64" i="38"/>
  <c r="J60" i="76" l="1"/>
  <c r="H60" i="76" s="1"/>
  <c r="B60" i="76" s="1"/>
  <c r="J59" i="76"/>
  <c r="H59" i="76" s="1"/>
  <c r="B59" i="76" s="1"/>
  <c r="J58" i="76"/>
  <c r="H58" i="76" s="1"/>
  <c r="B58" i="76" s="1"/>
  <c r="D58" i="39" l="1"/>
  <c r="B58" i="39" s="1"/>
  <c r="K58" i="39"/>
  <c r="K59" i="39"/>
  <c r="D59" i="39"/>
  <c r="B59" i="39" s="1"/>
  <c r="D57" i="39"/>
  <c r="B57" i="39" s="1"/>
  <c r="K57" i="39"/>
  <c r="D57" i="38" l="1"/>
  <c r="B57" i="38" s="1"/>
  <c r="H57" i="38"/>
  <c r="D58" i="38"/>
  <c r="B58" i="38" s="1"/>
  <c r="H58" i="38"/>
  <c r="D59" i="38"/>
  <c r="B59" i="38" s="1"/>
  <c r="H59" i="38"/>
  <c r="J54" i="76" l="1"/>
  <c r="H54" i="76" s="1"/>
  <c r="B54" i="76" s="1"/>
  <c r="J55" i="76"/>
  <c r="H55" i="76" s="1"/>
  <c r="B55" i="76" s="1"/>
  <c r="J57" i="76"/>
  <c r="H57" i="76" s="1"/>
  <c r="B57" i="76" s="1"/>
  <c r="J56" i="76"/>
  <c r="H56" i="76" s="1"/>
  <c r="B56" i="76" s="1"/>
  <c r="D55" i="39" l="1"/>
  <c r="B55" i="39" s="1"/>
  <c r="K55" i="39"/>
  <c r="D54" i="39"/>
  <c r="B54" i="39" s="1"/>
  <c r="K54" i="39"/>
  <c r="K56" i="39"/>
  <c r="D56" i="39"/>
  <c r="B56" i="39" s="1"/>
  <c r="K53" i="39"/>
  <c r="D53" i="39"/>
  <c r="B53" i="39" s="1"/>
  <c r="D54" i="38" l="1"/>
  <c r="B54" i="38" s="1"/>
  <c r="H54" i="38"/>
  <c r="D55" i="38"/>
  <c r="B55" i="38" s="1"/>
  <c r="H55" i="38"/>
  <c r="D53" i="38"/>
  <c r="B53" i="38" s="1"/>
  <c r="H53" i="38"/>
  <c r="D56" i="38"/>
  <c r="B56" i="38" s="1"/>
  <c r="H56" i="38"/>
  <c r="J53" i="76" l="1"/>
  <c r="H53" i="76" s="1"/>
  <c r="B53" i="76" s="1"/>
  <c r="J52" i="76"/>
  <c r="H52" i="76" s="1"/>
  <c r="B52" i="76" s="1"/>
  <c r="K52" i="39" l="1"/>
  <c r="D52" i="39"/>
  <c r="B52" i="39" s="1"/>
  <c r="K51" i="39"/>
  <c r="D51" i="39"/>
  <c r="B51" i="39" s="1"/>
  <c r="D51" i="38" l="1"/>
  <c r="B51" i="38" s="1"/>
  <c r="H51" i="38"/>
  <c r="D52" i="38"/>
  <c r="B52" i="38" s="1"/>
  <c r="H52" i="38"/>
  <c r="J49" i="76" l="1"/>
  <c r="H49" i="76" s="1"/>
  <c r="B49" i="76" s="1"/>
  <c r="J37" i="76"/>
  <c r="H37" i="76" s="1"/>
  <c r="B37" i="76" s="1"/>
  <c r="J44" i="76"/>
  <c r="H44" i="76" s="1"/>
  <c r="B44" i="76" s="1"/>
  <c r="J40" i="76"/>
  <c r="H40" i="76" s="1"/>
  <c r="B40" i="76" s="1"/>
  <c r="J45" i="76"/>
  <c r="H45" i="76" s="1"/>
  <c r="B45" i="76" s="1"/>
  <c r="J41" i="76"/>
  <c r="H41" i="76" s="1"/>
  <c r="B41" i="76" s="1"/>
  <c r="J51" i="76"/>
  <c r="H51" i="76" s="1"/>
  <c r="B51" i="76" s="1"/>
  <c r="J47" i="76"/>
  <c r="H47" i="76" s="1"/>
  <c r="B47" i="76" s="1"/>
  <c r="J43" i="76"/>
  <c r="H43" i="76" s="1"/>
  <c r="B43" i="76" s="1"/>
  <c r="J35" i="76"/>
  <c r="H35" i="76" s="1"/>
  <c r="B35" i="76" s="1"/>
  <c r="J39" i="76"/>
  <c r="H39" i="76" s="1"/>
  <c r="B39" i="76" s="1"/>
  <c r="J42" i="76"/>
  <c r="H42" i="76" s="1"/>
  <c r="B42" i="76" s="1"/>
  <c r="J48" i="76"/>
  <c r="H48" i="76" s="1"/>
  <c r="B48" i="76" s="1"/>
  <c r="J36" i="76"/>
  <c r="H36" i="76" s="1"/>
  <c r="B36" i="76" s="1"/>
  <c r="J50" i="76"/>
  <c r="H50" i="76" s="1"/>
  <c r="B50" i="76" s="1"/>
  <c r="J46" i="76"/>
  <c r="H46" i="76" s="1"/>
  <c r="B46" i="76" s="1"/>
  <c r="J38" i="76"/>
  <c r="H38" i="76" s="1"/>
  <c r="B38" i="76" s="1"/>
  <c r="D41" i="39" l="1"/>
  <c r="B41" i="39" s="1"/>
  <c r="K41" i="39"/>
  <c r="D42" i="39"/>
  <c r="B42" i="39" s="1"/>
  <c r="K42" i="39"/>
  <c r="K50" i="39"/>
  <c r="D50" i="39"/>
  <c r="B50" i="39" s="1"/>
  <c r="K44" i="39"/>
  <c r="D44" i="39"/>
  <c r="B44" i="39" s="1"/>
  <c r="K43" i="39"/>
  <c r="D43" i="39"/>
  <c r="B43" i="39" s="1"/>
  <c r="K45" i="39"/>
  <c r="D45" i="39"/>
  <c r="B45" i="39" s="1"/>
  <c r="K38" i="39"/>
  <c r="D38" i="39"/>
  <c r="B38" i="39" s="1"/>
  <c r="K47" i="39"/>
  <c r="D47" i="39"/>
  <c r="B47" i="39" s="1"/>
  <c r="K48" i="39"/>
  <c r="D48" i="39"/>
  <c r="B48" i="39" s="1"/>
  <c r="K34" i="39"/>
  <c r="D34" i="39"/>
  <c r="B34" i="39" s="1"/>
  <c r="K46" i="39"/>
  <c r="D46" i="39"/>
  <c r="B46" i="39" s="1"/>
  <c r="K40" i="39"/>
  <c r="D40" i="39"/>
  <c r="B40" i="39" s="1"/>
  <c r="D39" i="39"/>
  <c r="B39" i="39" s="1"/>
  <c r="K39" i="39"/>
  <c r="K37" i="39"/>
  <c r="D37" i="39"/>
  <c r="B37" i="39" s="1"/>
  <c r="D49" i="39"/>
  <c r="B49" i="39" s="1"/>
  <c r="K49" i="39"/>
  <c r="K35" i="39"/>
  <c r="D35" i="39"/>
  <c r="B35" i="39" s="1"/>
  <c r="K36" i="39"/>
  <c r="D36" i="39"/>
  <c r="B36" i="39" s="1"/>
  <c r="J34" i="76"/>
  <c r="H34" i="76" s="1"/>
  <c r="B34" i="76" s="1"/>
  <c r="D33" i="39" l="1"/>
  <c r="B33" i="39" s="1"/>
  <c r="K33" i="39"/>
  <c r="D47" i="38" l="1"/>
  <c r="B47" i="38" s="1"/>
  <c r="H47" i="38"/>
  <c r="D43" i="38"/>
  <c r="B43" i="38" s="1"/>
  <c r="H43" i="38"/>
  <c r="D38" i="38"/>
  <c r="B38" i="38" s="1"/>
  <c r="H38" i="38"/>
  <c r="D42" i="38"/>
  <c r="B42" i="38" s="1"/>
  <c r="H42" i="38"/>
  <c r="D36" i="38"/>
  <c r="B36" i="38" s="1"/>
  <c r="H36" i="38"/>
  <c r="D45" i="38"/>
  <c r="B45" i="38" s="1"/>
  <c r="H45" i="38"/>
  <c r="D46" i="38"/>
  <c r="B46" i="38" s="1"/>
  <c r="H46" i="38"/>
  <c r="D37" i="38"/>
  <c r="B37" i="38" s="1"/>
  <c r="H37" i="38"/>
  <c r="D49" i="38"/>
  <c r="B49" i="38" s="1"/>
  <c r="H49" i="38"/>
  <c r="D39" i="38"/>
  <c r="B39" i="38" s="1"/>
  <c r="H39" i="38"/>
  <c r="D35" i="38"/>
  <c r="B35" i="38" s="1"/>
  <c r="H35" i="38"/>
  <c r="D44" i="38"/>
  <c r="B44" i="38" s="1"/>
  <c r="H44" i="38"/>
  <c r="D41" i="38"/>
  <c r="B41" i="38" s="1"/>
  <c r="H41" i="38"/>
  <c r="D40" i="38"/>
  <c r="B40" i="38" s="1"/>
  <c r="H40" i="38"/>
  <c r="D48" i="38"/>
  <c r="B48" i="38" s="1"/>
  <c r="H48" i="38"/>
  <c r="D50" i="38"/>
  <c r="B50" i="38" s="1"/>
  <c r="H50" i="38"/>
  <c r="D34" i="38"/>
  <c r="B34" i="38" s="1"/>
  <c r="H34" i="38"/>
  <c r="D33" i="38" l="1"/>
  <c r="B33" i="38" s="1"/>
  <c r="H33" i="38"/>
  <c r="C73" i="47" l="1"/>
  <c r="B73" i="47" s="1"/>
  <c r="D74" i="46" s="1"/>
  <c r="C72" i="47"/>
  <c r="B72" i="47" s="1"/>
  <c r="D73" i="46" s="1"/>
  <c r="C70" i="47"/>
  <c r="B70" i="47" s="1"/>
  <c r="D71" i="46" s="1"/>
  <c r="C73" i="67" l="1"/>
  <c r="B73" i="67" s="1"/>
  <c r="C74" i="46" s="1"/>
  <c r="C71" i="47"/>
  <c r="B71" i="47" s="1"/>
  <c r="D72" i="46" s="1"/>
  <c r="C70" i="67"/>
  <c r="B70" i="67" s="1"/>
  <c r="C71" i="46" s="1"/>
  <c r="B71" i="46" s="1"/>
  <c r="C71" i="67"/>
  <c r="B71" i="67" s="1"/>
  <c r="C72" i="46" s="1"/>
  <c r="B72" i="46" s="1"/>
  <c r="C72" i="67"/>
  <c r="B72" i="67" s="1"/>
  <c r="C73" i="46" s="1"/>
  <c r="B73" i="46" s="1"/>
  <c r="B74" i="46"/>
  <c r="C72" i="45"/>
  <c r="C72" i="43"/>
  <c r="H72" i="45"/>
  <c r="D73" i="44" s="1"/>
  <c r="C73" i="45"/>
  <c r="C73" i="43"/>
  <c r="H73" i="45"/>
  <c r="D74" i="44" s="1"/>
  <c r="C71" i="45"/>
  <c r="C71" i="43"/>
  <c r="H71" i="45"/>
  <c r="D72" i="44" s="1"/>
  <c r="C70" i="45"/>
  <c r="C70" i="43"/>
  <c r="H70" i="45"/>
  <c r="D71" i="44" s="1"/>
  <c r="H70" i="39" l="1"/>
  <c r="H71" i="39"/>
  <c r="N70" i="39"/>
  <c r="N69" i="39"/>
  <c r="B71" i="45"/>
  <c r="C72" i="44"/>
  <c r="B72" i="44" s="1"/>
  <c r="B73" i="45"/>
  <c r="C74" i="44"/>
  <c r="B74" i="44" s="1"/>
  <c r="B72" i="45"/>
  <c r="C73" i="44"/>
  <c r="B73" i="44" s="1"/>
  <c r="K71" i="39"/>
  <c r="B70" i="45"/>
  <c r="C71" i="44"/>
  <c r="B71" i="44" s="1"/>
  <c r="H72" i="39"/>
  <c r="N71" i="39"/>
  <c r="B70" i="43"/>
  <c r="C72" i="42"/>
  <c r="D70" i="39"/>
  <c r="K69" i="39"/>
  <c r="K72" i="39"/>
  <c r="N72" i="39"/>
  <c r="F74" i="48"/>
  <c r="F73" i="48"/>
  <c r="F72" i="48"/>
  <c r="F71" i="48"/>
  <c r="H69" i="39"/>
  <c r="B71" i="43"/>
  <c r="C73" i="42"/>
  <c r="B73" i="43"/>
  <c r="C75" i="42"/>
  <c r="B72" i="43"/>
  <c r="C74" i="42"/>
  <c r="J73" i="76"/>
  <c r="H73" i="76" s="1"/>
  <c r="B73" i="76" s="1"/>
  <c r="J72" i="76"/>
  <c r="H72" i="76" s="1"/>
  <c r="B72" i="76" s="1"/>
  <c r="J71" i="76"/>
  <c r="H71" i="76" s="1"/>
  <c r="B71" i="76" s="1"/>
  <c r="J70" i="76"/>
  <c r="H70" i="76" s="1"/>
  <c r="B70" i="76" s="1"/>
  <c r="D69" i="39" l="1"/>
  <c r="D71" i="39"/>
  <c r="B70" i="77"/>
  <c r="B68" i="78"/>
  <c r="K70" i="39"/>
  <c r="C71" i="39"/>
  <c r="E71" i="39"/>
  <c r="B71" i="77"/>
  <c r="E69" i="39"/>
  <c r="C69" i="39"/>
  <c r="E73" i="48"/>
  <c r="C73" i="48"/>
  <c r="B73" i="48" s="1"/>
  <c r="E74" i="48"/>
  <c r="C74" i="48"/>
  <c r="B74" i="48" s="1"/>
  <c r="D72" i="39"/>
  <c r="B69" i="77"/>
  <c r="B69" i="78"/>
  <c r="E72" i="48"/>
  <c r="C72" i="48"/>
  <c r="B72" i="48" s="1"/>
  <c r="C72" i="39"/>
  <c r="E72" i="39"/>
  <c r="B68" i="77"/>
  <c r="B71" i="78"/>
  <c r="B70" i="78"/>
  <c r="E71" i="48"/>
  <c r="C71" i="48"/>
  <c r="B71" i="48" s="1"/>
  <c r="C70" i="39"/>
  <c r="B70" i="39" s="1"/>
  <c r="E70" i="39"/>
  <c r="B71" i="39" l="1"/>
  <c r="B69" i="39"/>
  <c r="B72" i="39"/>
  <c r="K71" i="38"/>
  <c r="C71" i="38"/>
  <c r="C72" i="38"/>
  <c r="K72" i="38"/>
  <c r="K70" i="38"/>
  <c r="C70" i="38"/>
  <c r="K69" i="38"/>
  <c r="C69" i="38"/>
  <c r="D71" i="38" l="1"/>
  <c r="B71" i="38" s="1"/>
  <c r="H71" i="38"/>
  <c r="D72" i="38"/>
  <c r="B72" i="38" s="1"/>
  <c r="H72" i="38"/>
  <c r="D70" i="38"/>
  <c r="B70" i="38" s="1"/>
  <c r="H70" i="38"/>
  <c r="D69" i="38"/>
  <c r="B69" i="38" s="1"/>
  <c r="H69" i="38"/>
  <c r="Q88" i="42" l="1"/>
  <c r="P88" i="42" s="1"/>
  <c r="N88" i="42" s="1"/>
  <c r="H88" i="42" l="1"/>
  <c r="D88" i="42"/>
  <c r="B88" i="42" s="1"/>
  <c r="Q39" i="42"/>
  <c r="P39" i="42" s="1"/>
  <c r="N39" i="42" s="1"/>
  <c r="Q53" i="42"/>
  <c r="P53" i="42" s="1"/>
  <c r="N53" i="42" s="1"/>
  <c r="Q41" i="42"/>
  <c r="P41" i="42" s="1"/>
  <c r="N41" i="42" s="1"/>
  <c r="H39" i="42" l="1"/>
  <c r="D39" i="42"/>
  <c r="B39" i="42" s="1"/>
  <c r="H41" i="42"/>
  <c r="D41" i="42"/>
  <c r="B41" i="42" s="1"/>
  <c r="Q49" i="42"/>
  <c r="P49" i="42" s="1"/>
  <c r="N49" i="42" s="1"/>
  <c r="Q60" i="42"/>
  <c r="P60" i="42" s="1"/>
  <c r="N60" i="42" s="1"/>
  <c r="Q46" i="42"/>
  <c r="P46" i="42" s="1"/>
  <c r="N46" i="42" s="1"/>
  <c r="Q61" i="42"/>
  <c r="P61" i="42" s="1"/>
  <c r="N61" i="42" s="1"/>
  <c r="Q38" i="42"/>
  <c r="P38" i="42" s="1"/>
  <c r="N38" i="42" s="1"/>
  <c r="Q48" i="42"/>
  <c r="P48" i="42" s="1"/>
  <c r="N48" i="42" s="1"/>
  <c r="Q62" i="42"/>
  <c r="P62" i="42" s="1"/>
  <c r="N62" i="42" s="1"/>
  <c r="Q56" i="42"/>
  <c r="P56" i="42" s="1"/>
  <c r="N56" i="42" s="1"/>
  <c r="Q40" i="42"/>
  <c r="P40" i="42" s="1"/>
  <c r="N40" i="42" s="1"/>
  <c r="Q50" i="42"/>
  <c r="P50" i="42" s="1"/>
  <c r="N50" i="42" s="1"/>
  <c r="Q47" i="42"/>
  <c r="P47" i="42" s="1"/>
  <c r="N47" i="42" s="1"/>
  <c r="Q52" i="42"/>
  <c r="P52" i="42" s="1"/>
  <c r="N52" i="42" s="1"/>
  <c r="Q55" i="42"/>
  <c r="P55" i="42" s="1"/>
  <c r="N55" i="42" s="1"/>
  <c r="Q54" i="42"/>
  <c r="P54" i="42" s="1"/>
  <c r="N54" i="42" s="1"/>
  <c r="Q58" i="42"/>
  <c r="P58" i="42" s="1"/>
  <c r="N58" i="42" s="1"/>
  <c r="Q44" i="42"/>
  <c r="P44" i="42" s="1"/>
  <c r="N44" i="42" s="1"/>
  <c r="Q42" i="42"/>
  <c r="P42" i="42" s="1"/>
  <c r="N42" i="42" s="1"/>
  <c r="Q57" i="42"/>
  <c r="P57" i="42" s="1"/>
  <c r="N57" i="42" s="1"/>
  <c r="Q37" i="42"/>
  <c r="P37" i="42" s="1"/>
  <c r="N37" i="42" s="1"/>
  <c r="Q43" i="42"/>
  <c r="P43" i="42" s="1"/>
  <c r="N43" i="42" s="1"/>
  <c r="D53" i="42"/>
  <c r="B53" i="42" s="1"/>
  <c r="H53" i="42"/>
  <c r="Q36" i="42"/>
  <c r="P36" i="42" s="1"/>
  <c r="N36" i="42" s="1"/>
  <c r="Q51" i="42"/>
  <c r="P51" i="42" s="1"/>
  <c r="N51" i="42" s="1"/>
  <c r="Q63" i="42"/>
  <c r="P63" i="42" s="1"/>
  <c r="N63" i="42" s="1"/>
  <c r="Q59" i="42"/>
  <c r="P59" i="42" s="1"/>
  <c r="N59" i="42" s="1"/>
  <c r="Q45" i="42"/>
  <c r="P45" i="42" s="1"/>
  <c r="N45" i="42" s="1"/>
  <c r="D56" i="42" l="1"/>
  <c r="B56" i="42" s="1"/>
  <c r="H56" i="42"/>
  <c r="D61" i="42"/>
  <c r="B61" i="42" s="1"/>
  <c r="H61" i="42"/>
  <c r="D36" i="42"/>
  <c r="B36" i="42" s="1"/>
  <c r="H36" i="42"/>
  <c r="H52" i="42"/>
  <c r="D52" i="42"/>
  <c r="B52" i="42" s="1"/>
  <c r="H42" i="42"/>
  <c r="D42" i="42"/>
  <c r="B42" i="42" s="1"/>
  <c r="D46" i="42"/>
  <c r="B46" i="42" s="1"/>
  <c r="H46" i="42"/>
  <c r="H45" i="42"/>
  <c r="D45" i="42"/>
  <c r="B45" i="42" s="1"/>
  <c r="D47" i="42"/>
  <c r="B47" i="42" s="1"/>
  <c r="H47" i="42"/>
  <c r="D62" i="42"/>
  <c r="B62" i="42" s="1"/>
  <c r="H62" i="42"/>
  <c r="D44" i="42"/>
  <c r="B44" i="42" s="1"/>
  <c r="H44" i="42"/>
  <c r="D60" i="42"/>
  <c r="B60" i="42" s="1"/>
  <c r="H60" i="42"/>
  <c r="D43" i="42"/>
  <c r="B43" i="42" s="1"/>
  <c r="H43" i="42"/>
  <c r="H59" i="42"/>
  <c r="D59" i="42"/>
  <c r="B59" i="42" s="1"/>
  <c r="D58" i="42"/>
  <c r="B58" i="42" s="1"/>
  <c r="H58" i="42"/>
  <c r="H50" i="42"/>
  <c r="D50" i="42"/>
  <c r="B50" i="42" s="1"/>
  <c r="H48" i="42"/>
  <c r="D48" i="42"/>
  <c r="B48" i="42" s="1"/>
  <c r="D49" i="42"/>
  <c r="B49" i="42" s="1"/>
  <c r="H49" i="42"/>
  <c r="D63" i="42"/>
  <c r="B63" i="42" s="1"/>
  <c r="H63" i="42"/>
  <c r="D37" i="42"/>
  <c r="B37" i="42" s="1"/>
  <c r="H37" i="42"/>
  <c r="H54" i="42"/>
  <c r="D54" i="42"/>
  <c r="B54" i="42" s="1"/>
  <c r="D40" i="42"/>
  <c r="B40" i="42" s="1"/>
  <c r="H40" i="42"/>
  <c r="H38" i="42"/>
  <c r="D38" i="42"/>
  <c r="B38" i="42" s="1"/>
  <c r="D51" i="42"/>
  <c r="B51" i="42" s="1"/>
  <c r="H51" i="42"/>
  <c r="D57" i="42"/>
  <c r="B57" i="42" s="1"/>
  <c r="H57" i="42"/>
  <c r="H55" i="42"/>
  <c r="D55" i="42"/>
  <c r="B55" i="42" s="1"/>
  <c r="Q84" i="42" l="1"/>
  <c r="P84" i="42" s="1"/>
  <c r="N84" i="42" s="1"/>
  <c r="Q85" i="42"/>
  <c r="P85" i="42" s="1"/>
  <c r="N85" i="42" s="1"/>
  <c r="Q87" i="42"/>
  <c r="P87" i="42" s="1"/>
  <c r="N87" i="42" s="1"/>
  <c r="Q86" i="42"/>
  <c r="P86" i="42" s="1"/>
  <c r="N86" i="42" s="1"/>
  <c r="D87" i="42" l="1"/>
  <c r="B87" i="42" s="1"/>
  <c r="H87" i="42"/>
  <c r="H85" i="42"/>
  <c r="D85" i="42"/>
  <c r="B85" i="42" s="1"/>
  <c r="D86" i="42"/>
  <c r="B86" i="42" s="1"/>
  <c r="H86" i="42"/>
  <c r="H84" i="42"/>
  <c r="D84" i="42"/>
  <c r="B84" i="42" s="1"/>
  <c r="Q83" i="42" l="1"/>
  <c r="P83" i="42" s="1"/>
  <c r="N83" i="42" s="1"/>
  <c r="Q82" i="42"/>
  <c r="P82" i="42" s="1"/>
  <c r="N82" i="42" s="1"/>
  <c r="H82" i="42" l="1"/>
  <c r="D82" i="42"/>
  <c r="B82" i="42" s="1"/>
  <c r="H83" i="42"/>
  <c r="D83" i="42"/>
  <c r="B83" i="42" s="1"/>
  <c r="Q67" i="42" l="1"/>
  <c r="P67" i="42" s="1"/>
  <c r="N67" i="42" s="1"/>
  <c r="Q70" i="42"/>
  <c r="P70" i="42" s="1"/>
  <c r="N70" i="42" s="1"/>
  <c r="Q66" i="42"/>
  <c r="P66" i="42" s="1"/>
  <c r="N66" i="42" s="1"/>
  <c r="Q69" i="42"/>
  <c r="P69" i="42" s="1"/>
  <c r="N69" i="42" s="1"/>
  <c r="Q65" i="42"/>
  <c r="P65" i="42" s="1"/>
  <c r="N65" i="42" s="1"/>
  <c r="Q71" i="42"/>
  <c r="P71" i="42" s="1"/>
  <c r="N71" i="42" s="1"/>
  <c r="Q68" i="42"/>
  <c r="P68" i="42" s="1"/>
  <c r="N68" i="42" s="1"/>
  <c r="Q64" i="42"/>
  <c r="P64" i="42" s="1"/>
  <c r="N64" i="42" s="1"/>
  <c r="D70" i="42" l="1"/>
  <c r="B70" i="42" s="1"/>
  <c r="H70" i="42"/>
  <c r="D71" i="42"/>
  <c r="B71" i="42" s="1"/>
  <c r="H71" i="42"/>
  <c r="D66" i="42"/>
  <c r="B66" i="42" s="1"/>
  <c r="H66" i="42"/>
  <c r="D65" i="42"/>
  <c r="B65" i="42" s="1"/>
  <c r="H65" i="42"/>
  <c r="D64" i="42"/>
  <c r="B64" i="42" s="1"/>
  <c r="H64" i="42"/>
  <c r="H67" i="42"/>
  <c r="D67" i="42"/>
  <c r="B67" i="42" s="1"/>
  <c r="H68" i="42"/>
  <c r="D68" i="42"/>
  <c r="B68" i="42" s="1"/>
  <c r="D69" i="42"/>
  <c r="B69" i="42" s="1"/>
  <c r="H69" i="42"/>
  <c r="Q74" i="42" l="1"/>
  <c r="P74" i="42" s="1"/>
  <c r="N74" i="42" s="1"/>
  <c r="Q72" i="42"/>
  <c r="P72" i="42" s="1"/>
  <c r="N72" i="42" s="1"/>
  <c r="Q73" i="42"/>
  <c r="P73" i="42" s="1"/>
  <c r="N73" i="42" s="1"/>
  <c r="Q75" i="42"/>
  <c r="P75" i="42" s="1"/>
  <c r="N75" i="42" s="1"/>
  <c r="H72" i="42" l="1"/>
  <c r="D72" i="42"/>
  <c r="B72" i="42" s="1"/>
  <c r="D74" i="42"/>
  <c r="B74" i="42" s="1"/>
  <c r="H74" i="42"/>
  <c r="D75" i="42"/>
  <c r="B75" i="42" s="1"/>
  <c r="H75" i="42"/>
  <c r="D73" i="42"/>
  <c r="B73" i="42" s="1"/>
  <c r="H73" i="42"/>
  <c r="Q78" i="42" l="1"/>
  <c r="P78" i="42" s="1"/>
  <c r="N78" i="42" s="1"/>
  <c r="Q77" i="42"/>
  <c r="P77" i="42" s="1"/>
  <c r="N77" i="42" s="1"/>
  <c r="Q79" i="42"/>
  <c r="P79" i="42" s="1"/>
  <c r="N79" i="42" s="1"/>
  <c r="H77" i="42" l="1"/>
  <c r="D77" i="42"/>
  <c r="B77" i="42" s="1"/>
  <c r="H78" i="42"/>
  <c r="D78" i="42"/>
  <c r="B78" i="42" s="1"/>
  <c r="H79" i="42"/>
  <c r="D79" i="42"/>
  <c r="B79" i="42" s="1"/>
  <c r="Q76" i="42" l="1"/>
  <c r="P76" i="42" s="1"/>
  <c r="N76" i="42" s="1"/>
  <c r="D76" i="42" l="1"/>
  <c r="B76" i="42" s="1"/>
  <c r="H76" i="42"/>
  <c r="Q81" i="42" l="1"/>
  <c r="P81" i="42" s="1"/>
  <c r="N81" i="42" s="1"/>
  <c r="Q80" i="42"/>
  <c r="P80" i="42" s="1"/>
  <c r="N80" i="42" s="1"/>
  <c r="D81" i="42" l="1"/>
  <c r="B81" i="42" s="1"/>
  <c r="H81" i="42"/>
  <c r="D80" i="42"/>
  <c r="B80" i="42" s="1"/>
  <c r="H80" i="42"/>
</calcChain>
</file>

<file path=xl/sharedStrings.xml><?xml version="1.0" encoding="utf-8"?>
<sst xmlns="http://schemas.openxmlformats.org/spreadsheetml/2006/main" count="2005" uniqueCount="174">
  <si>
    <t>Dłużne papiery wartościowe / Debt securities</t>
  </si>
  <si>
    <t>Udzielone kredyty handlowe / Trade credits</t>
  </si>
  <si>
    <t>Gotówka, rachunki bieżące i lokaty / Currency and deposits</t>
  </si>
  <si>
    <t>Pozostałe aktywa zagraniczne / Other assets</t>
  </si>
  <si>
    <t>Złoto monetarne / Monetary gold</t>
  </si>
  <si>
    <t>SDR / Special drawing rights</t>
  </si>
  <si>
    <t>Pozycja rezerwowa w MFW / Reserve position in the Fund</t>
  </si>
  <si>
    <t>Pozostałe pasywa zagraniczne / Other liabilities</t>
  </si>
  <si>
    <t>Instrumenty dłużne / Debt instruments</t>
  </si>
  <si>
    <t>Międzynarodowa Pozycja Inwestycyjna w milionach PLN - stan na koniec okresu / International Investment Position in millions of PLN - stock at the end of period</t>
  </si>
  <si>
    <t>Międzynarodowa pozycja inwestycyjna - aktywa, pasywa / International investment positions - assets, liabilities</t>
  </si>
  <si>
    <t>Międzynarodowa pozycja inwestycyjna netto / International investment positions, net</t>
  </si>
  <si>
    <t>Okres / Period</t>
  </si>
  <si>
    <t>Netto / Net</t>
  </si>
  <si>
    <t>Aktywa / Assets</t>
  </si>
  <si>
    <t>Pasywa / Liabilities</t>
  </si>
  <si>
    <t xml:space="preserve">Inwestycje bezpośrednie / Direct investment </t>
  </si>
  <si>
    <t>Inwestycje portfelowe / Portfolio investment</t>
  </si>
  <si>
    <t>Pozostałe inwestycje /  Other investment</t>
  </si>
  <si>
    <t>Oficjalne aktywa rezerwowe /  Reserve assets</t>
  </si>
  <si>
    <t>I kw 2004</t>
  </si>
  <si>
    <t>II kw 2004</t>
  </si>
  <si>
    <t>III kw 2004</t>
  </si>
  <si>
    <t>IV kw 2004</t>
  </si>
  <si>
    <t>I kw 2005</t>
  </si>
  <si>
    <t>II kw 2005</t>
  </si>
  <si>
    <t>III kw 2005</t>
  </si>
  <si>
    <t>IV kw 2005</t>
  </si>
  <si>
    <t>I kw 2006</t>
  </si>
  <si>
    <t>II kw 2006</t>
  </si>
  <si>
    <t>III kw 2006</t>
  </si>
  <si>
    <t>IV kw 2006</t>
  </si>
  <si>
    <t>I kw 2007</t>
  </si>
  <si>
    <t>II kw 2007</t>
  </si>
  <si>
    <t>III kw 2007</t>
  </si>
  <si>
    <t>IV kw 2007</t>
  </si>
  <si>
    <t>I kw 2008</t>
  </si>
  <si>
    <t>II kw 2008</t>
  </si>
  <si>
    <t>III kw 2008</t>
  </si>
  <si>
    <t>IV kw 2008</t>
  </si>
  <si>
    <t>I kw 2009</t>
  </si>
  <si>
    <t>II kw 2009</t>
  </si>
  <si>
    <t>III kw 2009</t>
  </si>
  <si>
    <t>IV kw 2009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</si>
  <si>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</si>
  <si>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</si>
  <si>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</si>
  <si>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</si>
  <si>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</si>
  <si>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</si>
  <si>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</si>
  <si>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</si>
  <si>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</si>
  <si>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</si>
  <si>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</si>
  <si>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</si>
  <si>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</si>
  <si>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</si>
  <si>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</si>
  <si>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</si>
  <si>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Międzynarodowa pozycja inwestycyjna w podziale na sektory / International investment positions divided into sectors</t>
  </si>
  <si>
    <t>Międzynarodowa pozycja inwestycyjna netto / International investment positions net</t>
  </si>
  <si>
    <t>NBP / Monetary authorities</t>
  </si>
  <si>
    <t>MIF (z wyłączeniem NBP)/ MFIs (excluding central bank)</t>
  </si>
  <si>
    <t>Sektor rządowy i samorządowy / General government</t>
  </si>
  <si>
    <t>Pozostałe sektory / Other sectors</t>
  </si>
  <si>
    <t>Razem / Total</t>
  </si>
  <si>
    <t>Międzynarodowa pozycja inwestycyjna sektora rządowego (1) / International investment positions - government sector (1)</t>
  </si>
  <si>
    <t>Międzynarodowa pozycja inwestycyjna sektora rządowego / International investment positions - government sector</t>
  </si>
  <si>
    <t>Udziałowe papiery wartościowe / Equity securities</t>
  </si>
  <si>
    <t xml:space="preserve">Długoterminowe papiery dłużne / Bonds and notes </t>
  </si>
  <si>
    <t xml:space="preserve"> Instrumenty rynku pieniężnego / Money-market instruments </t>
  </si>
  <si>
    <t>Obligacje na rynku krajowym / Bonds on the domestic market</t>
  </si>
  <si>
    <t>Obligacje na rynkach zagranicznych / Bonds on a foreign market</t>
  </si>
  <si>
    <t>Międzynarodowa pozycja inwestycyjna sektora rządowego (2) / International investment positions - government  (2)</t>
  </si>
  <si>
    <t>Pozostałe inwestycje / Other Investment</t>
  </si>
  <si>
    <t>Kredyty handlowe / Trade credits</t>
  </si>
  <si>
    <t>Pozostałe kredyty i pożyczki udzielone / Loans</t>
  </si>
  <si>
    <t>Pozostałe kredyty i pożyczki otrzymane / Loans</t>
  </si>
  <si>
    <t>Gotówka, rachunki bieżące i depozyty / Currency and deposits</t>
  </si>
  <si>
    <t>Międzynarodowa pozycja inwestycyjna MIF (1) / International investment positions - MFIs (1)</t>
  </si>
  <si>
    <t>Międzynarodowa pozycja inwestycyjna MIF / International investment positions - MFIs</t>
  </si>
  <si>
    <t>Międzynarodowa pozycja inwestycyjna MIF (2) / International investment positions - MFIs (2)</t>
  </si>
  <si>
    <t>Międzynarodowa pozycja inwestycyjna pozostałych sektorów  (1) / International investment positions - other sectors (1)</t>
  </si>
  <si>
    <t>Międzynarodowa pozycja inwestycyjna pozostałych sektorów / International investment positions - other sectors</t>
  </si>
  <si>
    <t>Międzynarodowa pozycja inwestycyjna NBP (1) / International investment positions - NBP (1)</t>
  </si>
  <si>
    <t>Międzynarodowa pozycja inwestycyjna NBP / International investment positions - NBP</t>
  </si>
  <si>
    <t>Międzynarodowa pozycja inwestycyjna NBP (2) / International investment positions - NBP (2)</t>
  </si>
  <si>
    <t>Oficjalne aktywa rezerwowe / Reserve assets</t>
  </si>
  <si>
    <t>Instrumenty rynku pieniężnego / Money market instruments</t>
  </si>
  <si>
    <t>Długoterminowe papiery dłużne / Bonds and notes</t>
  </si>
  <si>
    <t>Inwestycje bezpośrednie - aktywa / Direct investment - assets</t>
  </si>
  <si>
    <t>Inwestycje bezpośrednie - pasywa / Direct investment - liabilities</t>
  </si>
  <si>
    <t>Pozostałe udziały kapitałowe / Other equity</t>
  </si>
  <si>
    <t>Udziałowe papiery wartościowe/ Equity securities</t>
  </si>
  <si>
    <t xml:space="preserve">Podmioty finansowe / Financial corporations </t>
  </si>
  <si>
    <t>Podmioty niefinansowe / Non-financial corporations</t>
  </si>
  <si>
    <t>Otrzymane kredyty handlowe / Trade credits</t>
  </si>
  <si>
    <t>Alokacja SDR / SDR allocation</t>
  </si>
  <si>
    <t>Inwestor bezpośredni w podmiotach bezpośredniego inwestowania / Direct investors in direct investment enterprises</t>
  </si>
  <si>
    <t>Podmioty bezpośredniego inwestowania w inwestorach bezpośrednich / Direct investment enterprises in direct investors</t>
  </si>
  <si>
    <t>Między innymi podmiotami w grupie / Between fellow enterprises</t>
  </si>
  <si>
    <t>Inwestycje bezpośrednie - aktywa i pasywa w podziale na instrumenty / Direct investment assets and liabilities divided in instruments</t>
  </si>
  <si>
    <t>Inwestycje bezpośrednie - netto / Direct investment net</t>
  </si>
  <si>
    <t>Instrumenty dłużne / Debt insrtuments</t>
  </si>
  <si>
    <t>Akcje i inne formy udziałów kapitałowych / Equity and investment fund shares</t>
  </si>
  <si>
    <t>Pochodne instrumenty finansowe / Financial derivatives</t>
  </si>
  <si>
    <t>Pochodne instrumenty finansowe /  Financial derivatives</t>
  </si>
  <si>
    <t>Inwestycje portfelowe - aktywa i pasywa w podziale na instrumenty / Portfolio investment assets and liabilities divided in instruments</t>
  </si>
  <si>
    <t>Inwestycje portfelowe - netto / Portfolio investment net</t>
  </si>
  <si>
    <t>Inwestycje portfelowe - aktywa / Portfolio investment - assets</t>
  </si>
  <si>
    <t>Inwestycje portfelowe - pasywa / Portfolio investment - liabilities</t>
  </si>
  <si>
    <t>Instrumenty rynku pieniężnego / Money-market instruments</t>
  </si>
  <si>
    <t>Pozostałe inwestycje - aktywa / Other investment - assets</t>
  </si>
  <si>
    <t>Pozostałe inwestycje - aktywa w podziale na instrumenty / Other investment - assets divided in instruments</t>
  </si>
  <si>
    <t>Pozostałe akktywa zagraniczne / Other assets</t>
  </si>
  <si>
    <t>Pozostałe inwestycje - pasywa w podziale na instrumenty / Other investment - liabilitiess divided in instruments</t>
  </si>
  <si>
    <t>Pozostałe inwestycje - pasywa / Other investment - liabilities</t>
  </si>
  <si>
    <t>Międzynarodowa pozycja inwestycyjna pozostałych sektorów  (2) / International investment positions - other sectors (2)</t>
  </si>
  <si>
    <t>Międzynarodowa pozycja inwestycyjna pozostałych sektorów (3) / International investment positions - other sectors (3)</t>
  </si>
  <si>
    <t>Pozostałe inwestycje - aktywa / Other Investment - assets</t>
  </si>
  <si>
    <t>Pozostałe inwestycje - pasywa / Other Investment - liabilities</t>
  </si>
  <si>
    <t>Międzynarodowa pozycja inwestycyjna pozostałych sektorów (4) / International investment positions - other sectors (4)</t>
  </si>
  <si>
    <t>Międzynarodowa pozycja inwestycyjna pozostałych sektorów (5) / International investment positions - other sectors (5)</t>
  </si>
  <si>
    <t>Alokacja SDR-ów / SDRs Allocation</t>
  </si>
  <si>
    <t>I kw 2014</t>
  </si>
  <si>
    <t>II kw 2014</t>
  </si>
  <si>
    <t>III kw 2014</t>
  </si>
  <si>
    <t>IV kw 2014</t>
  </si>
  <si>
    <t xml:space="preserve">Inwestycje bezpośrednie - pasywa/ Direct investment - liabilities </t>
  </si>
  <si>
    <t>Inwestycje bezpośrednie - aktywa  / Direct investment - assets</t>
  </si>
  <si>
    <t>Inwestycje bezpośrednie - aktywa/ Direct investment - assets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</si>
  <si>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</si>
  <si>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</si>
  <si>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</si>
  <si>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</si>
  <si>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</si>
  <si>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</si>
  <si>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</si>
  <si>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</si>
  <si>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</si>
  <si>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</si>
  <si>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</si>
  <si>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</si>
  <si>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</si>
  <si>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</si>
  <si>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</si>
  <si>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</si>
  <si>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Rezerwy  techniczno-ubezpieczeniowe / Insurance technical reserves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</si>
  <si>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</si>
  <si>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</si>
  <si>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</si>
  <si>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</si>
  <si>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</si>
  <si>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</si>
  <si>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</si>
  <si>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</si>
  <si>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Pozostałe aktywa rezerwowe / Other reserve assets</t>
  </si>
  <si>
    <t>I kw 2021</t>
  </si>
  <si>
    <t>II kw 2021</t>
  </si>
  <si>
    <t>III kw 2021</t>
  </si>
  <si>
    <t>IV kw 2021</t>
  </si>
  <si>
    <t>I kw 2022</t>
  </si>
  <si>
    <t>II kw 2022</t>
  </si>
  <si>
    <t>III kw 2022</t>
  </si>
  <si>
    <t>IV kw 2022</t>
  </si>
  <si>
    <t>I kw 2023</t>
  </si>
  <si>
    <t>II kw 2023</t>
  </si>
  <si>
    <t>III kw 2023</t>
  </si>
  <si>
    <t>IV kw 2023</t>
  </si>
  <si>
    <t>I kw 2024</t>
  </si>
  <si>
    <t>II kw 2024</t>
  </si>
  <si>
    <t>III kw 2024</t>
  </si>
  <si>
    <t>IV kw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</si>
</sst>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color theme="0"/>
      <name val="Arial CE"/>
      <charset val="238"/>
    </font>
    <font>
      <b/>
      <sz val="11"/>
      <color theme="0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1"/>
      <color theme="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E6E8EB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4DCEB"/>
        <bgColor indexed="64"/>
      </patternFill>
    </fill>
    <fill>
      <patternFill patternType="solid">
        <fgColor rgb="FFD4EBF5"/>
        <bgColor indexed="64"/>
      </patternFill>
    </fill>
    <fill>
      <patternFill patternType="solid">
        <fgColor theme="3" tint="-4.9989318521683403E-2"/>
        <bgColor indexed="64"/>
      </patternFill>
    </fill>
    <fill>
      <patternFill patternType="solid">
        <fgColor theme="3" tint="-0.14999847407452621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4A74B0"/>
        <bgColor indexed="64"/>
      </patternFill>
    </fill>
    <fill>
      <patternFill patternType="solid">
        <fgColor rgb="FF7DAFE1"/>
        <bgColor indexed="64"/>
      </patternFill>
    </fill>
    <fill>
      <patternFill patternType="solid">
        <fgColor rgb="FFC7C8CA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D7EBF5"/>
        <bgColor indexed="64"/>
      </patternFill>
    </fill>
  </fills>
  <borders count="116">
    <border>
      <left/>
      <right/>
      <top/>
      <bottom/>
      <diagonal/>
    </border>
    <border>
      <left style="thin">
        <color rgb="FF6E6E73"/>
      </left>
      <right/>
      <top/>
      <bottom/>
      <diagonal/>
    </border>
    <border>
      <left style="thin">
        <color rgb="FF6E6E73"/>
      </left>
      <right/>
      <top/>
      <bottom style="thin">
        <color rgb="FF6E6E73"/>
      </bottom>
      <diagonal/>
    </border>
    <border>
      <left/>
      <right/>
      <top/>
      <bottom style="thin">
        <color rgb="FF6E6E73"/>
      </bottom>
      <diagonal/>
    </border>
    <border>
      <left/>
      <right/>
      <top style="thin">
        <color rgb="FF6E6E7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6E6E73"/>
      </left>
      <right style="thin">
        <color rgb="FFD7EBE8"/>
      </right>
      <top style="thin">
        <color rgb="FF6E6E73"/>
      </top>
      <bottom/>
      <diagonal/>
    </border>
    <border>
      <left/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D7EBE8"/>
      </right>
      <top/>
      <bottom/>
      <diagonal/>
    </border>
    <border>
      <left style="thin">
        <color rgb="FFD7EBE8"/>
      </left>
      <right style="thin">
        <color rgb="FFD7EBE8"/>
      </right>
      <top style="thin">
        <color rgb="FFD7EBE8"/>
      </top>
      <bottom/>
      <diagonal/>
    </border>
    <border>
      <left style="thin">
        <color rgb="FFD7EBE8"/>
      </left>
      <right/>
      <top style="thin">
        <color rgb="FFD7EBE8"/>
      </top>
      <bottom/>
      <diagonal/>
    </border>
    <border>
      <left style="thin">
        <color rgb="FF6E6E73"/>
      </left>
      <right/>
      <top style="thin">
        <color rgb="FF6E6E73"/>
      </top>
      <bottom/>
      <diagonal/>
    </border>
    <border>
      <left style="thin">
        <color rgb="FFD7EBE8"/>
      </left>
      <right style="thin">
        <color rgb="FFD7EBE8"/>
      </right>
      <top style="thin">
        <color rgb="FF6E6E73"/>
      </top>
      <bottom/>
      <diagonal/>
    </border>
    <border>
      <left style="thin">
        <color rgb="FFD7EBE8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/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 style="thin">
        <color rgb="FF6E6E73"/>
      </bottom>
      <diagonal/>
    </border>
    <border>
      <left/>
      <right style="thin">
        <color rgb="FF6E6E73"/>
      </right>
      <top style="thin">
        <color rgb="FF6E6E73"/>
      </top>
      <bottom style="thin">
        <color rgb="FF6E6E73"/>
      </bottom>
      <diagonal/>
    </border>
    <border>
      <left/>
      <right style="thin">
        <color rgb="FFD7EBE8"/>
      </right>
      <top/>
      <bottom style="thin">
        <color rgb="FF6E6E7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7EBE8"/>
      </left>
      <right style="thin">
        <color rgb="FF6E6E73"/>
      </right>
      <top/>
      <bottom/>
      <diagonal/>
    </border>
    <border>
      <left style="thin">
        <color rgb="FF6E6E73"/>
      </left>
      <right style="thin">
        <color rgb="FFE6E8EB"/>
      </right>
      <top style="thin">
        <color rgb="FF6E6E73"/>
      </top>
      <bottom/>
      <diagonal/>
    </border>
    <border>
      <left style="thin">
        <color rgb="FF6E6E73"/>
      </left>
      <right style="thin">
        <color rgb="FFE6E8EB"/>
      </right>
      <top/>
      <bottom/>
      <diagonal/>
    </border>
    <border>
      <left style="thin">
        <color rgb="FFE6E8EB"/>
      </left>
      <right style="thin">
        <color rgb="FFD7EBE8"/>
      </right>
      <top/>
      <bottom/>
      <diagonal/>
    </border>
    <border>
      <left style="thin">
        <color rgb="FFD7EBE8"/>
      </left>
      <right style="thin">
        <color rgb="FF6E6E73"/>
      </right>
      <top style="thin">
        <color rgb="FFD7EBE8"/>
      </top>
      <bottom/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6E6E73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6E6E73"/>
      </right>
      <top/>
      <bottom/>
      <diagonal/>
    </border>
    <border>
      <left style="thin">
        <color rgb="FF6E6E73"/>
      </left>
      <right style="thin">
        <color rgb="FFE6E6EB"/>
      </right>
      <top style="thin">
        <color rgb="FF6E6E73"/>
      </top>
      <bottom/>
      <diagonal/>
    </border>
    <border>
      <left style="thin">
        <color rgb="FFE6E6EB"/>
      </left>
      <right style="thin">
        <color rgb="FFE6E6EB"/>
      </right>
      <top style="thin">
        <color rgb="FF6E6E73"/>
      </top>
      <bottom/>
      <diagonal/>
    </border>
    <border>
      <left style="thin">
        <color rgb="FFE6E6EB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E6E8EB"/>
      </right>
      <top/>
      <bottom style="thin">
        <color rgb="FF6E6E73"/>
      </bottom>
      <diagonal/>
    </border>
    <border>
      <left style="thin">
        <color rgb="FFE6E8EB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 style="thin">
        <color rgb="FFD7EBE8"/>
      </right>
      <top/>
      <bottom style="thin">
        <color rgb="FFD7EBE8"/>
      </bottom>
      <diagonal/>
    </border>
    <border>
      <left style="thin">
        <color rgb="FFD7EBE8"/>
      </left>
      <right style="thin">
        <color rgb="FF6E6E73"/>
      </right>
      <top/>
      <bottom style="thin">
        <color rgb="FFD7EBE8"/>
      </bottom>
      <diagonal/>
    </border>
    <border>
      <left style="thin">
        <color rgb="FF6E6E73"/>
      </left>
      <right style="thin">
        <color rgb="FF6E6E73"/>
      </right>
      <top/>
      <bottom style="thin">
        <color rgb="FF6E6E73"/>
      </bottom>
      <diagonal/>
    </border>
    <border>
      <left style="thin">
        <color rgb="FFE6E8EB"/>
      </left>
      <right/>
      <top style="thin">
        <color rgb="FF6E6E73"/>
      </top>
      <bottom/>
      <diagonal/>
    </border>
    <border>
      <left style="thin">
        <color rgb="FFD7EBE8"/>
      </left>
      <right/>
      <top/>
      <bottom/>
      <diagonal/>
    </border>
    <border>
      <left style="thin">
        <color rgb="FFD7EBE8"/>
      </left>
      <right/>
      <top style="thin">
        <color rgb="FF6E6E73"/>
      </top>
      <bottom/>
      <diagonal/>
    </border>
    <border>
      <left style="thin">
        <color rgb="FF6E6E7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6E6E73"/>
      </top>
      <bottom/>
      <diagonal/>
    </border>
    <border>
      <left/>
      <right/>
      <top style="thin">
        <color rgb="FF6E6E73"/>
      </top>
      <bottom style="thin">
        <color indexed="64"/>
      </bottom>
      <diagonal/>
    </border>
    <border>
      <left style="thin">
        <color rgb="FF6E6E73"/>
      </left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 style="thin">
        <color rgb="FF6E6E73"/>
      </right>
      <top style="thin">
        <color rgb="FF6E6E73"/>
      </top>
      <bottom/>
      <diagonal/>
    </border>
    <border>
      <left style="thin">
        <color rgb="FFD7EBE8"/>
      </left>
      <right/>
      <top style="thin">
        <color rgb="FF6E6E73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rgb="FF6E6E73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6E6E73"/>
      </right>
      <top style="thin">
        <color theme="0"/>
      </top>
      <bottom/>
      <diagonal/>
    </border>
    <border>
      <left style="thin">
        <color theme="0"/>
      </left>
      <right style="thin">
        <color rgb="FF6E6E73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rgb="FFD7EBE8"/>
      </right>
      <top style="thin">
        <color theme="0" tint="-4.9989318521683403E-2"/>
      </top>
      <bottom/>
      <diagonal/>
    </border>
    <border>
      <left style="thin">
        <color rgb="FFD7EBE8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rgb="FFD7EBE8"/>
      </right>
      <top/>
      <bottom/>
      <diagonal/>
    </border>
    <border>
      <left/>
      <right style="thin">
        <color theme="0" tint="-4.9989318521683403E-2"/>
      </right>
      <top style="thin">
        <color rgb="FF6E6E73"/>
      </top>
      <bottom/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 style="thin">
        <color rgb="FF6E6E73"/>
      </left>
      <right style="thin">
        <color theme="0" tint="-4.9989318521683403E-2"/>
      </right>
      <top style="thin">
        <color rgb="FF6E6E73"/>
      </top>
      <bottom/>
      <diagonal/>
    </border>
    <border>
      <left style="thin">
        <color theme="0" tint="-4.9989318521683403E-2"/>
      </left>
      <right style="thin">
        <color rgb="FFD7EBE8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rgb="FFD7EBE8"/>
      </left>
      <right style="thin">
        <color rgb="FFD7EBE8"/>
      </right>
      <top/>
      <bottom style="thin">
        <color theme="0" tint="-4.9989318521683403E-2"/>
      </bottom>
      <diagonal/>
    </border>
    <border>
      <left style="thin">
        <color rgb="FFD7EBE8"/>
      </left>
      <right/>
      <top/>
      <bottom style="thin">
        <color theme="0" tint="-4.9989318521683403E-2"/>
      </bottom>
      <diagonal/>
    </border>
    <border>
      <left style="thin">
        <color rgb="FF6E6E73"/>
      </left>
      <right style="thin">
        <color rgb="FF6E6E73"/>
      </right>
      <top/>
      <bottom style="thin">
        <color theme="0" tint="-4.9989318521683403E-2"/>
      </bottom>
      <diagonal/>
    </border>
    <border>
      <left style="thin">
        <color rgb="FF6E6E73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rgb="FF6E6E73"/>
      </right>
      <top/>
      <bottom/>
      <diagonal/>
    </border>
    <border>
      <left style="thin">
        <color theme="0" tint="-4.9989318521683403E-2"/>
      </left>
      <right style="thin">
        <color rgb="FF6E6E73"/>
      </right>
      <top/>
      <bottom style="thin">
        <color theme="0" tint="-4.9989318521683403E-2"/>
      </bottom>
      <diagonal/>
    </border>
    <border>
      <left style="thin">
        <color rgb="FF6E6E73"/>
      </left>
      <right style="thin">
        <color theme="0"/>
      </right>
      <top style="thin">
        <color rgb="FF6E6E73"/>
      </top>
      <bottom/>
      <diagonal/>
    </border>
    <border>
      <left style="thin">
        <color rgb="FF6E6E73"/>
      </left>
      <right style="thin">
        <color theme="0"/>
      </right>
      <top/>
      <bottom/>
      <diagonal/>
    </border>
    <border>
      <left style="thin">
        <color rgb="FF6E6E73"/>
      </left>
      <right style="thin">
        <color theme="0"/>
      </right>
      <top/>
      <bottom style="thin">
        <color rgb="FF6E6E73"/>
      </bottom>
      <diagonal/>
    </border>
    <border>
      <left style="thin">
        <color theme="0"/>
      </left>
      <right style="thin">
        <color rgb="FF6E6E73"/>
      </right>
      <top/>
      <bottom/>
      <diagonal/>
    </border>
    <border>
      <left style="thin">
        <color theme="0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theme="0" tint="-4.9989318521683403E-2"/>
      </right>
      <top style="thin">
        <color rgb="FF6E6E73"/>
      </top>
      <bottom style="thin">
        <color rgb="FF6E6E73"/>
      </bottom>
      <diagonal/>
    </border>
    <border>
      <left style="thin">
        <color rgb="FF6E6E73"/>
      </left>
      <right style="thin">
        <color theme="0" tint="-4.9989318521683403E-2"/>
      </right>
      <top/>
      <bottom/>
      <diagonal/>
    </border>
    <border>
      <left style="thin">
        <color rgb="FF6E6E73"/>
      </left>
      <right style="thin">
        <color theme="0" tint="-4.9989318521683403E-2"/>
      </right>
      <top/>
      <bottom style="thin">
        <color rgb="FF6E6E73"/>
      </bottom>
      <diagonal/>
    </border>
    <border>
      <left style="thin">
        <color theme="0" tint="-4.9989318521683403E-2"/>
      </left>
      <right style="thin">
        <color rgb="FF6E6E73"/>
      </right>
      <top/>
      <bottom style="thin">
        <color rgb="FF6E6E73"/>
      </bottom>
      <diagonal/>
    </border>
    <border>
      <left style="thin">
        <color theme="0" tint="-4.9989318521683403E-2"/>
      </left>
      <right/>
      <top style="thin">
        <color rgb="FF6E6E73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 style="thin">
        <color theme="0" tint="-4.9989318521683403E-2"/>
      </bottom>
      <diagonal/>
    </border>
    <border>
      <left style="thin">
        <color rgb="FF6E6E73"/>
      </left>
      <right style="thin">
        <color theme="0" tint="-4.9989318521683403E-2"/>
      </right>
      <top style="thin">
        <color rgb="FF6E6E73"/>
      </top>
      <bottom style="thin">
        <color theme="0" tint="-4.9989318521683403E-2"/>
      </bottom>
      <diagonal/>
    </border>
    <border>
      <left/>
      <right style="thin">
        <color rgb="FFD7EBE8"/>
      </right>
      <top style="thin">
        <color rgb="FF6E6E73"/>
      </top>
      <bottom/>
      <diagonal/>
    </border>
    <border>
      <left style="thin">
        <color theme="0"/>
      </left>
      <right style="thin">
        <color rgb="FF6E6E73"/>
      </right>
      <top/>
      <bottom style="thin">
        <color theme="0" tint="-4.9989318521683403E-2"/>
      </bottom>
      <diagonal/>
    </border>
    <border>
      <left style="thin">
        <color theme="7"/>
      </left>
      <right style="thin">
        <color indexed="64"/>
      </right>
      <top style="thin">
        <color theme="7"/>
      </top>
      <bottom/>
      <diagonal/>
    </border>
    <border>
      <left style="thin">
        <color indexed="64"/>
      </left>
      <right style="thin">
        <color indexed="64"/>
      </right>
      <top style="thin">
        <color theme="7"/>
      </top>
      <bottom/>
      <diagonal/>
    </border>
    <border>
      <left style="thin">
        <color indexed="64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rgb="FF6E6E73"/>
      </right>
      <top/>
      <bottom/>
      <diagonal/>
    </border>
    <border>
      <left style="thin">
        <color indexed="64"/>
      </left>
      <right style="thin">
        <color theme="7"/>
      </right>
      <top style="thin">
        <color rgb="FF6E6E73"/>
      </top>
      <bottom/>
      <diagonal/>
    </border>
    <border>
      <left style="thin">
        <color rgb="FF6E6E73"/>
      </left>
      <right style="thin">
        <color theme="7"/>
      </right>
      <top style="thin">
        <color rgb="FF6E6E73"/>
      </top>
      <bottom/>
      <diagonal/>
    </border>
    <border>
      <left style="thin">
        <color theme="7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theme="7"/>
      </right>
      <top/>
      <bottom style="thin">
        <color rgb="FF6E6E73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indexed="64"/>
      </top>
      <bottom style="thin">
        <color rgb="FF6E6E73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rgb="FF6E6E73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7" fillId="0" borderId="0"/>
    <xf numFmtId="0" fontId="7" fillId="0" borderId="0"/>
    <xf numFmtId="9" fontId="7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0" xfId="1" applyFont="1"/>
    <xf numFmtId="0" fontId="9" fillId="0" borderId="0" xfId="1"/>
    <xf numFmtId="0" fontId="9" fillId="0" borderId="0" xfId="1" applyAlignment="1">
      <alignment horizontal="left"/>
    </xf>
    <xf numFmtId="0" fontId="10" fillId="0" borderId="0" xfId="1" applyFont="1"/>
    <xf numFmtId="0" fontId="9" fillId="0" borderId="0" xfId="1" applyAlignment="1">
      <alignment horizontal="right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5" fillId="0" borderId="0" xfId="1" applyFont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9" fillId="0" borderId="0" xfId="1" applyBorder="1"/>
    <xf numFmtId="0" fontId="13" fillId="3" borderId="27" xfId="1" applyFont="1" applyFill="1" applyBorder="1" applyAlignment="1">
      <alignment horizontal="center"/>
    </xf>
    <xf numFmtId="0" fontId="15" fillId="4" borderId="27" xfId="1" applyFont="1" applyFill="1" applyBorder="1" applyAlignment="1">
      <alignment horizontal="center" vertical="center" wrapText="1"/>
    </xf>
    <xf numFmtId="0" fontId="9" fillId="0" borderId="7" xfId="1" applyFill="1" applyBorder="1" applyAlignment="1">
      <alignment horizontal="center" vertical="center" wrapText="1"/>
    </xf>
    <xf numFmtId="3" fontId="9" fillId="0" borderId="0" xfId="1" applyNumberFormat="1"/>
    <xf numFmtId="3" fontId="9" fillId="0" borderId="6" xfId="1" applyNumberFormat="1" applyBorder="1"/>
    <xf numFmtId="0" fontId="5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6" borderId="24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4" fillId="5" borderId="24" xfId="1" applyFont="1" applyFill="1" applyBorder="1" applyAlignment="1">
      <alignment horizontal="center" vertical="center" wrapText="1"/>
    </xf>
    <xf numFmtId="0" fontId="9" fillId="0" borderId="0" xfId="1" applyFill="1"/>
    <xf numFmtId="0" fontId="14" fillId="5" borderId="44" xfId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left" vertical="center"/>
    </xf>
    <xf numFmtId="0" fontId="7" fillId="0" borderId="0" xfId="4"/>
    <xf numFmtId="0" fontId="10" fillId="0" borderId="0" xfId="4" applyFont="1"/>
    <xf numFmtId="0" fontId="5" fillId="0" borderId="0" xfId="4" applyFont="1"/>
    <xf numFmtId="0" fontId="5" fillId="0" borderId="0" xfId="4" applyFont="1" applyBorder="1" applyAlignment="1">
      <alignment horizontal="right" vertical="center"/>
    </xf>
    <xf numFmtId="3" fontId="4" fillId="0" borderId="0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5" fillId="2" borderId="0" xfId="4" applyFont="1" applyFill="1" applyBorder="1" applyAlignment="1">
      <alignment horizontal="right" vertical="center"/>
    </xf>
    <xf numFmtId="3" fontId="4" fillId="2" borderId="0" xfId="4" applyNumberFormat="1" applyFont="1" applyFill="1" applyBorder="1" applyAlignment="1">
      <alignment vertical="center"/>
    </xf>
    <xf numFmtId="3" fontId="5" fillId="2" borderId="0" xfId="4" applyNumberFormat="1" applyFont="1" applyFill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14" fillId="5" borderId="44" xfId="1" applyFont="1" applyFill="1" applyBorder="1" applyAlignment="1">
      <alignment horizontal="center" vertical="center" wrapText="1"/>
    </xf>
    <xf numFmtId="0" fontId="14" fillId="8" borderId="24" xfId="1" applyFont="1" applyFill="1" applyBorder="1" applyAlignment="1">
      <alignment horizontal="center" vertical="center" wrapText="1"/>
    </xf>
    <xf numFmtId="0" fontId="14" fillId="8" borderId="87" xfId="1" applyFont="1" applyFill="1" applyBorder="1" applyAlignment="1">
      <alignment horizontal="center" vertical="center" wrapText="1"/>
    </xf>
    <xf numFmtId="0" fontId="14" fillId="8" borderId="96" xfId="1" applyFont="1" applyFill="1" applyBorder="1" applyAlignment="1">
      <alignment horizontal="center" vertical="center" wrapText="1"/>
    </xf>
    <xf numFmtId="0" fontId="14" fillId="8" borderId="97" xfId="1" applyFont="1" applyFill="1" applyBorder="1" applyAlignment="1">
      <alignment horizontal="center" vertical="center" wrapText="1"/>
    </xf>
    <xf numFmtId="3" fontId="9" fillId="0" borderId="0" xfId="1" applyNumberFormat="1" applyBorder="1"/>
    <xf numFmtId="3" fontId="4" fillId="0" borderId="0" xfId="1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3" fontId="7" fillId="0" borderId="0" xfId="4" applyNumberFormat="1"/>
    <xf numFmtId="3" fontId="7" fillId="0" borderId="0" xfId="4" applyNumberFormat="1" applyBorder="1"/>
    <xf numFmtId="0" fontId="7" fillId="0" borderId="0" xfId="4" applyBorder="1"/>
    <xf numFmtId="0" fontId="4" fillId="5" borderId="2" xfId="1" applyFont="1" applyFill="1" applyBorder="1" applyAlignment="1">
      <alignment horizontal="center" vertical="center" wrapText="1"/>
    </xf>
    <xf numFmtId="0" fontId="14" fillId="5" borderId="35" xfId="1" applyFont="1" applyFill="1" applyBorder="1" applyAlignment="1">
      <alignment horizontal="center" vertical="center" wrapText="1"/>
    </xf>
    <xf numFmtId="0" fontId="14" fillId="5" borderId="77" xfId="1" applyFont="1" applyFill="1" applyBorder="1" applyAlignment="1">
      <alignment horizontal="center" vertical="center" wrapText="1"/>
    </xf>
    <xf numFmtId="0" fontId="14" fillId="5" borderId="44" xfId="1" applyFont="1" applyFill="1" applyBorder="1" applyAlignment="1">
      <alignment horizontal="center" vertical="center" wrapText="1"/>
    </xf>
    <xf numFmtId="0" fontId="14" fillId="5" borderId="44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vertical="center" wrapText="1"/>
    </xf>
    <xf numFmtId="0" fontId="9" fillId="9" borderId="4" xfId="1" applyFill="1" applyBorder="1"/>
    <xf numFmtId="0" fontId="9" fillId="9" borderId="14" xfId="1" applyFill="1" applyBorder="1" applyAlignment="1">
      <alignment horizontal="left"/>
    </xf>
    <xf numFmtId="0" fontId="4" fillId="11" borderId="2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4" fillId="11" borderId="21" xfId="1" applyFont="1" applyFill="1" applyBorder="1" applyAlignment="1">
      <alignment horizontal="center" vertical="center" wrapText="1"/>
    </xf>
    <xf numFmtId="0" fontId="4" fillId="11" borderId="26" xfId="1" applyFont="1" applyFill="1" applyBorder="1" applyAlignment="1">
      <alignment horizontal="center" vertical="center" wrapText="1"/>
    </xf>
    <xf numFmtId="0" fontId="5" fillId="12" borderId="0" xfId="1" applyFont="1" applyFill="1" applyBorder="1" applyAlignment="1">
      <alignment horizontal="center" vertical="center"/>
    </xf>
    <xf numFmtId="0" fontId="5" fillId="13" borderId="0" xfId="1" applyFont="1" applyFill="1" applyBorder="1" applyAlignment="1">
      <alignment horizontal="right" vertical="center"/>
    </xf>
    <xf numFmtId="3" fontId="4" fillId="13" borderId="0" xfId="1" applyNumberFormat="1" applyFont="1" applyFill="1" applyBorder="1" applyAlignment="1">
      <alignment vertical="center"/>
    </xf>
    <xf numFmtId="3" fontId="5" fillId="13" borderId="0" xfId="1" applyNumberFormat="1" applyFont="1" applyFill="1" applyBorder="1" applyAlignment="1">
      <alignment vertical="center"/>
    </xf>
    <xf numFmtId="0" fontId="5" fillId="13" borderId="0" xfId="4" applyFont="1" applyFill="1" applyBorder="1" applyAlignment="1">
      <alignment horizontal="right" vertical="center"/>
    </xf>
    <xf numFmtId="3" fontId="4" fillId="13" borderId="0" xfId="4" applyNumberFormat="1" applyFont="1" applyFill="1" applyBorder="1" applyAlignment="1">
      <alignment vertical="center"/>
    </xf>
    <xf numFmtId="3" fontId="5" fillId="13" borderId="0" xfId="4" applyNumberFormat="1" applyFont="1" applyFill="1" applyBorder="1" applyAlignment="1">
      <alignment vertical="center"/>
    </xf>
    <xf numFmtId="0" fontId="15" fillId="5" borderId="28" xfId="1" applyFont="1" applyFill="1" applyBorder="1" applyAlignment="1">
      <alignment horizontal="center" vertical="center" wrapText="1"/>
    </xf>
    <xf numFmtId="0" fontId="14" fillId="11" borderId="2" xfId="1" applyFont="1" applyFill="1" applyBorder="1" applyAlignment="1">
      <alignment horizontal="center" vertical="center" wrapText="1"/>
    </xf>
    <xf numFmtId="0" fontId="14" fillId="11" borderId="3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vertical="center"/>
    </xf>
    <xf numFmtId="0" fontId="14" fillId="11" borderId="9" xfId="4" applyFont="1" applyFill="1" applyBorder="1" applyAlignment="1">
      <alignment horizontal="center" vertical="center" wrapText="1"/>
    </xf>
    <xf numFmtId="0" fontId="14" fillId="11" borderId="63" xfId="4" applyFont="1" applyFill="1" applyBorder="1" applyAlignment="1">
      <alignment horizontal="center" vertical="center" wrapText="1"/>
    </xf>
    <xf numFmtId="0" fontId="5" fillId="12" borderId="56" xfId="4" applyFont="1" applyFill="1" applyBorder="1" applyAlignment="1">
      <alignment horizontal="center" vertical="center"/>
    </xf>
    <xf numFmtId="0" fontId="5" fillId="12" borderId="8" xfId="4" applyFont="1" applyFill="1" applyBorder="1" applyAlignment="1">
      <alignment horizontal="center" vertical="center"/>
    </xf>
    <xf numFmtId="0" fontId="14" fillId="11" borderId="57" xfId="4" applyFont="1" applyFill="1" applyBorder="1" applyAlignment="1">
      <alignment horizontal="center" vertical="center" wrapText="1"/>
    </xf>
    <xf numFmtId="0" fontId="14" fillId="5" borderId="57" xfId="4" applyFont="1" applyFill="1" applyBorder="1" applyAlignment="1">
      <alignment horizontal="center" vertical="center" wrapText="1"/>
    </xf>
    <xf numFmtId="0" fontId="14" fillId="11" borderId="11" xfId="4" applyFont="1" applyFill="1" applyBorder="1" applyAlignment="1">
      <alignment horizontal="center" vertical="center" wrapText="1"/>
    </xf>
    <xf numFmtId="0" fontId="14" fillId="5" borderId="9" xfId="4" applyFont="1" applyFill="1" applyBorder="1" applyAlignment="1">
      <alignment horizontal="center" vertical="center" wrapText="1"/>
    </xf>
    <xf numFmtId="0" fontId="5" fillId="9" borderId="30" xfId="1" applyFont="1" applyFill="1" applyBorder="1"/>
    <xf numFmtId="0" fontId="5" fillId="9" borderId="31" xfId="1" applyFont="1" applyFill="1" applyBorder="1"/>
    <xf numFmtId="0" fontId="6" fillId="9" borderId="31" xfId="1" applyFont="1" applyFill="1" applyBorder="1" applyAlignment="1">
      <alignment horizontal="center" vertical="center" wrapText="1"/>
    </xf>
    <xf numFmtId="0" fontId="5" fillId="9" borderId="40" xfId="1" applyFont="1" applyFill="1" applyBorder="1"/>
    <xf numFmtId="0" fontId="4" fillId="13" borderId="24" xfId="1" applyFont="1" applyFill="1" applyBorder="1" applyAlignment="1">
      <alignment horizontal="center" vertical="center" wrapText="1"/>
    </xf>
    <xf numFmtId="0" fontId="5" fillId="9" borderId="31" xfId="1" applyFont="1" applyFill="1" applyBorder="1" applyAlignment="1">
      <alignment vertical="center"/>
    </xf>
    <xf numFmtId="0" fontId="14" fillId="5" borderId="35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5" fillId="9" borderId="65" xfId="1" applyFont="1" applyFill="1" applyBorder="1"/>
    <xf numFmtId="0" fontId="5" fillId="9" borderId="69" xfId="1" applyFont="1" applyFill="1" applyBorder="1" applyAlignment="1">
      <alignment vertical="center"/>
    </xf>
    <xf numFmtId="0" fontId="5" fillId="9" borderId="69" xfId="1" applyFont="1" applyFill="1" applyBorder="1"/>
    <xf numFmtId="0" fontId="6" fillId="9" borderId="69" xfId="1" applyFont="1" applyFill="1" applyBorder="1" applyAlignment="1">
      <alignment horizontal="center" vertical="center" wrapText="1"/>
    </xf>
    <xf numFmtId="0" fontId="6" fillId="9" borderId="73" xfId="1" applyFont="1" applyFill="1" applyBorder="1" applyAlignment="1">
      <alignment horizontal="center" vertical="center" wrapText="1"/>
    </xf>
    <xf numFmtId="0" fontId="5" fillId="9" borderId="82" xfId="1" applyFont="1" applyFill="1" applyBorder="1"/>
    <xf numFmtId="0" fontId="5" fillId="9" borderId="83" xfId="1" applyFont="1" applyFill="1" applyBorder="1" applyAlignment="1">
      <alignment vertical="center"/>
    </xf>
    <xf numFmtId="0" fontId="5" fillId="9" borderId="83" xfId="1" applyFont="1" applyFill="1" applyBorder="1"/>
    <xf numFmtId="0" fontId="6" fillId="9" borderId="83" xfId="1" applyFont="1" applyFill="1" applyBorder="1" applyAlignment="1">
      <alignment horizontal="center" vertical="center" wrapText="1"/>
    </xf>
    <xf numFmtId="0" fontId="5" fillId="9" borderId="84" xfId="1" applyFont="1" applyFill="1" applyBorder="1"/>
    <xf numFmtId="0" fontId="5" fillId="9" borderId="72" xfId="1" applyFont="1" applyFill="1" applyBorder="1"/>
    <xf numFmtId="0" fontId="5" fillId="9" borderId="88" xfId="1" applyFont="1" applyFill="1" applyBorder="1" applyAlignment="1">
      <alignment vertical="center"/>
    </xf>
    <xf numFmtId="0" fontId="6" fillId="9" borderId="88" xfId="1" applyFont="1" applyFill="1" applyBorder="1" applyAlignment="1">
      <alignment horizontal="center" vertical="center" wrapText="1"/>
    </xf>
    <xf numFmtId="0" fontId="5" fillId="9" borderId="89" xfId="1" applyFont="1" applyFill="1" applyBorder="1"/>
    <xf numFmtId="0" fontId="5" fillId="9" borderId="92" xfId="1" applyFont="1" applyFill="1" applyBorder="1"/>
    <xf numFmtId="0" fontId="6" fillId="9" borderId="13" xfId="1" applyFont="1" applyFill="1" applyBorder="1" applyAlignment="1">
      <alignment vertical="center"/>
    </xf>
    <xf numFmtId="0" fontId="5" fillId="9" borderId="1" xfId="1" applyFont="1" applyFill="1" applyBorder="1" applyAlignment="1">
      <alignment vertical="center"/>
    </xf>
    <xf numFmtId="0" fontId="5" fillId="9" borderId="1" xfId="1" applyFont="1" applyFill="1" applyBorder="1"/>
    <xf numFmtId="0" fontId="6" fillId="9" borderId="1" xfId="1" applyFont="1" applyFill="1" applyBorder="1" applyAlignment="1">
      <alignment horizontal="center" vertical="center" wrapText="1"/>
    </xf>
    <xf numFmtId="0" fontId="5" fillId="9" borderId="2" xfId="1" applyFont="1" applyFill="1" applyBorder="1"/>
    <xf numFmtId="0" fontId="6" fillId="10" borderId="57" xfId="4" applyFont="1" applyFill="1" applyBorder="1" applyAlignment="1">
      <alignment horizontal="center" vertical="center" wrapText="1"/>
    </xf>
    <xf numFmtId="0" fontId="14" fillId="13" borderId="24" xfId="1" applyFont="1" applyFill="1" applyBorder="1" applyAlignment="1">
      <alignment horizontal="center" vertical="center" wrapText="1"/>
    </xf>
    <xf numFmtId="0" fontId="14" fillId="12" borderId="44" xfId="1" applyFont="1" applyFill="1" applyBorder="1" applyAlignment="1">
      <alignment horizontal="center" vertical="center" wrapText="1"/>
    </xf>
    <xf numFmtId="0" fontId="14" fillId="14" borderId="24" xfId="1" applyFont="1" applyFill="1" applyBorder="1" applyAlignment="1">
      <alignment horizontal="center" vertical="center" wrapText="1"/>
    </xf>
    <xf numFmtId="0" fontId="4" fillId="14" borderId="2" xfId="1" applyFont="1" applyFill="1" applyBorder="1" applyAlignment="1">
      <alignment horizontal="center" vertical="center" wrapText="1"/>
    </xf>
    <xf numFmtId="0" fontId="4" fillId="13" borderId="2" xfId="1" applyFont="1" applyFill="1" applyBorder="1" applyAlignment="1">
      <alignment horizontal="center" vertical="center" wrapText="1"/>
    </xf>
    <xf numFmtId="0" fontId="4" fillId="12" borderId="24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0" fontId="4" fillId="11" borderId="14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/>
    </xf>
    <xf numFmtId="0" fontId="6" fillId="9" borderId="15" xfId="1" applyFont="1" applyFill="1" applyBorder="1" applyAlignment="1">
      <alignment horizontal="center" vertical="center" wrapText="1"/>
    </xf>
    <xf numFmtId="0" fontId="6" fillId="9" borderId="21" xfId="1" applyFont="1" applyFill="1" applyBorder="1" applyAlignment="1">
      <alignment horizontal="center" vertical="center" wrapText="1"/>
    </xf>
    <xf numFmtId="0" fontId="6" fillId="9" borderId="0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18" fillId="10" borderId="16" xfId="1" applyFont="1" applyFill="1" applyBorder="1" applyAlignment="1">
      <alignment horizontal="center" vertical="center" wrapText="1"/>
    </xf>
    <xf numFmtId="0" fontId="18" fillId="10" borderId="22" xfId="1" applyFont="1" applyFill="1" applyBorder="1" applyAlignment="1">
      <alignment horizontal="center" vertical="center" wrapText="1"/>
    </xf>
    <xf numFmtId="0" fontId="18" fillId="10" borderId="17" xfId="1" applyFont="1" applyFill="1" applyBorder="1" applyAlignment="1">
      <alignment horizontal="center" vertical="center" wrapText="1"/>
    </xf>
    <xf numFmtId="0" fontId="18" fillId="10" borderId="23" xfId="1" applyFont="1" applyFill="1" applyBorder="1" applyAlignment="1">
      <alignment horizontal="center" vertical="center" wrapText="1"/>
    </xf>
    <xf numFmtId="0" fontId="4" fillId="11" borderId="18" xfId="1" applyFont="1" applyFill="1" applyBorder="1" applyAlignment="1">
      <alignment horizontal="center" vertical="center" wrapText="1"/>
    </xf>
    <xf numFmtId="0" fontId="4" fillId="11" borderId="13" xfId="1" applyFont="1" applyFill="1" applyBorder="1" applyAlignment="1">
      <alignment horizontal="center" vertical="center" wrapText="1"/>
    </xf>
    <xf numFmtId="0" fontId="4" fillId="11" borderId="19" xfId="1" applyFont="1" applyFill="1" applyBorder="1" applyAlignment="1">
      <alignment horizontal="center" vertical="center" wrapText="1"/>
    </xf>
    <xf numFmtId="0" fontId="4" fillId="11" borderId="20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12" fillId="9" borderId="4" xfId="1" applyFont="1" applyFill="1" applyBorder="1" applyAlignment="1">
      <alignment horizontal="center" vertical="center"/>
    </xf>
    <xf numFmtId="0" fontId="12" fillId="9" borderId="14" xfId="1" applyFont="1" applyFill="1" applyBorder="1" applyAlignment="1">
      <alignment horizontal="center" vertical="center"/>
    </xf>
    <xf numFmtId="0" fontId="12" fillId="9" borderId="0" xfId="1" applyFont="1" applyFill="1" applyBorder="1" applyAlignment="1">
      <alignment horizontal="center" vertical="center" wrapText="1"/>
    </xf>
    <xf numFmtId="0" fontId="12" fillId="9" borderId="3" xfId="1" applyFont="1" applyFill="1" applyBorder="1" applyAlignment="1">
      <alignment horizontal="center" vertical="center" wrapText="1"/>
    </xf>
    <xf numFmtId="0" fontId="14" fillId="11" borderId="18" xfId="1" applyFont="1" applyFill="1" applyBorder="1" applyAlignment="1">
      <alignment horizontal="center"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14" xfId="1" applyFont="1" applyFill="1" applyBorder="1" applyAlignment="1">
      <alignment horizontal="center" vertical="center" wrapText="1"/>
    </xf>
    <xf numFmtId="0" fontId="12" fillId="10" borderId="9" xfId="4" applyFont="1" applyFill="1" applyBorder="1" applyAlignment="1">
      <alignment horizontal="center" vertical="center"/>
    </xf>
    <xf numFmtId="0" fontId="12" fillId="10" borderId="59" xfId="4" applyFont="1" applyFill="1" applyBorder="1" applyAlignment="1">
      <alignment horizontal="center" vertical="center"/>
    </xf>
    <xf numFmtId="0" fontId="12" fillId="10" borderId="62" xfId="4" applyFont="1" applyFill="1" applyBorder="1" applyAlignment="1">
      <alignment horizontal="center" vertical="center"/>
    </xf>
    <xf numFmtId="0" fontId="11" fillId="9" borderId="47" xfId="1" applyFont="1" applyFill="1" applyBorder="1" applyAlignment="1">
      <alignment horizontal="center" vertical="center"/>
    </xf>
    <xf numFmtId="0" fontId="11" fillId="9" borderId="14" xfId="1" applyFont="1" applyFill="1" applyBorder="1" applyAlignment="1">
      <alignment horizontal="center" vertical="center"/>
    </xf>
    <xf numFmtId="0" fontId="6" fillId="9" borderId="60" xfId="4" applyFont="1" applyFill="1" applyBorder="1" applyAlignment="1">
      <alignment horizontal="center" vertical="center" wrapText="1"/>
    </xf>
    <xf numFmtId="0" fontId="6" fillId="9" borderId="57" xfId="4" applyFont="1" applyFill="1" applyBorder="1" applyAlignment="1">
      <alignment horizontal="center" vertical="center" wrapText="1"/>
    </xf>
    <xf numFmtId="0" fontId="12" fillId="10" borderId="10" xfId="4" applyFont="1" applyFill="1" applyBorder="1" applyAlignment="1">
      <alignment horizontal="center" vertical="center"/>
    </xf>
    <xf numFmtId="0" fontId="6" fillId="9" borderId="8" xfId="4" applyFont="1" applyFill="1" applyBorder="1" applyAlignment="1">
      <alignment horizontal="center" vertical="center" wrapText="1"/>
    </xf>
    <xf numFmtId="0" fontId="12" fillId="10" borderId="12" xfId="4" applyFont="1" applyFill="1" applyBorder="1" applyAlignment="1">
      <alignment horizontal="center" vertical="center"/>
    </xf>
    <xf numFmtId="0" fontId="12" fillId="10" borderId="8" xfId="4" applyFont="1" applyFill="1" applyBorder="1" applyAlignment="1">
      <alignment horizontal="center" vertical="center"/>
    </xf>
    <xf numFmtId="0" fontId="12" fillId="10" borderId="60" xfId="4" applyFont="1" applyFill="1" applyBorder="1" applyAlignment="1">
      <alignment horizontal="center" vertical="center"/>
    </xf>
    <xf numFmtId="0" fontId="12" fillId="10" borderId="57" xfId="4" applyFont="1" applyFill="1" applyBorder="1" applyAlignment="1">
      <alignment horizontal="center" vertical="center"/>
    </xf>
    <xf numFmtId="0" fontId="14" fillId="11" borderId="9" xfId="4" applyFont="1" applyFill="1" applyBorder="1" applyAlignment="1">
      <alignment horizontal="center" vertical="center" wrapText="1"/>
    </xf>
    <xf numFmtId="0" fontId="14" fillId="11" borderId="61" xfId="4" applyFont="1" applyFill="1" applyBorder="1" applyAlignment="1">
      <alignment horizontal="center" vertical="center" wrapText="1"/>
    </xf>
    <xf numFmtId="0" fontId="14" fillId="11" borderId="56" xfId="4" applyFont="1" applyFill="1" applyBorder="1" applyAlignment="1">
      <alignment horizontal="center" vertical="center" wrapText="1"/>
    </xf>
    <xf numFmtId="0" fontId="6" fillId="9" borderId="4" xfId="4" applyFont="1" applyFill="1" applyBorder="1" applyAlignment="1">
      <alignment horizontal="center" vertical="center" wrapText="1"/>
    </xf>
    <xf numFmtId="0" fontId="6" fillId="9" borderId="0" xfId="4" applyFont="1" applyFill="1" applyBorder="1" applyAlignment="1">
      <alignment horizontal="center" vertical="center" wrapText="1"/>
    </xf>
    <xf numFmtId="0" fontId="6" fillId="9" borderId="64" xfId="4" applyFont="1" applyFill="1" applyBorder="1" applyAlignment="1">
      <alignment horizontal="center" vertical="center" wrapText="1"/>
    </xf>
    <xf numFmtId="0" fontId="6" fillId="9" borderId="60" xfId="1" applyFont="1" applyFill="1" applyBorder="1" applyAlignment="1">
      <alignment horizontal="center" vertical="center" wrapText="1"/>
    </xf>
    <xf numFmtId="0" fontId="6" fillId="9" borderId="57" xfId="1" applyFont="1" applyFill="1" applyBorder="1" applyAlignment="1">
      <alignment horizontal="center" vertical="center" wrapText="1"/>
    </xf>
    <xf numFmtId="0" fontId="6" fillId="10" borderId="60" xfId="4" applyFont="1" applyFill="1" applyBorder="1" applyAlignment="1">
      <alignment horizontal="center" vertical="center" wrapText="1"/>
    </xf>
    <xf numFmtId="0" fontId="6" fillId="10" borderId="57" xfId="4" applyFont="1" applyFill="1" applyBorder="1" applyAlignment="1">
      <alignment horizontal="center" vertical="center" wrapText="1"/>
    </xf>
    <xf numFmtId="0" fontId="14" fillId="11" borderId="12" xfId="4" applyFont="1" applyFill="1" applyBorder="1" applyAlignment="1">
      <alignment horizontal="center" vertical="center" wrapText="1"/>
    </xf>
    <xf numFmtId="0" fontId="14" fillId="11" borderId="57" xfId="4" applyFont="1" applyFill="1" applyBorder="1" applyAlignment="1">
      <alignment horizontal="center" vertical="center" wrapText="1"/>
    </xf>
    <xf numFmtId="0" fontId="14" fillId="11" borderId="59" xfId="4" applyFont="1" applyFill="1" applyBorder="1" applyAlignment="1">
      <alignment horizontal="center" vertical="center" wrapText="1"/>
    </xf>
    <xf numFmtId="0" fontId="14" fillId="11" borderId="10" xfId="4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14" borderId="18" xfId="1" applyFont="1" applyFill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 wrapText="1"/>
    </xf>
    <xf numFmtId="0" fontId="4" fillId="14" borderId="14" xfId="1" applyFont="1" applyFill="1" applyBorder="1" applyAlignment="1">
      <alignment horizontal="center" vertical="center" wrapText="1"/>
    </xf>
    <xf numFmtId="0" fontId="4" fillId="13" borderId="35" xfId="1" applyFont="1" applyFill="1" applyBorder="1" applyAlignment="1">
      <alignment horizontal="center" vertical="center" wrapText="1"/>
    </xf>
    <xf numFmtId="0" fontId="4" fillId="13" borderId="44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4" fillId="14" borderId="2" xfId="1" applyFont="1" applyFill="1" applyBorder="1" applyAlignment="1">
      <alignment horizontal="center" vertical="center" wrapText="1"/>
    </xf>
    <xf numFmtId="0" fontId="4" fillId="13" borderId="37" xfId="1" applyFont="1" applyFill="1" applyBorder="1" applyAlignment="1">
      <alignment horizontal="center" vertical="center" wrapText="1"/>
    </xf>
    <xf numFmtId="0" fontId="4" fillId="13" borderId="38" xfId="1" applyFont="1" applyFill="1" applyBorder="1" applyAlignment="1">
      <alignment horizontal="center" vertical="center" wrapText="1"/>
    </xf>
    <xf numFmtId="0" fontId="4" fillId="13" borderId="39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/>
    </xf>
    <xf numFmtId="0" fontId="6" fillId="9" borderId="14" xfId="1" applyFont="1" applyFill="1" applyBorder="1" applyAlignment="1">
      <alignment horizontal="center" vertical="center"/>
    </xf>
    <xf numFmtId="0" fontId="6" fillId="9" borderId="32" xfId="1" applyFont="1" applyFill="1" applyBorder="1" applyAlignment="1">
      <alignment horizontal="center" vertical="center" wrapText="1"/>
    </xf>
    <xf numFmtId="0" fontId="6" fillId="9" borderId="41" xfId="1" applyFont="1" applyFill="1" applyBorder="1" applyAlignment="1">
      <alignment horizontal="center" vertical="center" wrapText="1"/>
    </xf>
    <xf numFmtId="0" fontId="18" fillId="10" borderId="34" xfId="1" applyFont="1" applyFill="1" applyBorder="1" applyAlignment="1">
      <alignment horizontal="center" vertical="center" wrapText="1"/>
    </xf>
    <xf numFmtId="0" fontId="18" fillId="10" borderId="42" xfId="1" applyFont="1" applyFill="1" applyBorder="1" applyAlignment="1">
      <alignment horizontal="center" vertical="center" wrapText="1"/>
    </xf>
    <xf numFmtId="0" fontId="18" fillId="10" borderId="33" xfId="1" applyFont="1" applyFill="1" applyBorder="1" applyAlignment="1">
      <alignment horizontal="center" vertical="center" wrapText="1"/>
    </xf>
    <xf numFmtId="0" fontId="18" fillId="10" borderId="29" xfId="1" applyFont="1" applyFill="1" applyBorder="1" applyAlignment="1">
      <alignment horizontal="center" vertical="center" wrapText="1"/>
    </xf>
    <xf numFmtId="0" fontId="18" fillId="10" borderId="43" xfId="1" applyFont="1" applyFill="1" applyBorder="1" applyAlignment="1">
      <alignment horizontal="center" vertical="center" wrapText="1"/>
    </xf>
    <xf numFmtId="0" fontId="4" fillId="11" borderId="0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4" borderId="35" xfId="1" applyFont="1" applyFill="1" applyBorder="1" applyAlignment="1">
      <alignment horizontal="center" vertical="center" wrapText="1"/>
    </xf>
    <xf numFmtId="0" fontId="4" fillId="14" borderId="36" xfId="1" applyFont="1" applyFill="1" applyBorder="1" applyAlignment="1">
      <alignment horizontal="center" vertical="center" wrapText="1"/>
    </xf>
    <xf numFmtId="0" fontId="4" fillId="14" borderId="44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4" fillId="5" borderId="35" xfId="1" applyFont="1" applyFill="1" applyBorder="1" applyAlignment="1">
      <alignment horizontal="center" vertical="center" wrapText="1"/>
    </xf>
    <xf numFmtId="0" fontId="4" fillId="5" borderId="44" xfId="1" applyFont="1" applyFill="1" applyBorder="1" applyAlignment="1">
      <alignment horizontal="center" vertical="center" wrapText="1"/>
    </xf>
    <xf numFmtId="0" fontId="6" fillId="9" borderId="45" xfId="1" applyFont="1" applyFill="1" applyBorder="1" applyAlignment="1">
      <alignment horizontal="center" vertical="center"/>
    </xf>
    <xf numFmtId="0" fontId="18" fillId="10" borderId="46" xfId="1" applyFont="1" applyFill="1" applyBorder="1" applyAlignment="1">
      <alignment horizontal="center" vertical="center" wrapText="1"/>
    </xf>
    <xf numFmtId="0" fontId="4" fillId="14" borderId="35" xfId="1" applyFont="1" applyFill="1" applyBorder="1" applyAlignment="1">
      <alignment horizontal="left" vertical="center" wrapText="1"/>
    </xf>
    <xf numFmtId="0" fontId="4" fillId="14" borderId="44" xfId="1" applyFont="1" applyFill="1" applyBorder="1" applyAlignment="1">
      <alignment horizontal="left" vertical="center" wrapText="1"/>
    </xf>
    <xf numFmtId="0" fontId="4" fillId="11" borderId="36" xfId="1" applyFont="1" applyFill="1" applyBorder="1" applyAlignment="1">
      <alignment horizontal="center" vertical="center" wrapText="1"/>
    </xf>
    <xf numFmtId="0" fontId="4" fillId="11" borderId="44" xfId="1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11" fillId="9" borderId="45" xfId="1" applyFont="1" applyFill="1" applyBorder="1" applyAlignment="1">
      <alignment horizontal="center" vertical="center"/>
    </xf>
    <xf numFmtId="0" fontId="6" fillId="9" borderId="36" xfId="1" applyFont="1" applyFill="1" applyBorder="1" applyAlignment="1">
      <alignment horizontal="center" vertical="center" wrapText="1"/>
    </xf>
    <xf numFmtId="0" fontId="6" fillId="9" borderId="44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11" borderId="2" xfId="1" applyFont="1" applyFill="1" applyBorder="1" applyAlignment="1">
      <alignment horizontal="center" vertical="center" wrapText="1"/>
    </xf>
    <xf numFmtId="0" fontId="14" fillId="5" borderId="18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12" fillId="9" borderId="66" xfId="1" applyFont="1" applyFill="1" applyBorder="1" applyAlignment="1">
      <alignment horizontal="center" vertical="center"/>
    </xf>
    <xf numFmtId="0" fontId="12" fillId="9" borderId="67" xfId="1" applyFont="1" applyFill="1" applyBorder="1" applyAlignment="1">
      <alignment horizontal="center" vertical="center"/>
    </xf>
    <xf numFmtId="0" fontId="12" fillId="9" borderId="68" xfId="1" applyFont="1" applyFill="1" applyBorder="1" applyAlignment="1">
      <alignment horizontal="center" vertical="center"/>
    </xf>
    <xf numFmtId="0" fontId="12" fillId="9" borderId="74" xfId="1" applyFont="1" applyFill="1" applyBorder="1" applyAlignment="1">
      <alignment horizontal="center" vertical="center" wrapText="1"/>
    </xf>
    <xf numFmtId="0" fontId="4" fillId="10" borderId="16" xfId="1" applyFont="1" applyFill="1" applyBorder="1" applyAlignment="1">
      <alignment horizontal="center" vertical="center" wrapText="1"/>
    </xf>
    <xf numFmtId="0" fontId="4" fillId="10" borderId="34" xfId="1" applyFont="1" applyFill="1" applyBorder="1" applyAlignment="1">
      <alignment horizontal="center" vertical="center" wrapText="1"/>
    </xf>
    <xf numFmtId="0" fontId="4" fillId="10" borderId="75" xfId="1" applyFont="1" applyFill="1" applyBorder="1" applyAlignment="1">
      <alignment horizontal="center" vertical="center" wrapText="1"/>
    </xf>
    <xf numFmtId="0" fontId="4" fillId="10" borderId="17" xfId="1" applyFont="1" applyFill="1" applyBorder="1" applyAlignment="1">
      <alignment horizontal="center" vertical="center" wrapText="1"/>
    </xf>
    <xf numFmtId="0" fontId="4" fillId="10" borderId="46" xfId="1" applyFont="1" applyFill="1" applyBorder="1" applyAlignment="1">
      <alignment horizontal="center" vertical="center" wrapText="1"/>
    </xf>
    <xf numFmtId="0" fontId="4" fillId="10" borderId="76" xfId="1" applyFont="1" applyFill="1" applyBorder="1" applyAlignment="1">
      <alignment horizontal="center" vertical="center" wrapText="1"/>
    </xf>
    <xf numFmtId="0" fontId="14" fillId="11" borderId="79" xfId="1" applyFont="1" applyFill="1" applyBorder="1" applyAlignment="1">
      <alignment horizontal="center" vertical="center" wrapText="1"/>
    </xf>
    <xf numFmtId="0" fontId="14" fillId="11" borderId="67" xfId="1" applyFont="1" applyFill="1" applyBorder="1" applyAlignment="1">
      <alignment horizontal="center" vertical="center" wrapText="1"/>
    </xf>
    <xf numFmtId="0" fontId="14" fillId="11" borderId="68" xfId="1" applyFont="1" applyFill="1" applyBorder="1" applyAlignment="1">
      <alignment horizontal="center" vertical="center" wrapText="1"/>
    </xf>
    <xf numFmtId="0" fontId="14" fillId="5" borderId="48" xfId="1" applyFont="1" applyFill="1" applyBorder="1" applyAlignment="1">
      <alignment horizontal="center" vertical="center" wrapText="1"/>
    </xf>
    <xf numFmtId="0" fontId="14" fillId="5" borderId="49" xfId="1" applyFont="1" applyFill="1" applyBorder="1" applyAlignment="1">
      <alignment horizontal="center" vertical="center" wrapText="1"/>
    </xf>
    <xf numFmtId="0" fontId="14" fillId="5" borderId="71" xfId="1" applyFont="1" applyFill="1" applyBorder="1" applyAlignment="1">
      <alignment horizontal="center" vertical="center" wrapText="1"/>
    </xf>
    <xf numFmtId="0" fontId="14" fillId="14" borderId="35" xfId="1" applyFont="1" applyFill="1" applyBorder="1" applyAlignment="1">
      <alignment horizontal="center" vertical="center" wrapText="1"/>
    </xf>
    <xf numFmtId="0" fontId="14" fillId="14" borderId="77" xfId="1" applyFont="1" applyFill="1" applyBorder="1" applyAlignment="1">
      <alignment horizontal="center" vertical="center" wrapText="1"/>
    </xf>
    <xf numFmtId="0" fontId="14" fillId="14" borderId="72" xfId="1" applyFont="1" applyFill="1" applyBorder="1" applyAlignment="1">
      <alignment horizontal="center" vertical="center" wrapText="1"/>
    </xf>
    <xf numFmtId="0" fontId="14" fillId="14" borderId="78" xfId="1" applyFont="1" applyFill="1" applyBorder="1" applyAlignment="1">
      <alignment horizontal="center" vertical="center" wrapText="1"/>
    </xf>
    <xf numFmtId="0" fontId="14" fillId="5" borderId="36" xfId="1" applyFont="1" applyFill="1" applyBorder="1" applyAlignment="1">
      <alignment horizontal="center" vertical="center" wrapText="1"/>
    </xf>
    <xf numFmtId="0" fontId="14" fillId="5" borderId="77" xfId="1" applyFont="1" applyFill="1" applyBorder="1" applyAlignment="1">
      <alignment horizontal="center" vertical="center" wrapText="1"/>
    </xf>
    <xf numFmtId="0" fontId="14" fillId="11" borderId="80" xfId="1" applyFont="1" applyFill="1" applyBorder="1" applyAlignment="1">
      <alignment horizontal="center" vertical="center" wrapText="1"/>
    </xf>
    <xf numFmtId="0" fontId="14" fillId="11" borderId="81" xfId="1" applyFont="1" applyFill="1" applyBorder="1" applyAlignment="1">
      <alignment horizontal="center" vertical="center" wrapText="1"/>
    </xf>
    <xf numFmtId="0" fontId="12" fillId="9" borderId="0" xfId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horizontal="center" vertical="center" wrapText="1"/>
    </xf>
    <xf numFmtId="0" fontId="14" fillId="13" borderId="35" xfId="1" applyFont="1" applyFill="1" applyBorder="1" applyAlignment="1">
      <alignment horizontal="center" vertical="center" wrapText="1"/>
    </xf>
    <xf numFmtId="0" fontId="14" fillId="13" borderId="44" xfId="1" applyFont="1" applyFill="1" applyBorder="1" applyAlignment="1">
      <alignment horizontal="center" vertical="center" wrapText="1"/>
    </xf>
    <xf numFmtId="0" fontId="14" fillId="14" borderId="36" xfId="1" applyFont="1" applyFill="1" applyBorder="1" applyAlignment="1">
      <alignment horizontal="center" vertical="center" wrapText="1"/>
    </xf>
    <xf numFmtId="0" fontId="14" fillId="14" borderId="44" xfId="1" applyFont="1" applyFill="1" applyBorder="1" applyAlignment="1">
      <alignment horizontal="center" vertical="center" wrapText="1"/>
    </xf>
    <xf numFmtId="0" fontId="14" fillId="12" borderId="18" xfId="1" applyFont="1" applyFill="1" applyBorder="1" applyAlignment="1">
      <alignment horizontal="center" vertical="center" wrapText="1"/>
    </xf>
    <xf numFmtId="0" fontId="14" fillId="12" borderId="4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4" fillId="7" borderId="35" xfId="1" applyFont="1" applyFill="1" applyBorder="1" applyAlignment="1">
      <alignment horizontal="center" vertical="center" wrapText="1"/>
    </xf>
    <xf numFmtId="0" fontId="14" fillId="7" borderId="44" xfId="1" applyFont="1" applyFill="1" applyBorder="1" applyAlignment="1">
      <alignment horizontal="center" vertical="center" wrapText="1"/>
    </xf>
    <xf numFmtId="0" fontId="14" fillId="11" borderId="85" xfId="1" applyFont="1" applyFill="1" applyBorder="1" applyAlignment="1">
      <alignment horizontal="center" vertical="center" wrapText="1"/>
    </xf>
    <xf numFmtId="0" fontId="14" fillId="11" borderId="86" xfId="1" applyFont="1" applyFill="1" applyBorder="1" applyAlignment="1">
      <alignment horizontal="center" vertical="center" wrapText="1"/>
    </xf>
    <xf numFmtId="0" fontId="14" fillId="5" borderId="44" xfId="1" applyFont="1" applyFill="1" applyBorder="1" applyAlignment="1">
      <alignment horizontal="center" vertical="center" wrapText="1"/>
    </xf>
    <xf numFmtId="0" fontId="14" fillId="14" borderId="18" xfId="1" applyFont="1" applyFill="1" applyBorder="1" applyAlignment="1">
      <alignment horizontal="center" vertical="center" wrapText="1"/>
    </xf>
    <xf numFmtId="0" fontId="14" fillId="14" borderId="4" xfId="1" applyFont="1" applyFill="1" applyBorder="1" applyAlignment="1">
      <alignment horizontal="center" vertical="center" wrapText="1"/>
    </xf>
    <xf numFmtId="0" fontId="14" fillId="14" borderId="14" xfId="1" applyFont="1" applyFill="1" applyBorder="1" applyAlignment="1">
      <alignment horizontal="center" vertical="center" wrapText="1"/>
    </xf>
    <xf numFmtId="0" fontId="11" fillId="9" borderId="79" xfId="1" applyFont="1" applyFill="1" applyBorder="1" applyAlignment="1">
      <alignment horizontal="center" vertical="center"/>
    </xf>
    <xf numFmtId="0" fontId="11" fillId="9" borderId="67" xfId="1" applyFont="1" applyFill="1" applyBorder="1" applyAlignment="1">
      <alignment horizontal="center" vertical="center"/>
    </xf>
    <xf numFmtId="0" fontId="11" fillId="9" borderId="68" xfId="1" applyFont="1" applyFill="1" applyBorder="1" applyAlignment="1">
      <alignment horizontal="center" vertical="center"/>
    </xf>
    <xf numFmtId="0" fontId="14" fillId="11" borderId="91" xfId="1" applyFont="1" applyFill="1" applyBorder="1" applyAlignment="1">
      <alignment horizontal="center" vertical="center" wrapText="1"/>
    </xf>
    <xf numFmtId="0" fontId="14" fillId="11" borderId="70" xfId="1" applyFont="1" applyFill="1" applyBorder="1" applyAlignment="1">
      <alignment horizontal="center" vertical="center" wrapText="1"/>
    </xf>
    <xf numFmtId="0" fontId="14" fillId="11" borderId="90" xfId="1" applyFont="1" applyFill="1" applyBorder="1" applyAlignment="1">
      <alignment horizontal="center" vertical="center" wrapText="1"/>
    </xf>
    <xf numFmtId="0" fontId="14" fillId="5" borderId="70" xfId="1" applyFont="1" applyFill="1" applyBorder="1" applyAlignment="1">
      <alignment horizontal="center" vertical="center" wrapText="1"/>
    </xf>
    <xf numFmtId="0" fontId="6" fillId="9" borderId="88" xfId="1" applyFont="1" applyFill="1" applyBorder="1" applyAlignment="1">
      <alignment horizontal="center" vertical="center" wrapText="1"/>
    </xf>
    <xf numFmtId="0" fontId="6" fillId="9" borderId="89" xfId="1" applyFont="1" applyFill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center" vertical="center"/>
    </xf>
    <xf numFmtId="0" fontId="6" fillId="9" borderId="93" xfId="1" applyFont="1" applyFill="1" applyBorder="1" applyAlignment="1">
      <alignment horizontal="center" vertical="center" wrapText="1"/>
    </xf>
    <xf numFmtId="0" fontId="6" fillId="9" borderId="95" xfId="1" applyFont="1" applyFill="1" applyBorder="1" applyAlignment="1">
      <alignment horizontal="center" vertical="center" wrapText="1"/>
    </xf>
    <xf numFmtId="0" fontId="14" fillId="11" borderId="94" xfId="1" applyFont="1" applyFill="1" applyBorder="1" applyAlignment="1">
      <alignment horizontal="center" vertical="center" wrapText="1"/>
    </xf>
    <xf numFmtId="0" fontId="14" fillId="11" borderId="99" xfId="1" applyFont="1" applyFill="1" applyBorder="1" applyAlignment="1">
      <alignment horizontal="center" vertical="center" wrapText="1"/>
    </xf>
    <xf numFmtId="0" fontId="4" fillId="10" borderId="22" xfId="1" applyFont="1" applyFill="1" applyBorder="1" applyAlignment="1">
      <alignment horizontal="center" vertical="center" wrapText="1"/>
    </xf>
    <xf numFmtId="0" fontId="4" fillId="10" borderId="23" xfId="1" applyFont="1" applyFill="1" applyBorder="1" applyAlignment="1">
      <alignment horizontal="center" vertical="center" wrapText="1"/>
    </xf>
    <xf numFmtId="0" fontId="14" fillId="11" borderId="100" xfId="1" applyFont="1" applyFill="1" applyBorder="1" applyAlignment="1">
      <alignment horizontal="center" vertical="center" wrapText="1"/>
    </xf>
    <xf numFmtId="0" fontId="14" fillId="11" borderId="101" xfId="1" applyFont="1" applyFill="1" applyBorder="1" applyAlignment="1">
      <alignment horizontal="center" vertical="center" wrapText="1"/>
    </xf>
    <xf numFmtId="0" fontId="14" fillId="11" borderId="102" xfId="1" applyFont="1" applyFill="1" applyBorder="1" applyAlignment="1">
      <alignment horizontal="center" vertical="center" wrapText="1"/>
    </xf>
    <xf numFmtId="0" fontId="14" fillId="14" borderId="105" xfId="1" applyFont="1" applyFill="1" applyBorder="1" applyAlignment="1">
      <alignment horizontal="center" vertical="center" wrapText="1"/>
    </xf>
    <xf numFmtId="0" fontId="14" fillId="14" borderId="107" xfId="1" applyFont="1" applyFill="1" applyBorder="1" applyAlignment="1">
      <alignment horizontal="center" vertical="center" wrapText="1"/>
    </xf>
    <xf numFmtId="0" fontId="14" fillId="5" borderId="52" xfId="1" applyFont="1" applyFill="1" applyBorder="1" applyAlignment="1">
      <alignment horizontal="center" vertical="center" wrapText="1"/>
    </xf>
    <xf numFmtId="0" fontId="14" fillId="5" borderId="50" xfId="1" applyFont="1" applyFill="1" applyBorder="1" applyAlignment="1">
      <alignment horizontal="center" vertical="center" wrapText="1"/>
    </xf>
    <xf numFmtId="0" fontId="14" fillId="5" borderId="53" xfId="1" applyFont="1" applyFill="1" applyBorder="1" applyAlignment="1">
      <alignment horizontal="center" vertical="center" wrapText="1"/>
    </xf>
    <xf numFmtId="0" fontId="14" fillId="5" borderId="54" xfId="1" applyFont="1" applyFill="1" applyBorder="1" applyAlignment="1">
      <alignment horizontal="center" vertical="center" wrapText="1"/>
    </xf>
    <xf numFmtId="0" fontId="14" fillId="5" borderId="58" xfId="1" applyFont="1" applyFill="1" applyBorder="1" applyAlignment="1">
      <alignment horizontal="center" vertical="center" wrapText="1"/>
    </xf>
    <xf numFmtId="0" fontId="14" fillId="5" borderId="104" xfId="1" applyFont="1" applyFill="1" applyBorder="1" applyAlignment="1">
      <alignment horizontal="center" vertical="center" wrapText="1"/>
    </xf>
    <xf numFmtId="0" fontId="4" fillId="11" borderId="111" xfId="1" applyFont="1" applyFill="1" applyBorder="1" applyAlignment="1">
      <alignment horizontal="center" vertical="center" wrapText="1"/>
    </xf>
    <xf numFmtId="0" fontId="4" fillId="11" borderId="112" xfId="1" applyFont="1" applyFill="1" applyBorder="1" applyAlignment="1">
      <alignment horizontal="center" vertical="center" wrapText="1"/>
    </xf>
    <xf numFmtId="0" fontId="4" fillId="11" borderId="113" xfId="1" applyFont="1" applyFill="1" applyBorder="1" applyAlignment="1">
      <alignment horizontal="center" vertical="center" wrapText="1"/>
    </xf>
    <xf numFmtId="0" fontId="4" fillId="5" borderId="108" xfId="1" applyFont="1" applyFill="1" applyBorder="1" applyAlignment="1">
      <alignment horizontal="center" vertical="center" wrapText="1"/>
    </xf>
    <xf numFmtId="0" fontId="4" fillId="5" borderId="109" xfId="1" applyFont="1" applyFill="1" applyBorder="1" applyAlignment="1">
      <alignment horizontal="center" vertical="center" wrapText="1"/>
    </xf>
    <xf numFmtId="0" fontId="4" fillId="5" borderId="110" xfId="1" applyFont="1" applyFill="1" applyBorder="1" applyAlignment="1">
      <alignment horizontal="center" vertical="center" wrapText="1"/>
    </xf>
    <xf numFmtId="0" fontId="12" fillId="9" borderId="47" xfId="1" applyFont="1" applyFill="1" applyBorder="1" applyAlignment="1">
      <alignment horizontal="center" vertical="center"/>
    </xf>
    <xf numFmtId="0" fontId="12" fillId="9" borderId="98" xfId="1" applyFont="1" applyFill="1" applyBorder="1" applyAlignment="1">
      <alignment horizontal="center" vertical="center"/>
    </xf>
    <xf numFmtId="0" fontId="13" fillId="11" borderId="114" xfId="1" applyFont="1" applyFill="1" applyBorder="1" applyAlignment="1">
      <alignment horizontal="center" vertical="center" wrapText="1"/>
    </xf>
    <xf numFmtId="0" fontId="13" fillId="11" borderId="115" xfId="1" applyFont="1" applyFill="1" applyBorder="1" applyAlignment="1">
      <alignment horizontal="center" vertical="center" wrapText="1"/>
    </xf>
    <xf numFmtId="0" fontId="14" fillId="11" borderId="103" xfId="1" applyFont="1" applyFill="1" applyBorder="1" applyAlignment="1">
      <alignment horizontal="center" vertical="center" wrapText="1"/>
    </xf>
    <xf numFmtId="0" fontId="14" fillId="11" borderId="106" xfId="1" applyFont="1" applyFill="1" applyBorder="1" applyAlignment="1">
      <alignment horizontal="center" vertical="center" wrapText="1"/>
    </xf>
    <xf numFmtId="0" fontId="13" fillId="14" borderId="35" xfId="1" applyFont="1" applyFill="1" applyBorder="1" applyAlignment="1">
      <alignment horizontal="center" vertical="center" wrapText="1"/>
    </xf>
    <xf numFmtId="0" fontId="13" fillId="14" borderId="44" xfId="1" applyFont="1" applyFill="1" applyBorder="1" applyAlignment="1">
      <alignment horizontal="center" vertical="center" wrapText="1"/>
    </xf>
    <xf numFmtId="0" fontId="11" fillId="9" borderId="55" xfId="1" applyFont="1" applyFill="1" applyBorder="1" applyAlignment="1">
      <alignment horizontal="center" vertical="center"/>
    </xf>
    <xf numFmtId="0" fontId="11" fillId="9" borderId="51" xfId="1" applyFont="1" applyFill="1" applyBorder="1" applyAlignment="1">
      <alignment horizontal="center" vertical="center"/>
    </xf>
    <xf numFmtId="0" fontId="13" fillId="11" borderId="48" xfId="1" applyFont="1" applyFill="1" applyBorder="1" applyAlignment="1">
      <alignment horizontal="center" vertical="center" wrapText="1"/>
    </xf>
    <xf numFmtId="0" fontId="13" fillId="11" borderId="49" xfId="1" applyFont="1" applyFill="1" applyBorder="1" applyAlignment="1">
      <alignment horizontal="center" vertical="center" wrapText="1"/>
    </xf>
    <xf numFmtId="0" fontId="13" fillId="5" borderId="18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11" borderId="36" xfId="1" applyFont="1" applyFill="1" applyBorder="1" applyAlignment="1">
      <alignment horizontal="center" vertical="center" wrapText="1"/>
    </xf>
    <xf numFmtId="0" fontId="13" fillId="11" borderId="44" xfId="1" applyFont="1" applyFill="1" applyBorder="1" applyAlignment="1">
      <alignment horizontal="center" vertical="center" wrapText="1"/>
    </xf>
    <xf numFmtId="0" fontId="13" fillId="5" borderId="36" xfId="1" applyFont="1" applyFill="1" applyBorder="1" applyAlignment="1">
      <alignment horizontal="center" vertical="center" wrapText="1"/>
    </xf>
    <xf numFmtId="0" fontId="13" fillId="5" borderId="44" xfId="1" applyFont="1" applyFill="1" applyBorder="1" applyAlignment="1">
      <alignment horizontal="center" vertical="center" wrapText="1"/>
    </xf>
  </cellXfs>
  <cellStyles count="6">
    <cellStyle name="Normal_BOPIIP" xfId="2" xr:uid="{00000000-0005-0000-0000-000000000000}"/>
    <cellStyle name="Normalny" xfId="0" builtinId="0"/>
    <cellStyle name="Normalny 2" xfId="1" xr:uid="{00000000-0005-0000-0000-000002000000}"/>
    <cellStyle name="Normalny 2 2" xfId="4" xr:uid="{00000000-0005-0000-0000-000003000000}"/>
    <cellStyle name="Normalny 3" xfId="3" xr:uid="{00000000-0005-0000-0000-000004000000}"/>
    <cellStyle name="Procentowy 2" xfId="5" xr:uid="{00000000-0005-0000-0000-000005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7EBF5"/>
      <color rgb="FFB4DCEB"/>
      <color rgb="FFC7C8CA"/>
      <color rgb="FFE6E7E8"/>
      <color rgb="FFD7EBE8"/>
      <color rgb="FFCCFFCC"/>
      <color rgb="FFB4DC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>
        <row r="234">
          <cell r="R234">
            <v>0</v>
          </cell>
        </row>
      </sheetData>
      <sheetData sheetId="6">
        <row r="234">
          <cell r="R234">
            <v>-1</v>
          </cell>
        </row>
      </sheetData>
      <sheetData sheetId="7">
        <row r="234">
          <cell r="R2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-NBP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S92"/>
  <sheetViews>
    <sheetView showGridLines="0" tabSelected="1" view="pageBreakPreview" zoomScale="80" zoomScaleNormal="75" zoomScaleSheetLayoutView="80" workbookViewId="0">
      <pane ySplit="8" topLeftCell="A76" activePane="bottomLeft" state="frozen"/>
      <selection pane="bottomLeft" activeCell="A89" sqref="A89"/>
    </sheetView>
  </sheetViews>
  <sheetFormatPr defaultColWidth="9.140625" defaultRowHeight="12.75" x14ac:dyDescent="0.2"/>
  <cols>
    <col min="1" max="1" width="13.42578125" style="3" customWidth="1"/>
    <col min="2" max="2" width="12.7109375" style="3" customWidth="1"/>
    <col min="3" max="3" width="12.5703125" style="3" customWidth="1"/>
    <col min="4" max="4" width="13.28515625" style="3" customWidth="1"/>
    <col min="5" max="5" width="12.7109375" style="3" customWidth="1"/>
    <col min="6" max="6" width="12.28515625" style="3" customWidth="1"/>
    <col min="7" max="7" width="13.42578125" style="3" customWidth="1"/>
    <col min="8" max="8" width="12" style="3" customWidth="1"/>
    <col min="9" max="9" width="11.85546875" style="3" customWidth="1"/>
    <col min="10" max="10" width="13.85546875" style="3" customWidth="1"/>
    <col min="11" max="11" width="11.5703125" style="3" customWidth="1"/>
    <col min="12" max="13" width="12.5703125" style="3" customWidth="1"/>
    <col min="14" max="14" width="12" style="3" customWidth="1"/>
    <col min="15" max="15" width="11.42578125" style="3" customWidth="1"/>
    <col min="16" max="16" width="12.5703125" style="3" customWidth="1"/>
    <col min="17" max="17" width="12.85546875" style="3" customWidth="1"/>
    <col min="18" max="18" width="14.5703125" style="3" customWidth="1"/>
    <col min="19" max="16384" width="9.140625" style="3"/>
  </cols>
  <sheetData>
    <row r="1" spans="1:19" ht="18" x14ac:dyDescent="0.2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x14ac:dyDescent="0.2">
      <c r="R2" s="4"/>
    </row>
    <row r="3" spans="1:19" ht="15.75" x14ac:dyDescent="0.25">
      <c r="A3" s="5" t="s">
        <v>10</v>
      </c>
      <c r="C3" s="5"/>
      <c r="D3" s="5"/>
      <c r="R3" s="4"/>
    </row>
    <row r="4" spans="1:19" x14ac:dyDescent="0.2">
      <c r="J4" s="6"/>
      <c r="R4" s="4"/>
    </row>
    <row r="5" spans="1:19" ht="26.25" customHeight="1" x14ac:dyDescent="0.2">
      <c r="A5" s="60"/>
      <c r="B5" s="124" t="s">
        <v>11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61"/>
      <c r="R5" s="62"/>
    </row>
    <row r="6" spans="1:19" ht="41.25" customHeight="1" x14ac:dyDescent="0.2">
      <c r="A6" s="125" t="s">
        <v>12</v>
      </c>
      <c r="B6" s="127" t="s">
        <v>13</v>
      </c>
      <c r="C6" s="129" t="s">
        <v>14</v>
      </c>
      <c r="D6" s="131" t="s">
        <v>15</v>
      </c>
      <c r="E6" s="133" t="s">
        <v>16</v>
      </c>
      <c r="F6" s="122"/>
      <c r="G6" s="122"/>
      <c r="H6" s="133" t="s">
        <v>17</v>
      </c>
      <c r="I6" s="122"/>
      <c r="J6" s="123"/>
      <c r="K6" s="134" t="s">
        <v>18</v>
      </c>
      <c r="L6" s="135"/>
      <c r="M6" s="136"/>
      <c r="N6" s="133" t="s">
        <v>107</v>
      </c>
      <c r="O6" s="122"/>
      <c r="P6" s="123"/>
      <c r="Q6" s="122" t="s">
        <v>19</v>
      </c>
      <c r="R6" s="123"/>
    </row>
    <row r="7" spans="1:19" s="7" customFormat="1" ht="39.75" customHeight="1" x14ac:dyDescent="0.2">
      <c r="A7" s="126"/>
      <c r="B7" s="128"/>
      <c r="C7" s="130"/>
      <c r="D7" s="132"/>
      <c r="E7" s="63" t="s">
        <v>13</v>
      </c>
      <c r="F7" s="64" t="s">
        <v>14</v>
      </c>
      <c r="G7" s="65" t="s">
        <v>15</v>
      </c>
      <c r="H7" s="63" t="s">
        <v>13</v>
      </c>
      <c r="I7" s="64" t="s">
        <v>14</v>
      </c>
      <c r="J7" s="64" t="s">
        <v>15</v>
      </c>
      <c r="K7" s="66" t="s">
        <v>13</v>
      </c>
      <c r="L7" s="64" t="s">
        <v>14</v>
      </c>
      <c r="M7" s="64" t="s">
        <v>15</v>
      </c>
      <c r="N7" s="66" t="s">
        <v>13</v>
      </c>
      <c r="O7" s="64" t="s">
        <v>14</v>
      </c>
      <c r="P7" s="64" t="s">
        <v>15</v>
      </c>
      <c r="Q7" s="67" t="s">
        <v>13</v>
      </c>
      <c r="R7" s="64" t="s">
        <v>14</v>
      </c>
      <c r="S7" s="3"/>
    </row>
    <row r="8" spans="1:19" s="8" customFormat="1" ht="21" customHeight="1" x14ac:dyDescent="0.2">
      <c r="A8" s="68">
        <v>1</v>
      </c>
      <c r="B8" s="68">
        <f t="shared" ref="B8:R8" si="0">A8+1</f>
        <v>2</v>
      </c>
      <c r="C8" s="68">
        <f t="shared" si="0"/>
        <v>3</v>
      </c>
      <c r="D8" s="68">
        <f t="shared" si="0"/>
        <v>4</v>
      </c>
      <c r="E8" s="68">
        <f t="shared" si="0"/>
        <v>5</v>
      </c>
      <c r="F8" s="68">
        <f t="shared" si="0"/>
        <v>6</v>
      </c>
      <c r="G8" s="68">
        <f t="shared" si="0"/>
        <v>7</v>
      </c>
      <c r="H8" s="68">
        <f t="shared" si="0"/>
        <v>8</v>
      </c>
      <c r="I8" s="68">
        <f t="shared" si="0"/>
        <v>9</v>
      </c>
      <c r="J8" s="68">
        <f t="shared" si="0"/>
        <v>10</v>
      </c>
      <c r="K8" s="68">
        <f t="shared" si="0"/>
        <v>11</v>
      </c>
      <c r="L8" s="68">
        <f t="shared" si="0"/>
        <v>12</v>
      </c>
      <c r="M8" s="68">
        <f t="shared" si="0"/>
        <v>13</v>
      </c>
      <c r="N8" s="68">
        <f t="shared" si="0"/>
        <v>14</v>
      </c>
      <c r="O8" s="68">
        <f t="shared" si="0"/>
        <v>15</v>
      </c>
      <c r="P8" s="68">
        <f t="shared" si="0"/>
        <v>16</v>
      </c>
      <c r="Q8" s="68">
        <f t="shared" si="0"/>
        <v>17</v>
      </c>
      <c r="R8" s="68">
        <f t="shared" si="0"/>
        <v>18</v>
      </c>
      <c r="S8" s="3"/>
    </row>
    <row r="9" spans="1:19" ht="21" customHeight="1" x14ac:dyDescent="0.2">
      <c r="A9" s="9" t="s">
        <v>20</v>
      </c>
      <c r="B9" s="10">
        <f>+C9-D9</f>
        <v>-363454</v>
      </c>
      <c r="C9" s="10">
        <f>+F9+I9+L9+O9+R9</f>
        <v>267601</v>
      </c>
      <c r="D9" s="10">
        <f>+G9+J9+M9+P9</f>
        <v>631055</v>
      </c>
      <c r="E9" s="10">
        <f>+F9-G9</f>
        <v>-229328</v>
      </c>
      <c r="F9" s="10">
        <v>22816</v>
      </c>
      <c r="G9" s="10">
        <v>252144</v>
      </c>
      <c r="H9" s="10">
        <f>+I9-J9</f>
        <v>-128259</v>
      </c>
      <c r="I9" s="10">
        <v>19588</v>
      </c>
      <c r="J9" s="10">
        <v>147847</v>
      </c>
      <c r="K9" s="10">
        <f>+L9-M9</f>
        <v>-149485</v>
      </c>
      <c r="L9" s="10">
        <v>81364</v>
      </c>
      <c r="M9" s="10">
        <v>230849</v>
      </c>
      <c r="N9" s="10">
        <f>+O9-P9</f>
        <v>1242</v>
      </c>
      <c r="O9" s="10">
        <v>1457</v>
      </c>
      <c r="P9" s="10">
        <v>215</v>
      </c>
      <c r="Q9" s="10">
        <f>+R9</f>
        <v>142376</v>
      </c>
      <c r="R9" s="10">
        <v>142376</v>
      </c>
      <c r="S9" s="16"/>
    </row>
    <row r="10" spans="1:19" ht="21" customHeight="1" x14ac:dyDescent="0.2">
      <c r="A10" s="69" t="s">
        <v>21</v>
      </c>
      <c r="B10" s="70">
        <f t="shared" ref="B10:B48" si="1">+C10-D10</f>
        <v>-373615</v>
      </c>
      <c r="C10" s="70">
        <f t="shared" ref="C10:C48" si="2">+F10+I10+L10+O10+R10</f>
        <v>275904</v>
      </c>
      <c r="D10" s="70">
        <f t="shared" ref="D10:D48" si="3">+G10+J10+M10+P10</f>
        <v>649519</v>
      </c>
      <c r="E10" s="70">
        <f t="shared" ref="E10:E48" si="4">+F10-G10</f>
        <v>-240015</v>
      </c>
      <c r="F10" s="70">
        <v>24518</v>
      </c>
      <c r="G10" s="70">
        <v>264533</v>
      </c>
      <c r="H10" s="70">
        <f t="shared" ref="H10:H48" si="5">+I10-J10</f>
        <v>-135100</v>
      </c>
      <c r="I10" s="70">
        <v>19266</v>
      </c>
      <c r="J10" s="70">
        <v>154366</v>
      </c>
      <c r="K10" s="70">
        <f t="shared" ref="K10:K48" si="6">+L10-M10</f>
        <v>-135680</v>
      </c>
      <c r="L10" s="70">
        <v>94722</v>
      </c>
      <c r="M10" s="70">
        <v>230402</v>
      </c>
      <c r="N10" s="70">
        <f t="shared" ref="N10:N48" si="7">+O10-P10</f>
        <v>1162</v>
      </c>
      <c r="O10" s="70">
        <v>1380</v>
      </c>
      <c r="P10" s="70">
        <v>218</v>
      </c>
      <c r="Q10" s="70">
        <f t="shared" ref="Q10:Q52" si="8">+R10</f>
        <v>136018</v>
      </c>
      <c r="R10" s="70">
        <v>136018</v>
      </c>
      <c r="S10" s="16"/>
    </row>
    <row r="11" spans="1:19" ht="21" customHeight="1" x14ac:dyDescent="0.2">
      <c r="A11" s="9" t="s">
        <v>22</v>
      </c>
      <c r="B11" s="10">
        <f t="shared" si="1"/>
        <v>-382291</v>
      </c>
      <c r="C11" s="10">
        <f t="shared" si="2"/>
        <v>270568</v>
      </c>
      <c r="D11" s="10">
        <f t="shared" si="3"/>
        <v>652859</v>
      </c>
      <c r="E11" s="10">
        <f t="shared" si="4"/>
        <v>-246505</v>
      </c>
      <c r="F11" s="10">
        <v>24613</v>
      </c>
      <c r="G11" s="10">
        <v>271118</v>
      </c>
      <c r="H11" s="10">
        <f t="shared" si="5"/>
        <v>-141603</v>
      </c>
      <c r="I11" s="10">
        <v>18774</v>
      </c>
      <c r="J11" s="10">
        <v>160377</v>
      </c>
      <c r="K11" s="10">
        <f t="shared" si="6"/>
        <v>-124989</v>
      </c>
      <c r="L11" s="10">
        <v>95787</v>
      </c>
      <c r="M11" s="10">
        <v>220776</v>
      </c>
      <c r="N11" s="10">
        <f t="shared" si="7"/>
        <v>453</v>
      </c>
      <c r="O11" s="10">
        <v>1041</v>
      </c>
      <c r="P11" s="10">
        <v>588</v>
      </c>
      <c r="Q11" s="10">
        <f t="shared" si="8"/>
        <v>130353</v>
      </c>
      <c r="R11" s="10">
        <v>130353</v>
      </c>
      <c r="S11" s="16"/>
    </row>
    <row r="12" spans="1:19" ht="21" customHeight="1" x14ac:dyDescent="0.2">
      <c r="A12" s="69" t="s">
        <v>23</v>
      </c>
      <c r="B12" s="71">
        <f t="shared" si="1"/>
        <v>-381179</v>
      </c>
      <c r="C12" s="71">
        <f t="shared" si="2"/>
        <v>257557</v>
      </c>
      <c r="D12" s="71">
        <f t="shared" si="3"/>
        <v>638736</v>
      </c>
      <c r="E12" s="71">
        <f t="shared" si="4"/>
        <v>-248137</v>
      </c>
      <c r="F12" s="71">
        <v>24890</v>
      </c>
      <c r="G12" s="71">
        <v>273027</v>
      </c>
      <c r="H12" s="71">
        <f t="shared" si="5"/>
        <v>-149274</v>
      </c>
      <c r="I12" s="71">
        <v>20070</v>
      </c>
      <c r="J12" s="71">
        <v>169344</v>
      </c>
      <c r="K12" s="71">
        <f t="shared" si="6"/>
        <v>-93426</v>
      </c>
      <c r="L12" s="71">
        <v>101694</v>
      </c>
      <c r="M12" s="71">
        <v>195120</v>
      </c>
      <c r="N12" s="71">
        <f t="shared" si="7"/>
        <v>-338</v>
      </c>
      <c r="O12" s="71">
        <v>907</v>
      </c>
      <c r="P12" s="71">
        <v>1245</v>
      </c>
      <c r="Q12" s="71">
        <f t="shared" si="8"/>
        <v>109996</v>
      </c>
      <c r="R12" s="71">
        <v>109996</v>
      </c>
      <c r="S12" s="16"/>
    </row>
    <row r="13" spans="1:19" ht="21" customHeight="1" x14ac:dyDescent="0.2">
      <c r="A13" s="9" t="s">
        <v>24</v>
      </c>
      <c r="B13" s="10">
        <f t="shared" si="1"/>
        <v>-388655</v>
      </c>
      <c r="C13" s="10">
        <f t="shared" si="2"/>
        <v>276304</v>
      </c>
      <c r="D13" s="10">
        <f t="shared" si="3"/>
        <v>664959</v>
      </c>
      <c r="E13" s="10">
        <f t="shared" si="4"/>
        <v>-256153</v>
      </c>
      <c r="F13" s="10">
        <v>26117</v>
      </c>
      <c r="G13" s="10">
        <v>282270</v>
      </c>
      <c r="H13" s="10">
        <f t="shared" si="5"/>
        <v>-173250</v>
      </c>
      <c r="I13" s="10">
        <v>20242</v>
      </c>
      <c r="J13" s="10">
        <v>193492</v>
      </c>
      <c r="K13" s="10">
        <f t="shared" si="6"/>
        <v>-79445</v>
      </c>
      <c r="L13" s="10">
        <v>108612</v>
      </c>
      <c r="M13" s="10">
        <v>188057</v>
      </c>
      <c r="N13" s="10">
        <f t="shared" si="7"/>
        <v>-271</v>
      </c>
      <c r="O13" s="10">
        <v>869</v>
      </c>
      <c r="P13" s="10">
        <v>1140</v>
      </c>
      <c r="Q13" s="10">
        <f t="shared" si="8"/>
        <v>120464</v>
      </c>
      <c r="R13" s="10">
        <v>120464</v>
      </c>
      <c r="S13" s="16"/>
    </row>
    <row r="14" spans="1:19" ht="21" customHeight="1" x14ac:dyDescent="0.2">
      <c r="A14" s="69" t="s">
        <v>25</v>
      </c>
      <c r="B14" s="70">
        <f t="shared" si="1"/>
        <v>-389339</v>
      </c>
      <c r="C14" s="70">
        <f t="shared" si="2"/>
        <v>304044</v>
      </c>
      <c r="D14" s="70">
        <f t="shared" si="3"/>
        <v>693383</v>
      </c>
      <c r="E14" s="70">
        <f t="shared" si="4"/>
        <v>-258909</v>
      </c>
      <c r="F14" s="70">
        <v>29712</v>
      </c>
      <c r="G14" s="70">
        <v>288621</v>
      </c>
      <c r="H14" s="70">
        <f t="shared" si="5"/>
        <v>-199210</v>
      </c>
      <c r="I14" s="70">
        <v>21973</v>
      </c>
      <c r="J14" s="70">
        <v>221183</v>
      </c>
      <c r="K14" s="70">
        <f t="shared" si="6"/>
        <v>-69064</v>
      </c>
      <c r="L14" s="70">
        <v>113585</v>
      </c>
      <c r="M14" s="70">
        <v>182649</v>
      </c>
      <c r="N14" s="70">
        <f t="shared" si="7"/>
        <v>-140</v>
      </c>
      <c r="O14" s="70">
        <v>790</v>
      </c>
      <c r="P14" s="70">
        <v>930</v>
      </c>
      <c r="Q14" s="70">
        <f t="shared" si="8"/>
        <v>137984</v>
      </c>
      <c r="R14" s="70">
        <v>137984</v>
      </c>
      <c r="S14" s="16"/>
    </row>
    <row r="15" spans="1:19" s="8" customFormat="1" ht="21" customHeight="1" x14ac:dyDescent="0.2">
      <c r="A15" s="9" t="s">
        <v>26</v>
      </c>
      <c r="B15" s="10">
        <f t="shared" si="1"/>
        <v>-400492</v>
      </c>
      <c r="C15" s="10">
        <f t="shared" si="2"/>
        <v>307769</v>
      </c>
      <c r="D15" s="10">
        <f t="shared" si="3"/>
        <v>708261</v>
      </c>
      <c r="E15" s="10">
        <f t="shared" si="4"/>
        <v>-262608</v>
      </c>
      <c r="F15" s="10">
        <v>29257</v>
      </c>
      <c r="G15" s="10">
        <v>291865</v>
      </c>
      <c r="H15" s="10">
        <f t="shared" si="5"/>
        <v>-209106</v>
      </c>
      <c r="I15" s="10">
        <v>24876</v>
      </c>
      <c r="J15" s="10">
        <v>233982</v>
      </c>
      <c r="K15" s="10">
        <f t="shared" si="6"/>
        <v>-62544</v>
      </c>
      <c r="L15" s="10">
        <v>117916</v>
      </c>
      <c r="M15" s="10">
        <v>180460</v>
      </c>
      <c r="N15" s="10">
        <f t="shared" si="7"/>
        <v>30</v>
      </c>
      <c r="O15" s="10">
        <v>1984</v>
      </c>
      <c r="P15" s="10">
        <v>1954</v>
      </c>
      <c r="Q15" s="10">
        <f t="shared" si="8"/>
        <v>133736</v>
      </c>
      <c r="R15" s="10">
        <v>133736</v>
      </c>
      <c r="S15" s="16"/>
    </row>
    <row r="16" spans="1:19" ht="21" customHeight="1" x14ac:dyDescent="0.2">
      <c r="A16" s="69" t="s">
        <v>27</v>
      </c>
      <c r="B16" s="71">
        <f t="shared" si="1"/>
        <v>-413723</v>
      </c>
      <c r="C16" s="71">
        <f t="shared" si="2"/>
        <v>321574</v>
      </c>
      <c r="D16" s="71">
        <f t="shared" si="3"/>
        <v>735297</v>
      </c>
      <c r="E16" s="71">
        <f t="shared" si="4"/>
        <v>-274546</v>
      </c>
      <c r="F16" s="71">
        <v>37526</v>
      </c>
      <c r="G16" s="71">
        <v>312072</v>
      </c>
      <c r="H16" s="71">
        <f t="shared" si="5"/>
        <v>-204162</v>
      </c>
      <c r="I16" s="71">
        <v>28637</v>
      </c>
      <c r="J16" s="71">
        <v>232799</v>
      </c>
      <c r="K16" s="71">
        <f t="shared" si="6"/>
        <v>-73769</v>
      </c>
      <c r="L16" s="71">
        <v>114948</v>
      </c>
      <c r="M16" s="71">
        <v>188717</v>
      </c>
      <c r="N16" s="71">
        <f t="shared" si="7"/>
        <v>-84</v>
      </c>
      <c r="O16" s="71">
        <v>1625</v>
      </c>
      <c r="P16" s="71">
        <v>1709</v>
      </c>
      <c r="Q16" s="71">
        <f t="shared" si="8"/>
        <v>138838</v>
      </c>
      <c r="R16" s="71">
        <v>138838</v>
      </c>
      <c r="S16" s="16"/>
    </row>
    <row r="17" spans="1:19" ht="21" customHeight="1" x14ac:dyDescent="0.2">
      <c r="A17" s="9" t="s">
        <v>28</v>
      </c>
      <c r="B17" s="10">
        <f t="shared" si="1"/>
        <v>-434495</v>
      </c>
      <c r="C17" s="10">
        <f t="shared" si="2"/>
        <v>335032</v>
      </c>
      <c r="D17" s="10">
        <f t="shared" si="3"/>
        <v>769527</v>
      </c>
      <c r="E17" s="10">
        <f t="shared" si="4"/>
        <v>-292710</v>
      </c>
      <c r="F17" s="10">
        <v>39924</v>
      </c>
      <c r="G17" s="10">
        <v>332634</v>
      </c>
      <c r="H17" s="10">
        <f t="shared" si="5"/>
        <v>-221435</v>
      </c>
      <c r="I17" s="10">
        <v>29073</v>
      </c>
      <c r="J17" s="10">
        <v>250508</v>
      </c>
      <c r="K17" s="10">
        <f t="shared" si="6"/>
        <v>-63887</v>
      </c>
      <c r="L17" s="10">
        <v>120764</v>
      </c>
      <c r="M17" s="10">
        <v>184651</v>
      </c>
      <c r="N17" s="10">
        <f t="shared" si="7"/>
        <v>-300</v>
      </c>
      <c r="O17" s="10">
        <v>1434</v>
      </c>
      <c r="P17" s="10">
        <v>1734</v>
      </c>
      <c r="Q17" s="10">
        <f t="shared" si="8"/>
        <v>143837</v>
      </c>
      <c r="R17" s="10">
        <v>143837</v>
      </c>
      <c r="S17" s="16"/>
    </row>
    <row r="18" spans="1:19" ht="21" customHeight="1" x14ac:dyDescent="0.2">
      <c r="A18" s="69" t="s">
        <v>29</v>
      </c>
      <c r="B18" s="70">
        <f t="shared" si="1"/>
        <v>-447677</v>
      </c>
      <c r="C18" s="70">
        <f t="shared" si="2"/>
        <v>345159</v>
      </c>
      <c r="D18" s="70">
        <f t="shared" si="3"/>
        <v>792836</v>
      </c>
      <c r="E18" s="70">
        <f t="shared" si="4"/>
        <v>-301196</v>
      </c>
      <c r="F18" s="70">
        <v>42639</v>
      </c>
      <c r="G18" s="70">
        <v>343835</v>
      </c>
      <c r="H18" s="70">
        <f t="shared" si="5"/>
        <v>-214311</v>
      </c>
      <c r="I18" s="70">
        <v>29709</v>
      </c>
      <c r="J18" s="70">
        <v>244020</v>
      </c>
      <c r="K18" s="70">
        <f t="shared" si="6"/>
        <v>-81013</v>
      </c>
      <c r="L18" s="70">
        <v>121980</v>
      </c>
      <c r="M18" s="70">
        <v>202993</v>
      </c>
      <c r="N18" s="70">
        <f t="shared" si="7"/>
        <v>-431</v>
      </c>
      <c r="O18" s="70">
        <v>1557</v>
      </c>
      <c r="P18" s="70">
        <v>1988</v>
      </c>
      <c r="Q18" s="70">
        <f t="shared" si="8"/>
        <v>149274</v>
      </c>
      <c r="R18" s="70">
        <v>149274</v>
      </c>
      <c r="S18" s="16"/>
    </row>
    <row r="19" spans="1:19" ht="21" customHeight="1" x14ac:dyDescent="0.2">
      <c r="A19" s="9" t="s">
        <v>30</v>
      </c>
      <c r="B19" s="10">
        <f t="shared" si="1"/>
        <v>-457739</v>
      </c>
      <c r="C19" s="10">
        <f t="shared" si="2"/>
        <v>354736</v>
      </c>
      <c r="D19" s="10">
        <f t="shared" si="3"/>
        <v>812475</v>
      </c>
      <c r="E19" s="10">
        <f t="shared" si="4"/>
        <v>-311079</v>
      </c>
      <c r="F19" s="10">
        <v>45745</v>
      </c>
      <c r="G19" s="10">
        <v>356824</v>
      </c>
      <c r="H19" s="10">
        <f t="shared" si="5"/>
        <v>-212716</v>
      </c>
      <c r="I19" s="10">
        <v>31931</v>
      </c>
      <c r="J19" s="10">
        <v>244647</v>
      </c>
      <c r="K19" s="10">
        <f t="shared" si="6"/>
        <v>-86861</v>
      </c>
      <c r="L19" s="10">
        <v>122596</v>
      </c>
      <c r="M19" s="10">
        <v>209457</v>
      </c>
      <c r="N19" s="10">
        <f t="shared" si="7"/>
        <v>-106</v>
      </c>
      <c r="O19" s="10">
        <v>1441</v>
      </c>
      <c r="P19" s="10">
        <v>1547</v>
      </c>
      <c r="Q19" s="10">
        <f t="shared" si="8"/>
        <v>153023</v>
      </c>
      <c r="R19" s="10">
        <v>153023</v>
      </c>
      <c r="S19" s="16"/>
    </row>
    <row r="20" spans="1:19" ht="21" customHeight="1" x14ac:dyDescent="0.2">
      <c r="A20" s="69" t="s">
        <v>31</v>
      </c>
      <c r="B20" s="71">
        <f t="shared" si="1"/>
        <v>-480786</v>
      </c>
      <c r="C20" s="71">
        <f t="shared" si="2"/>
        <v>368904</v>
      </c>
      <c r="D20" s="71">
        <f t="shared" si="3"/>
        <v>849690</v>
      </c>
      <c r="E20" s="71">
        <f t="shared" si="4"/>
        <v>-322842</v>
      </c>
      <c r="F20" s="71">
        <v>63388</v>
      </c>
      <c r="G20" s="71">
        <v>386230</v>
      </c>
      <c r="H20" s="71">
        <f t="shared" si="5"/>
        <v>-206489</v>
      </c>
      <c r="I20" s="71">
        <v>40283</v>
      </c>
      <c r="J20" s="71">
        <v>246772</v>
      </c>
      <c r="K20" s="71">
        <f t="shared" si="6"/>
        <v>-92370</v>
      </c>
      <c r="L20" s="71">
        <v>122518</v>
      </c>
      <c r="M20" s="71">
        <v>214888</v>
      </c>
      <c r="N20" s="71">
        <f t="shared" si="7"/>
        <v>-198</v>
      </c>
      <c r="O20" s="71">
        <v>1602</v>
      </c>
      <c r="P20" s="71">
        <v>1800</v>
      </c>
      <c r="Q20" s="71">
        <f t="shared" si="8"/>
        <v>141113</v>
      </c>
      <c r="R20" s="71">
        <v>141113</v>
      </c>
      <c r="S20" s="16"/>
    </row>
    <row r="21" spans="1:19" s="8" customFormat="1" ht="21" customHeight="1" x14ac:dyDescent="0.2">
      <c r="A21" s="9" t="s">
        <v>32</v>
      </c>
      <c r="B21" s="10">
        <f t="shared" si="1"/>
        <v>-506245</v>
      </c>
      <c r="C21" s="10">
        <f t="shared" si="2"/>
        <v>387012</v>
      </c>
      <c r="D21" s="10">
        <f t="shared" si="3"/>
        <v>893257</v>
      </c>
      <c r="E21" s="10">
        <f t="shared" si="4"/>
        <v>-343855</v>
      </c>
      <c r="F21" s="10">
        <v>65119</v>
      </c>
      <c r="G21" s="10">
        <v>408974</v>
      </c>
      <c r="H21" s="10">
        <f t="shared" si="5"/>
        <v>-210195</v>
      </c>
      <c r="I21" s="10">
        <v>45134</v>
      </c>
      <c r="J21" s="10">
        <v>255329</v>
      </c>
      <c r="K21" s="10">
        <f t="shared" si="6"/>
        <v>-99413</v>
      </c>
      <c r="L21" s="10">
        <v>127953</v>
      </c>
      <c r="M21" s="10">
        <v>227366</v>
      </c>
      <c r="N21" s="10">
        <f t="shared" si="7"/>
        <v>-352</v>
      </c>
      <c r="O21" s="10">
        <v>1236</v>
      </c>
      <c r="P21" s="10">
        <v>1588</v>
      </c>
      <c r="Q21" s="10">
        <f t="shared" si="8"/>
        <v>147570</v>
      </c>
      <c r="R21" s="10">
        <v>147570</v>
      </c>
      <c r="S21" s="16"/>
    </row>
    <row r="22" spans="1:19" ht="21" customHeight="1" x14ac:dyDescent="0.2">
      <c r="A22" s="69" t="s">
        <v>33</v>
      </c>
      <c r="B22" s="70">
        <f t="shared" si="1"/>
        <v>-535862</v>
      </c>
      <c r="C22" s="70">
        <f t="shared" si="2"/>
        <v>390054</v>
      </c>
      <c r="D22" s="70">
        <f t="shared" si="3"/>
        <v>925916</v>
      </c>
      <c r="E22" s="70">
        <f t="shared" si="4"/>
        <v>-352152</v>
      </c>
      <c r="F22" s="70">
        <v>66575</v>
      </c>
      <c r="G22" s="70">
        <v>418727</v>
      </c>
      <c r="H22" s="70">
        <f t="shared" si="5"/>
        <v>-208792</v>
      </c>
      <c r="I22" s="70">
        <v>50028</v>
      </c>
      <c r="J22" s="70">
        <v>258820</v>
      </c>
      <c r="K22" s="70">
        <f t="shared" si="6"/>
        <v>-127043</v>
      </c>
      <c r="L22" s="70">
        <v>119436</v>
      </c>
      <c r="M22" s="70">
        <v>246479</v>
      </c>
      <c r="N22" s="70">
        <f t="shared" si="7"/>
        <v>-250</v>
      </c>
      <c r="O22" s="70">
        <v>1640</v>
      </c>
      <c r="P22" s="70">
        <v>1890</v>
      </c>
      <c r="Q22" s="70">
        <f t="shared" si="8"/>
        <v>152375</v>
      </c>
      <c r="R22" s="70">
        <v>152375</v>
      </c>
      <c r="S22" s="16"/>
    </row>
    <row r="23" spans="1:19" ht="21" customHeight="1" x14ac:dyDescent="0.2">
      <c r="A23" s="9" t="s">
        <v>34</v>
      </c>
      <c r="B23" s="10">
        <f t="shared" si="1"/>
        <v>-550990</v>
      </c>
      <c r="C23" s="10">
        <f t="shared" si="2"/>
        <v>405185</v>
      </c>
      <c r="D23" s="10">
        <f t="shared" si="3"/>
        <v>956175</v>
      </c>
      <c r="E23" s="10">
        <f t="shared" si="4"/>
        <v>-367314</v>
      </c>
      <c r="F23" s="10">
        <v>71570</v>
      </c>
      <c r="G23" s="10">
        <v>438884</v>
      </c>
      <c r="H23" s="10">
        <f t="shared" si="5"/>
        <v>-194346</v>
      </c>
      <c r="I23" s="10">
        <v>53137</v>
      </c>
      <c r="J23" s="10">
        <v>247483</v>
      </c>
      <c r="K23" s="10">
        <f t="shared" si="6"/>
        <v>-143838</v>
      </c>
      <c r="L23" s="10">
        <v>123214</v>
      </c>
      <c r="M23" s="10">
        <v>267052</v>
      </c>
      <c r="N23" s="10">
        <f t="shared" si="7"/>
        <v>-874</v>
      </c>
      <c r="O23" s="10">
        <v>1882</v>
      </c>
      <c r="P23" s="10">
        <v>2756</v>
      </c>
      <c r="Q23" s="10">
        <f t="shared" si="8"/>
        <v>155382</v>
      </c>
      <c r="R23" s="10">
        <v>155382</v>
      </c>
      <c r="S23" s="16"/>
    </row>
    <row r="24" spans="1:19" ht="21" customHeight="1" x14ac:dyDescent="0.2">
      <c r="A24" s="69" t="s">
        <v>35</v>
      </c>
      <c r="B24" s="71">
        <f t="shared" si="1"/>
        <v>-584536</v>
      </c>
      <c r="C24" s="71">
        <f t="shared" si="2"/>
        <v>410385</v>
      </c>
      <c r="D24" s="71">
        <f t="shared" si="3"/>
        <v>994921</v>
      </c>
      <c r="E24" s="71">
        <f t="shared" si="4"/>
        <v>-379845</v>
      </c>
      <c r="F24" s="71">
        <v>76536</v>
      </c>
      <c r="G24" s="71">
        <v>456381</v>
      </c>
      <c r="H24" s="71">
        <f t="shared" si="5"/>
        <v>-201826</v>
      </c>
      <c r="I24" s="71">
        <v>53526</v>
      </c>
      <c r="J24" s="71">
        <v>255352</v>
      </c>
      <c r="K24" s="71">
        <f t="shared" si="6"/>
        <v>-162208</v>
      </c>
      <c r="L24" s="71">
        <v>117108</v>
      </c>
      <c r="M24" s="71">
        <v>279316</v>
      </c>
      <c r="N24" s="71">
        <f t="shared" si="7"/>
        <v>-747</v>
      </c>
      <c r="O24" s="71">
        <v>3125</v>
      </c>
      <c r="P24" s="71">
        <v>3872</v>
      </c>
      <c r="Q24" s="71">
        <f t="shared" si="8"/>
        <v>160090</v>
      </c>
      <c r="R24" s="71">
        <v>160090</v>
      </c>
      <c r="S24" s="16"/>
    </row>
    <row r="25" spans="1:19" ht="21" customHeight="1" x14ac:dyDescent="0.2">
      <c r="A25" s="9" t="s">
        <v>36</v>
      </c>
      <c r="B25" s="10">
        <f t="shared" si="1"/>
        <v>-609202</v>
      </c>
      <c r="C25" s="10">
        <f t="shared" si="2"/>
        <v>424142</v>
      </c>
      <c r="D25" s="10">
        <f t="shared" si="3"/>
        <v>1033344</v>
      </c>
      <c r="E25" s="10">
        <f t="shared" si="4"/>
        <v>-392861</v>
      </c>
      <c r="F25" s="10">
        <v>81732</v>
      </c>
      <c r="G25" s="10">
        <v>474593</v>
      </c>
      <c r="H25" s="10">
        <f t="shared" si="5"/>
        <v>-194897</v>
      </c>
      <c r="I25" s="10">
        <v>45380</v>
      </c>
      <c r="J25" s="10">
        <v>240277</v>
      </c>
      <c r="K25" s="10">
        <f t="shared" si="6"/>
        <v>-191369</v>
      </c>
      <c r="L25" s="10">
        <v>122288</v>
      </c>
      <c r="M25" s="10">
        <v>313657</v>
      </c>
      <c r="N25" s="10">
        <f t="shared" si="7"/>
        <v>-1745</v>
      </c>
      <c r="O25" s="10">
        <v>3072</v>
      </c>
      <c r="P25" s="10">
        <v>4817</v>
      </c>
      <c r="Q25" s="10">
        <f t="shared" si="8"/>
        <v>171670</v>
      </c>
      <c r="R25" s="10">
        <v>171670</v>
      </c>
      <c r="S25" s="16"/>
    </row>
    <row r="26" spans="1:19" ht="21" customHeight="1" x14ac:dyDescent="0.2">
      <c r="A26" s="69" t="s">
        <v>37</v>
      </c>
      <c r="B26" s="70">
        <f t="shared" si="1"/>
        <v>-618532</v>
      </c>
      <c r="C26" s="70">
        <f t="shared" si="2"/>
        <v>421036</v>
      </c>
      <c r="D26" s="70">
        <f t="shared" si="3"/>
        <v>1039568</v>
      </c>
      <c r="E26" s="70">
        <f t="shared" si="4"/>
        <v>-396840</v>
      </c>
      <c r="F26" s="70">
        <v>83550</v>
      </c>
      <c r="G26" s="70">
        <v>480390</v>
      </c>
      <c r="H26" s="70">
        <f t="shared" si="5"/>
        <v>-185938</v>
      </c>
      <c r="I26" s="70">
        <v>43530</v>
      </c>
      <c r="J26" s="70">
        <v>229468</v>
      </c>
      <c r="K26" s="70">
        <f t="shared" si="6"/>
        <v>-209783</v>
      </c>
      <c r="L26" s="70">
        <v>115288</v>
      </c>
      <c r="M26" s="70">
        <v>325071</v>
      </c>
      <c r="N26" s="70">
        <f t="shared" si="7"/>
        <v>-915</v>
      </c>
      <c r="O26" s="70">
        <v>3724</v>
      </c>
      <c r="P26" s="70">
        <v>4639</v>
      </c>
      <c r="Q26" s="70">
        <f t="shared" si="8"/>
        <v>174944</v>
      </c>
      <c r="R26" s="70">
        <v>174944</v>
      </c>
      <c r="S26" s="16"/>
    </row>
    <row r="27" spans="1:19" ht="21" customHeight="1" x14ac:dyDescent="0.2">
      <c r="A27" s="9" t="s">
        <v>38</v>
      </c>
      <c r="B27" s="10">
        <f t="shared" si="1"/>
        <v>-631243</v>
      </c>
      <c r="C27" s="10">
        <f t="shared" si="2"/>
        <v>428516</v>
      </c>
      <c r="D27" s="10">
        <f t="shared" si="3"/>
        <v>1059759</v>
      </c>
      <c r="E27" s="10">
        <f t="shared" si="4"/>
        <v>-391629</v>
      </c>
      <c r="F27" s="10">
        <v>94908</v>
      </c>
      <c r="G27" s="10">
        <v>486537</v>
      </c>
      <c r="H27" s="10">
        <f t="shared" si="5"/>
        <v>-190444</v>
      </c>
      <c r="I27" s="10">
        <v>37706</v>
      </c>
      <c r="J27" s="10">
        <v>228150</v>
      </c>
      <c r="K27" s="10">
        <f t="shared" si="6"/>
        <v>-222980</v>
      </c>
      <c r="L27" s="10">
        <v>117278</v>
      </c>
      <c r="M27" s="10">
        <v>340258</v>
      </c>
      <c r="N27" s="10">
        <f t="shared" si="7"/>
        <v>-2164</v>
      </c>
      <c r="O27" s="10">
        <v>2650</v>
      </c>
      <c r="P27" s="10">
        <v>4814</v>
      </c>
      <c r="Q27" s="10">
        <f t="shared" si="8"/>
        <v>175974</v>
      </c>
      <c r="R27" s="10">
        <v>175974</v>
      </c>
      <c r="S27" s="16"/>
    </row>
    <row r="28" spans="1:19" ht="21" customHeight="1" x14ac:dyDescent="0.2">
      <c r="A28" s="69" t="s">
        <v>39</v>
      </c>
      <c r="B28" s="71">
        <f t="shared" si="1"/>
        <v>-714760</v>
      </c>
      <c r="C28" s="71">
        <f t="shared" si="2"/>
        <v>437837</v>
      </c>
      <c r="D28" s="71">
        <f t="shared" si="3"/>
        <v>1152597</v>
      </c>
      <c r="E28" s="71">
        <f t="shared" si="4"/>
        <v>-411082</v>
      </c>
      <c r="F28" s="71">
        <v>99115</v>
      </c>
      <c r="G28" s="71">
        <v>510197</v>
      </c>
      <c r="H28" s="71">
        <f t="shared" si="5"/>
        <v>-199162</v>
      </c>
      <c r="I28" s="71">
        <v>31359</v>
      </c>
      <c r="J28" s="71">
        <v>230521</v>
      </c>
      <c r="K28" s="71">
        <f t="shared" si="6"/>
        <v>-282416</v>
      </c>
      <c r="L28" s="71">
        <v>116191</v>
      </c>
      <c r="M28" s="71">
        <v>398607</v>
      </c>
      <c r="N28" s="71">
        <f t="shared" si="7"/>
        <v>-6266</v>
      </c>
      <c r="O28" s="71">
        <v>7006</v>
      </c>
      <c r="P28" s="71">
        <v>13272</v>
      </c>
      <c r="Q28" s="71">
        <f t="shared" si="8"/>
        <v>184166</v>
      </c>
      <c r="R28" s="71">
        <v>184166</v>
      </c>
      <c r="S28" s="16"/>
    </row>
    <row r="29" spans="1:19" ht="21" customHeight="1" x14ac:dyDescent="0.2">
      <c r="A29" s="9" t="s">
        <v>40</v>
      </c>
      <c r="B29" s="10">
        <f t="shared" si="1"/>
        <v>-758432</v>
      </c>
      <c r="C29" s="10">
        <f t="shared" si="2"/>
        <v>480575</v>
      </c>
      <c r="D29" s="10">
        <f t="shared" si="3"/>
        <v>1239007</v>
      </c>
      <c r="E29" s="10">
        <f t="shared" si="4"/>
        <v>-435160</v>
      </c>
      <c r="F29" s="10">
        <v>111566</v>
      </c>
      <c r="G29" s="10">
        <v>546726</v>
      </c>
      <c r="H29" s="10">
        <f t="shared" si="5"/>
        <v>-208255</v>
      </c>
      <c r="I29" s="10">
        <v>30675</v>
      </c>
      <c r="J29" s="10">
        <v>238930</v>
      </c>
      <c r="K29" s="10">
        <f t="shared" si="6"/>
        <v>-325353</v>
      </c>
      <c r="L29" s="10">
        <v>112811</v>
      </c>
      <c r="M29" s="10">
        <v>438164</v>
      </c>
      <c r="N29" s="10">
        <f t="shared" si="7"/>
        <v>-6590</v>
      </c>
      <c r="O29" s="10">
        <v>8597</v>
      </c>
      <c r="P29" s="10">
        <v>15187</v>
      </c>
      <c r="Q29" s="10">
        <f t="shared" si="8"/>
        <v>216926</v>
      </c>
      <c r="R29" s="10">
        <v>216926</v>
      </c>
      <c r="S29" s="16"/>
    </row>
    <row r="30" spans="1:19" ht="21" customHeight="1" x14ac:dyDescent="0.2">
      <c r="A30" s="69" t="s">
        <v>41</v>
      </c>
      <c r="B30" s="70">
        <f t="shared" si="1"/>
        <v>-765489</v>
      </c>
      <c r="C30" s="70">
        <f t="shared" si="2"/>
        <v>480596</v>
      </c>
      <c r="D30" s="70">
        <f t="shared" si="3"/>
        <v>1246085</v>
      </c>
      <c r="E30" s="70">
        <f t="shared" si="4"/>
        <v>-442675</v>
      </c>
      <c r="F30" s="70">
        <v>114576</v>
      </c>
      <c r="G30" s="70">
        <v>557251</v>
      </c>
      <c r="H30" s="70">
        <f t="shared" si="5"/>
        <v>-211758</v>
      </c>
      <c r="I30" s="70">
        <v>36184</v>
      </c>
      <c r="J30" s="70">
        <v>247942</v>
      </c>
      <c r="K30" s="70">
        <f t="shared" si="6"/>
        <v>-316210</v>
      </c>
      <c r="L30" s="70">
        <v>110042</v>
      </c>
      <c r="M30" s="70">
        <v>426252</v>
      </c>
      <c r="N30" s="70">
        <f t="shared" si="7"/>
        <v>-7834</v>
      </c>
      <c r="O30" s="70">
        <v>6806</v>
      </c>
      <c r="P30" s="70">
        <v>14640</v>
      </c>
      <c r="Q30" s="70">
        <f t="shared" si="8"/>
        <v>212988</v>
      </c>
      <c r="R30" s="70">
        <v>212988</v>
      </c>
      <c r="S30" s="16"/>
    </row>
    <row r="31" spans="1:19" ht="21" customHeight="1" x14ac:dyDescent="0.2">
      <c r="A31" s="9" t="s">
        <v>42</v>
      </c>
      <c r="B31" s="10">
        <f t="shared" si="1"/>
        <v>-780014</v>
      </c>
      <c r="C31" s="10">
        <f t="shared" si="2"/>
        <v>490036</v>
      </c>
      <c r="D31" s="10">
        <f t="shared" si="3"/>
        <v>1270050</v>
      </c>
      <c r="E31" s="10">
        <f t="shared" si="4"/>
        <v>-452893</v>
      </c>
      <c r="F31" s="10">
        <v>115414</v>
      </c>
      <c r="G31" s="10">
        <v>568307</v>
      </c>
      <c r="H31" s="10">
        <f t="shared" si="5"/>
        <v>-234084</v>
      </c>
      <c r="I31" s="10">
        <v>40343</v>
      </c>
      <c r="J31" s="10">
        <v>274427</v>
      </c>
      <c r="K31" s="10">
        <f t="shared" si="6"/>
        <v>-317076</v>
      </c>
      <c r="L31" s="10">
        <v>105225</v>
      </c>
      <c r="M31" s="10">
        <v>422301</v>
      </c>
      <c r="N31" s="10">
        <f t="shared" si="7"/>
        <v>-1481</v>
      </c>
      <c r="O31" s="10">
        <v>3534</v>
      </c>
      <c r="P31" s="10">
        <v>5015</v>
      </c>
      <c r="Q31" s="10">
        <f t="shared" si="8"/>
        <v>225520</v>
      </c>
      <c r="R31" s="10">
        <v>225520</v>
      </c>
      <c r="S31" s="16"/>
    </row>
    <row r="32" spans="1:19" ht="21" customHeight="1" x14ac:dyDescent="0.2">
      <c r="A32" s="69" t="s">
        <v>43</v>
      </c>
      <c r="B32" s="71">
        <f t="shared" si="1"/>
        <v>-786782</v>
      </c>
      <c r="C32" s="71">
        <f t="shared" si="2"/>
        <v>481919</v>
      </c>
      <c r="D32" s="71">
        <f t="shared" si="3"/>
        <v>1268701</v>
      </c>
      <c r="E32" s="71">
        <f t="shared" si="4"/>
        <v>-439107</v>
      </c>
      <c r="F32" s="71">
        <v>115256</v>
      </c>
      <c r="G32" s="71">
        <v>554363</v>
      </c>
      <c r="H32" s="71">
        <f t="shared" si="5"/>
        <v>-250904</v>
      </c>
      <c r="I32" s="71">
        <v>40115</v>
      </c>
      <c r="J32" s="71">
        <v>291019</v>
      </c>
      <c r="K32" s="71">
        <f t="shared" si="6"/>
        <v>-322479</v>
      </c>
      <c r="L32" s="71">
        <v>96895</v>
      </c>
      <c r="M32" s="71">
        <v>419374</v>
      </c>
      <c r="N32" s="71">
        <f t="shared" si="7"/>
        <v>-1151</v>
      </c>
      <c r="O32" s="71">
        <v>2794</v>
      </c>
      <c r="P32" s="71">
        <v>3945</v>
      </c>
      <c r="Q32" s="71">
        <f t="shared" si="8"/>
        <v>226859</v>
      </c>
      <c r="R32" s="71">
        <v>226859</v>
      </c>
      <c r="S32" s="16"/>
    </row>
    <row r="33" spans="1:19" ht="21" customHeight="1" x14ac:dyDescent="0.2">
      <c r="A33" s="9" t="s">
        <v>44</v>
      </c>
      <c r="B33" s="10">
        <f t="shared" si="1"/>
        <v>-795620</v>
      </c>
      <c r="C33" s="10">
        <f t="shared" si="2"/>
        <v>532837</v>
      </c>
      <c r="D33" s="10">
        <f t="shared" si="3"/>
        <v>1328457</v>
      </c>
      <c r="E33" s="10">
        <f t="shared" si="4"/>
        <v>-485675</v>
      </c>
      <c r="F33" s="10">
        <v>154406</v>
      </c>
      <c r="G33" s="10">
        <v>640081</v>
      </c>
      <c r="H33" s="10">
        <f t="shared" si="5"/>
        <v>-259890</v>
      </c>
      <c r="I33" s="10">
        <v>21956</v>
      </c>
      <c r="J33" s="10">
        <v>281846</v>
      </c>
      <c r="K33" s="10">
        <f t="shared" si="6"/>
        <v>-294022</v>
      </c>
      <c r="L33" s="10">
        <v>97192</v>
      </c>
      <c r="M33" s="10">
        <v>391214</v>
      </c>
      <c r="N33" s="10">
        <f t="shared" si="7"/>
        <v>-821</v>
      </c>
      <c r="O33" s="10">
        <v>14495</v>
      </c>
      <c r="P33" s="10">
        <v>15316</v>
      </c>
      <c r="Q33" s="10">
        <f t="shared" si="8"/>
        <v>244788</v>
      </c>
      <c r="R33" s="10">
        <v>244788</v>
      </c>
      <c r="S33" s="16"/>
    </row>
    <row r="34" spans="1:19" ht="21" customHeight="1" x14ac:dyDescent="0.2">
      <c r="A34" s="69" t="s">
        <v>45</v>
      </c>
      <c r="B34" s="70">
        <f t="shared" si="1"/>
        <v>-813147</v>
      </c>
      <c r="C34" s="70">
        <f t="shared" si="2"/>
        <v>617051</v>
      </c>
      <c r="D34" s="70">
        <f t="shared" si="3"/>
        <v>1430198</v>
      </c>
      <c r="E34" s="70">
        <f t="shared" si="4"/>
        <v>-476817</v>
      </c>
      <c r="F34" s="70">
        <v>165353</v>
      </c>
      <c r="G34" s="70">
        <v>642170</v>
      </c>
      <c r="H34" s="70">
        <f t="shared" si="5"/>
        <v>-295190</v>
      </c>
      <c r="I34" s="70">
        <v>38953</v>
      </c>
      <c r="J34" s="70">
        <v>334143</v>
      </c>
      <c r="K34" s="70">
        <f t="shared" si="6"/>
        <v>-322387</v>
      </c>
      <c r="L34" s="70">
        <v>108493</v>
      </c>
      <c r="M34" s="70">
        <v>430880</v>
      </c>
      <c r="N34" s="70">
        <f t="shared" si="7"/>
        <v>-8854</v>
      </c>
      <c r="O34" s="70">
        <v>14151</v>
      </c>
      <c r="P34" s="70">
        <v>23005</v>
      </c>
      <c r="Q34" s="70">
        <f t="shared" si="8"/>
        <v>290101</v>
      </c>
      <c r="R34" s="70">
        <v>290101</v>
      </c>
      <c r="S34" s="16"/>
    </row>
    <row r="35" spans="1:19" ht="21" customHeight="1" x14ac:dyDescent="0.2">
      <c r="A35" s="9" t="s">
        <v>46</v>
      </c>
      <c r="B35" s="10">
        <f t="shared" si="1"/>
        <v>-870897</v>
      </c>
      <c r="C35" s="10">
        <f t="shared" si="2"/>
        <v>608163</v>
      </c>
      <c r="D35" s="10">
        <f t="shared" si="3"/>
        <v>1479060</v>
      </c>
      <c r="E35" s="10">
        <f t="shared" si="4"/>
        <v>-498742</v>
      </c>
      <c r="F35" s="10">
        <v>165599</v>
      </c>
      <c r="G35" s="10">
        <v>664341</v>
      </c>
      <c r="H35" s="10">
        <f t="shared" si="5"/>
        <v>-330999</v>
      </c>
      <c r="I35" s="10">
        <v>39778</v>
      </c>
      <c r="J35" s="10">
        <v>370777</v>
      </c>
      <c r="K35" s="10">
        <f t="shared" si="6"/>
        <v>-327315</v>
      </c>
      <c r="L35" s="10">
        <v>100299</v>
      </c>
      <c r="M35" s="10">
        <v>427614</v>
      </c>
      <c r="N35" s="10">
        <f t="shared" si="7"/>
        <v>-2364</v>
      </c>
      <c r="O35" s="10">
        <v>13964</v>
      </c>
      <c r="P35" s="10">
        <v>16328</v>
      </c>
      <c r="Q35" s="10">
        <f t="shared" si="8"/>
        <v>288523</v>
      </c>
      <c r="R35" s="10">
        <v>288523</v>
      </c>
      <c r="S35" s="16"/>
    </row>
    <row r="36" spans="1:19" s="12" customFormat="1" ht="21" customHeight="1" x14ac:dyDescent="0.2">
      <c r="A36" s="69" t="s">
        <v>47</v>
      </c>
      <c r="B36" s="71">
        <f t="shared" si="1"/>
        <v>-924104</v>
      </c>
      <c r="C36" s="71">
        <f t="shared" si="2"/>
        <v>631390</v>
      </c>
      <c r="D36" s="71">
        <f t="shared" si="3"/>
        <v>1555494</v>
      </c>
      <c r="E36" s="71">
        <f t="shared" si="4"/>
        <v>-520495</v>
      </c>
      <c r="F36" s="71">
        <v>185522</v>
      </c>
      <c r="G36" s="71">
        <v>706017</v>
      </c>
      <c r="H36" s="71">
        <f t="shared" si="5"/>
        <v>-344051</v>
      </c>
      <c r="I36" s="71">
        <v>43957</v>
      </c>
      <c r="J36" s="71">
        <v>388008</v>
      </c>
      <c r="K36" s="71">
        <f t="shared" si="6"/>
        <v>-329673</v>
      </c>
      <c r="L36" s="71">
        <v>113763</v>
      </c>
      <c r="M36" s="71">
        <v>443436</v>
      </c>
      <c r="N36" s="71">
        <f t="shared" si="7"/>
        <v>-7071</v>
      </c>
      <c r="O36" s="71">
        <v>10962</v>
      </c>
      <c r="P36" s="71">
        <v>18033</v>
      </c>
      <c r="Q36" s="71">
        <f t="shared" si="8"/>
        <v>277186</v>
      </c>
      <c r="R36" s="71">
        <v>277186</v>
      </c>
      <c r="S36" s="49"/>
    </row>
    <row r="37" spans="1:19" s="12" customFormat="1" ht="21" customHeight="1" x14ac:dyDescent="0.2">
      <c r="A37" s="9" t="s">
        <v>48</v>
      </c>
      <c r="B37" s="10">
        <f t="shared" si="1"/>
        <v>-952440</v>
      </c>
      <c r="C37" s="10">
        <f t="shared" si="2"/>
        <v>671013</v>
      </c>
      <c r="D37" s="10">
        <f t="shared" si="3"/>
        <v>1623453</v>
      </c>
      <c r="E37" s="10">
        <f t="shared" si="4"/>
        <v>-529760</v>
      </c>
      <c r="F37" s="10">
        <v>198324</v>
      </c>
      <c r="G37" s="10">
        <v>728084</v>
      </c>
      <c r="H37" s="10">
        <f t="shared" si="5"/>
        <v>-355239</v>
      </c>
      <c r="I37" s="10">
        <v>45769</v>
      </c>
      <c r="J37" s="10">
        <v>401008</v>
      </c>
      <c r="K37" s="10">
        <f t="shared" si="6"/>
        <v>-366342</v>
      </c>
      <c r="L37" s="10">
        <v>114023</v>
      </c>
      <c r="M37" s="10">
        <v>480365</v>
      </c>
      <c r="N37" s="10">
        <f t="shared" si="7"/>
        <v>-2108</v>
      </c>
      <c r="O37" s="10">
        <v>11888</v>
      </c>
      <c r="P37" s="10">
        <v>13996</v>
      </c>
      <c r="Q37" s="10">
        <f t="shared" si="8"/>
        <v>301009</v>
      </c>
      <c r="R37" s="10">
        <v>301009</v>
      </c>
      <c r="S37" s="49"/>
    </row>
    <row r="38" spans="1:19" s="12" customFormat="1" ht="21" customHeight="1" x14ac:dyDescent="0.2">
      <c r="A38" s="69" t="s">
        <v>49</v>
      </c>
      <c r="B38" s="70">
        <f t="shared" si="1"/>
        <v>-977151</v>
      </c>
      <c r="C38" s="70">
        <f t="shared" si="2"/>
        <v>669003</v>
      </c>
      <c r="D38" s="70">
        <f t="shared" si="3"/>
        <v>1646154</v>
      </c>
      <c r="E38" s="70">
        <f t="shared" si="4"/>
        <v>-531249</v>
      </c>
      <c r="F38" s="70">
        <v>206100</v>
      </c>
      <c r="G38" s="70">
        <v>737349</v>
      </c>
      <c r="H38" s="70">
        <f t="shared" si="5"/>
        <v>-365087</v>
      </c>
      <c r="I38" s="70">
        <v>44833</v>
      </c>
      <c r="J38" s="70">
        <v>409920</v>
      </c>
      <c r="K38" s="70">
        <f t="shared" si="6"/>
        <v>-375101</v>
      </c>
      <c r="L38" s="70">
        <v>106984</v>
      </c>
      <c r="M38" s="70">
        <v>482085</v>
      </c>
      <c r="N38" s="70">
        <f t="shared" si="7"/>
        <v>-6051</v>
      </c>
      <c r="O38" s="70">
        <v>10749</v>
      </c>
      <c r="P38" s="70">
        <v>16800</v>
      </c>
      <c r="Q38" s="70">
        <f t="shared" si="8"/>
        <v>300337</v>
      </c>
      <c r="R38" s="70">
        <v>300337</v>
      </c>
      <c r="S38" s="49"/>
    </row>
    <row r="39" spans="1:19" ht="21" customHeight="1" x14ac:dyDescent="0.2">
      <c r="A39" s="9" t="s">
        <v>50</v>
      </c>
      <c r="B39" s="10">
        <f t="shared" si="1"/>
        <v>-967396</v>
      </c>
      <c r="C39" s="10">
        <f t="shared" si="2"/>
        <v>734407</v>
      </c>
      <c r="D39" s="10">
        <f t="shared" si="3"/>
        <v>1701803</v>
      </c>
      <c r="E39" s="10">
        <f t="shared" si="4"/>
        <v>-517729</v>
      </c>
      <c r="F39" s="10">
        <v>223870</v>
      </c>
      <c r="G39" s="10">
        <v>741599</v>
      </c>
      <c r="H39" s="10">
        <f t="shared" si="5"/>
        <v>-390588</v>
      </c>
      <c r="I39" s="10">
        <v>38819</v>
      </c>
      <c r="J39" s="10">
        <v>429407</v>
      </c>
      <c r="K39" s="10">
        <f t="shared" si="6"/>
        <v>-379321</v>
      </c>
      <c r="L39" s="10">
        <v>124586</v>
      </c>
      <c r="M39" s="10">
        <v>503907</v>
      </c>
      <c r="N39" s="10">
        <f t="shared" si="7"/>
        <v>-6605</v>
      </c>
      <c r="O39" s="10">
        <v>20285</v>
      </c>
      <c r="P39" s="10">
        <v>26890</v>
      </c>
      <c r="Q39" s="10">
        <f t="shared" si="8"/>
        <v>326847</v>
      </c>
      <c r="R39" s="10">
        <v>326847</v>
      </c>
      <c r="S39" s="16"/>
    </row>
    <row r="40" spans="1:19" s="12" customFormat="1" ht="21" customHeight="1" x14ac:dyDescent="0.2">
      <c r="A40" s="69" t="s">
        <v>51</v>
      </c>
      <c r="B40" s="71">
        <f t="shared" si="1"/>
        <v>-960439</v>
      </c>
      <c r="C40" s="71">
        <f t="shared" si="2"/>
        <v>749612</v>
      </c>
      <c r="D40" s="71">
        <f t="shared" si="3"/>
        <v>1710051</v>
      </c>
      <c r="E40" s="71">
        <f t="shared" si="4"/>
        <v>-524001</v>
      </c>
      <c r="F40" s="71">
        <v>223767</v>
      </c>
      <c r="G40" s="71">
        <v>747768</v>
      </c>
      <c r="H40" s="71">
        <f t="shared" si="5"/>
        <v>-393295</v>
      </c>
      <c r="I40" s="71">
        <v>37095</v>
      </c>
      <c r="J40" s="71">
        <v>430390</v>
      </c>
      <c r="K40" s="71">
        <f t="shared" si="6"/>
        <v>-372763</v>
      </c>
      <c r="L40" s="71">
        <v>134599</v>
      </c>
      <c r="M40" s="71">
        <v>507362</v>
      </c>
      <c r="N40" s="71">
        <f t="shared" si="7"/>
        <v>-4826</v>
      </c>
      <c r="O40" s="71">
        <v>19705</v>
      </c>
      <c r="P40" s="71">
        <v>24531</v>
      </c>
      <c r="Q40" s="71">
        <f t="shared" si="8"/>
        <v>334446</v>
      </c>
      <c r="R40" s="71">
        <v>334446</v>
      </c>
      <c r="S40" s="49"/>
    </row>
    <row r="41" spans="1:19" s="12" customFormat="1" ht="21" customHeight="1" x14ac:dyDescent="0.2">
      <c r="A41" s="9" t="s">
        <v>52</v>
      </c>
      <c r="B41" s="10">
        <f t="shared" si="1"/>
        <v>-1017660</v>
      </c>
      <c r="C41" s="10">
        <f t="shared" si="2"/>
        <v>705316</v>
      </c>
      <c r="D41" s="10">
        <f t="shared" si="3"/>
        <v>1722976</v>
      </c>
      <c r="E41" s="10">
        <f t="shared" si="4"/>
        <v>-535022</v>
      </c>
      <c r="F41" s="10">
        <v>221123</v>
      </c>
      <c r="G41" s="10">
        <v>756145</v>
      </c>
      <c r="H41" s="10">
        <f t="shared" si="5"/>
        <v>-425826</v>
      </c>
      <c r="I41" s="10">
        <v>39112</v>
      </c>
      <c r="J41" s="10">
        <v>464938</v>
      </c>
      <c r="K41" s="10">
        <f t="shared" si="6"/>
        <v>-365984</v>
      </c>
      <c r="L41" s="10">
        <v>116759</v>
      </c>
      <c r="M41" s="10">
        <v>482743</v>
      </c>
      <c r="N41" s="10">
        <f t="shared" si="7"/>
        <v>-1884</v>
      </c>
      <c r="O41" s="10">
        <v>17266</v>
      </c>
      <c r="P41" s="10">
        <v>19150</v>
      </c>
      <c r="Q41" s="10">
        <f t="shared" si="8"/>
        <v>311056</v>
      </c>
      <c r="R41" s="10">
        <v>311056</v>
      </c>
      <c r="S41" s="49"/>
    </row>
    <row r="42" spans="1:19" s="12" customFormat="1" ht="21" customHeight="1" x14ac:dyDescent="0.2">
      <c r="A42" s="69" t="s">
        <v>53</v>
      </c>
      <c r="B42" s="70">
        <f t="shared" si="1"/>
        <v>-1013574</v>
      </c>
      <c r="C42" s="70">
        <f t="shared" si="2"/>
        <v>743129</v>
      </c>
      <c r="D42" s="70">
        <f t="shared" si="3"/>
        <v>1756703</v>
      </c>
      <c r="E42" s="70">
        <f t="shared" si="4"/>
        <v>-539814</v>
      </c>
      <c r="F42" s="70">
        <v>222695</v>
      </c>
      <c r="G42" s="70">
        <v>762509</v>
      </c>
      <c r="H42" s="70">
        <f t="shared" si="5"/>
        <v>-444302</v>
      </c>
      <c r="I42" s="70">
        <v>37563</v>
      </c>
      <c r="J42" s="70">
        <v>481865</v>
      </c>
      <c r="K42" s="70">
        <f t="shared" si="6"/>
        <v>-368601</v>
      </c>
      <c r="L42" s="70">
        <v>123372</v>
      </c>
      <c r="M42" s="70">
        <v>491973</v>
      </c>
      <c r="N42" s="70">
        <f t="shared" si="7"/>
        <v>-4412</v>
      </c>
      <c r="O42" s="70">
        <v>15944</v>
      </c>
      <c r="P42" s="70">
        <v>20356</v>
      </c>
      <c r="Q42" s="70">
        <f t="shared" si="8"/>
        <v>343555</v>
      </c>
      <c r="R42" s="70">
        <v>343555</v>
      </c>
      <c r="S42" s="49"/>
    </row>
    <row r="43" spans="1:19" s="12" customFormat="1" ht="21" customHeight="1" x14ac:dyDescent="0.2">
      <c r="A43" s="9" t="s">
        <v>54</v>
      </c>
      <c r="B43" s="10">
        <f t="shared" si="1"/>
        <v>-1029130</v>
      </c>
      <c r="C43" s="10">
        <f t="shared" si="2"/>
        <v>741894</v>
      </c>
      <c r="D43" s="10">
        <f t="shared" si="3"/>
        <v>1771024</v>
      </c>
      <c r="E43" s="10">
        <f t="shared" si="4"/>
        <v>-545536</v>
      </c>
      <c r="F43" s="10">
        <v>223982</v>
      </c>
      <c r="G43" s="10">
        <v>769518</v>
      </c>
      <c r="H43" s="10">
        <f t="shared" si="5"/>
        <v>-464098</v>
      </c>
      <c r="I43" s="10">
        <v>39257</v>
      </c>
      <c r="J43" s="10">
        <v>503355</v>
      </c>
      <c r="K43" s="10">
        <f t="shared" si="6"/>
        <v>-353493</v>
      </c>
      <c r="L43" s="10">
        <v>124915</v>
      </c>
      <c r="M43" s="10">
        <v>478408</v>
      </c>
      <c r="N43" s="10">
        <f t="shared" si="7"/>
        <v>-2135</v>
      </c>
      <c r="O43" s="10">
        <v>17608</v>
      </c>
      <c r="P43" s="10">
        <v>19743</v>
      </c>
      <c r="Q43" s="10">
        <f t="shared" si="8"/>
        <v>336132</v>
      </c>
      <c r="R43" s="10">
        <v>336132</v>
      </c>
      <c r="S43" s="49"/>
    </row>
    <row r="44" spans="1:19" s="12" customFormat="1" ht="21" customHeight="1" x14ac:dyDescent="0.2">
      <c r="A44" s="69" t="s">
        <v>55</v>
      </c>
      <c r="B44" s="71">
        <f t="shared" si="1"/>
        <v>-1048772</v>
      </c>
      <c r="C44" s="71">
        <f t="shared" si="2"/>
        <v>761236</v>
      </c>
      <c r="D44" s="71">
        <f t="shared" si="3"/>
        <v>1810008</v>
      </c>
      <c r="E44" s="71">
        <f t="shared" si="4"/>
        <v>-563937</v>
      </c>
      <c r="F44" s="71">
        <v>223718</v>
      </c>
      <c r="G44" s="71">
        <v>787655</v>
      </c>
      <c r="H44" s="71">
        <f t="shared" si="5"/>
        <v>-489791</v>
      </c>
      <c r="I44" s="71">
        <v>40777</v>
      </c>
      <c r="J44" s="71">
        <v>530568</v>
      </c>
      <c r="K44" s="71">
        <f t="shared" si="6"/>
        <v>-329478</v>
      </c>
      <c r="L44" s="71">
        <v>140296</v>
      </c>
      <c r="M44" s="71">
        <v>469774</v>
      </c>
      <c r="N44" s="71">
        <f t="shared" si="7"/>
        <v>-3157</v>
      </c>
      <c r="O44" s="71">
        <v>18854</v>
      </c>
      <c r="P44" s="71">
        <v>22011</v>
      </c>
      <c r="Q44" s="71">
        <f t="shared" si="8"/>
        <v>337591</v>
      </c>
      <c r="R44" s="71">
        <v>337591</v>
      </c>
      <c r="S44" s="49"/>
    </row>
    <row r="45" spans="1:19" s="12" customFormat="1" ht="21" customHeight="1" x14ac:dyDescent="0.2">
      <c r="A45" s="9" t="s">
        <v>56</v>
      </c>
      <c r="B45" s="10">
        <f t="shared" si="1"/>
        <v>-1048253</v>
      </c>
      <c r="C45" s="10">
        <f t="shared" si="2"/>
        <v>790490</v>
      </c>
      <c r="D45" s="10">
        <f t="shared" si="3"/>
        <v>1838743</v>
      </c>
      <c r="E45" s="10">
        <f t="shared" si="4"/>
        <v>-568118</v>
      </c>
      <c r="F45" s="10">
        <v>228639</v>
      </c>
      <c r="G45" s="10">
        <v>796757</v>
      </c>
      <c r="H45" s="10">
        <f t="shared" si="5"/>
        <v>-490912</v>
      </c>
      <c r="I45" s="10">
        <v>48676</v>
      </c>
      <c r="J45" s="10">
        <v>539588</v>
      </c>
      <c r="K45" s="10">
        <f t="shared" si="6"/>
        <v>-340841</v>
      </c>
      <c r="L45" s="10">
        <v>140681</v>
      </c>
      <c r="M45" s="10">
        <v>481522</v>
      </c>
      <c r="N45" s="10">
        <f t="shared" si="7"/>
        <v>-3187</v>
      </c>
      <c r="O45" s="10">
        <v>17689</v>
      </c>
      <c r="P45" s="10">
        <v>20876</v>
      </c>
      <c r="Q45" s="10">
        <f t="shared" si="8"/>
        <v>354805</v>
      </c>
      <c r="R45" s="10">
        <v>354805</v>
      </c>
      <c r="S45" s="49"/>
    </row>
    <row r="46" spans="1:19" s="12" customFormat="1" ht="21" customHeight="1" x14ac:dyDescent="0.2">
      <c r="A46" s="69" t="s">
        <v>57</v>
      </c>
      <c r="B46" s="70">
        <f t="shared" si="1"/>
        <v>-1072951</v>
      </c>
      <c r="C46" s="70">
        <f t="shared" si="2"/>
        <v>773066</v>
      </c>
      <c r="D46" s="70">
        <f t="shared" si="3"/>
        <v>1846017</v>
      </c>
      <c r="E46" s="70">
        <f t="shared" si="4"/>
        <v>-576374</v>
      </c>
      <c r="F46" s="70">
        <v>220740</v>
      </c>
      <c r="G46" s="70">
        <v>797114</v>
      </c>
      <c r="H46" s="70">
        <f t="shared" si="5"/>
        <v>-479452</v>
      </c>
      <c r="I46" s="70">
        <v>48765</v>
      </c>
      <c r="J46" s="70">
        <v>528217</v>
      </c>
      <c r="K46" s="70">
        <f t="shared" si="6"/>
        <v>-366402</v>
      </c>
      <c r="L46" s="70">
        <v>132292</v>
      </c>
      <c r="M46" s="70">
        <v>498694</v>
      </c>
      <c r="N46" s="70">
        <f t="shared" si="7"/>
        <v>-5413</v>
      </c>
      <c r="O46" s="70">
        <v>16579</v>
      </c>
      <c r="P46" s="70">
        <v>21992</v>
      </c>
      <c r="Q46" s="70">
        <f t="shared" si="8"/>
        <v>354690</v>
      </c>
      <c r="R46" s="70">
        <v>354690</v>
      </c>
      <c r="S46" s="49"/>
    </row>
    <row r="47" spans="1:19" s="12" customFormat="1" ht="21" customHeight="1" x14ac:dyDescent="0.2">
      <c r="A47" s="9" t="s">
        <v>58</v>
      </c>
      <c r="B47" s="10">
        <f t="shared" si="1"/>
        <v>-1109880</v>
      </c>
      <c r="C47" s="10">
        <f t="shared" si="2"/>
        <v>757847</v>
      </c>
      <c r="D47" s="10">
        <f t="shared" si="3"/>
        <v>1867727</v>
      </c>
      <c r="E47" s="10">
        <f t="shared" si="4"/>
        <v>-605114</v>
      </c>
      <c r="F47" s="10">
        <v>221159</v>
      </c>
      <c r="G47" s="10">
        <v>826273</v>
      </c>
      <c r="H47" s="10">
        <f t="shared" si="5"/>
        <v>-472364</v>
      </c>
      <c r="I47" s="10">
        <v>51651</v>
      </c>
      <c r="J47" s="10">
        <v>524015</v>
      </c>
      <c r="K47" s="10">
        <f t="shared" si="6"/>
        <v>-363147</v>
      </c>
      <c r="L47" s="10">
        <v>135235</v>
      </c>
      <c r="M47" s="10">
        <v>498382</v>
      </c>
      <c r="N47" s="10">
        <f t="shared" si="7"/>
        <v>-2956</v>
      </c>
      <c r="O47" s="10">
        <v>16101</v>
      </c>
      <c r="P47" s="10">
        <v>19057</v>
      </c>
      <c r="Q47" s="10">
        <f t="shared" si="8"/>
        <v>333701</v>
      </c>
      <c r="R47" s="10">
        <v>333701</v>
      </c>
      <c r="S47" s="49"/>
    </row>
    <row r="48" spans="1:19" ht="21" customHeight="1" x14ac:dyDescent="0.2">
      <c r="A48" s="69" t="s">
        <v>59</v>
      </c>
      <c r="B48" s="71">
        <f t="shared" si="1"/>
        <v>-1130563</v>
      </c>
      <c r="C48" s="71">
        <f t="shared" si="2"/>
        <v>741213</v>
      </c>
      <c r="D48" s="71">
        <f t="shared" si="3"/>
        <v>1871776</v>
      </c>
      <c r="E48" s="71">
        <f t="shared" si="4"/>
        <v>-622553</v>
      </c>
      <c r="F48" s="71">
        <v>215538</v>
      </c>
      <c r="G48" s="71">
        <v>838091</v>
      </c>
      <c r="H48" s="71">
        <f t="shared" si="5"/>
        <v>-480221</v>
      </c>
      <c r="I48" s="71">
        <v>49494</v>
      </c>
      <c r="J48" s="71">
        <v>529715</v>
      </c>
      <c r="K48" s="71">
        <f t="shared" si="6"/>
        <v>-346320</v>
      </c>
      <c r="L48" s="71">
        <v>139295</v>
      </c>
      <c r="M48" s="71">
        <v>485615</v>
      </c>
      <c r="N48" s="71">
        <f t="shared" si="7"/>
        <v>-1403</v>
      </c>
      <c r="O48" s="71">
        <v>16952</v>
      </c>
      <c r="P48" s="71">
        <v>18355</v>
      </c>
      <c r="Q48" s="71">
        <f t="shared" si="8"/>
        <v>319934</v>
      </c>
      <c r="R48" s="71">
        <v>319934</v>
      </c>
      <c r="S48" s="16"/>
    </row>
    <row r="49" spans="1:19" s="12" customFormat="1" ht="21" customHeight="1" x14ac:dyDescent="0.2">
      <c r="A49" s="9" t="s">
        <v>125</v>
      </c>
      <c r="B49" s="10">
        <f t="shared" ref="B49:B52" si="9">+C49-D49</f>
        <v>-1150964</v>
      </c>
      <c r="C49" s="10">
        <f t="shared" ref="C49:C52" si="10">+F49+I49+L49+O49+R49</f>
        <v>739651</v>
      </c>
      <c r="D49" s="10">
        <f t="shared" ref="D49:D52" si="11">+G49+J49+M49+P49</f>
        <v>1890615</v>
      </c>
      <c r="E49" s="10">
        <f t="shared" ref="E49:E52" si="12">+F49-G49</f>
        <v>-634207</v>
      </c>
      <c r="F49" s="10">
        <v>217697</v>
      </c>
      <c r="G49" s="10">
        <v>851904</v>
      </c>
      <c r="H49" s="10">
        <f t="shared" ref="H49:H52" si="13">+I49-J49</f>
        <v>-481658</v>
      </c>
      <c r="I49" s="10">
        <v>55739</v>
      </c>
      <c r="J49" s="10">
        <v>537397</v>
      </c>
      <c r="K49" s="10">
        <f t="shared" ref="K49:K52" si="14">+L49-M49</f>
        <v>-344151</v>
      </c>
      <c r="L49" s="10">
        <v>139079</v>
      </c>
      <c r="M49" s="10">
        <v>483230</v>
      </c>
      <c r="N49" s="10">
        <f t="shared" ref="N49:N52" si="15">+O49-P49</f>
        <v>-3026</v>
      </c>
      <c r="O49" s="10">
        <v>15058</v>
      </c>
      <c r="P49" s="10">
        <v>18084</v>
      </c>
      <c r="Q49" s="10">
        <f t="shared" si="8"/>
        <v>312078</v>
      </c>
      <c r="R49" s="10">
        <v>312078</v>
      </c>
      <c r="S49" s="49"/>
    </row>
    <row r="50" spans="1:19" s="12" customFormat="1" ht="21" customHeight="1" x14ac:dyDescent="0.2">
      <c r="A50" s="69" t="s">
        <v>126</v>
      </c>
      <c r="B50" s="70">
        <f t="shared" si="9"/>
        <v>-1162148</v>
      </c>
      <c r="C50" s="70">
        <f t="shared" si="10"/>
        <v>758668</v>
      </c>
      <c r="D50" s="70">
        <f t="shared" si="11"/>
        <v>1920816</v>
      </c>
      <c r="E50" s="70">
        <f t="shared" si="12"/>
        <v>-628692</v>
      </c>
      <c r="F50" s="70">
        <v>222359</v>
      </c>
      <c r="G50" s="70">
        <v>851051</v>
      </c>
      <c r="H50" s="70">
        <f t="shared" si="13"/>
        <v>-491323</v>
      </c>
      <c r="I50" s="70">
        <v>70570</v>
      </c>
      <c r="J50" s="70">
        <v>561893</v>
      </c>
      <c r="K50" s="70">
        <f t="shared" si="14"/>
        <v>-349722</v>
      </c>
      <c r="L50" s="70">
        <v>137517</v>
      </c>
      <c r="M50" s="70">
        <v>487239</v>
      </c>
      <c r="N50" s="70">
        <f t="shared" si="15"/>
        <v>-3087</v>
      </c>
      <c r="O50" s="70">
        <v>17546</v>
      </c>
      <c r="P50" s="70">
        <v>20633</v>
      </c>
      <c r="Q50" s="70">
        <f t="shared" si="8"/>
        <v>310676</v>
      </c>
      <c r="R50" s="70">
        <v>310676</v>
      </c>
      <c r="S50" s="49"/>
    </row>
    <row r="51" spans="1:19" s="12" customFormat="1" ht="21" customHeight="1" x14ac:dyDescent="0.2">
      <c r="A51" s="9" t="s">
        <v>127</v>
      </c>
      <c r="B51" s="10">
        <f t="shared" si="9"/>
        <v>-1189790</v>
      </c>
      <c r="C51" s="10">
        <f t="shared" si="10"/>
        <v>801607</v>
      </c>
      <c r="D51" s="10">
        <f t="shared" si="11"/>
        <v>1991397</v>
      </c>
      <c r="E51" s="10">
        <f t="shared" si="12"/>
        <v>-652312</v>
      </c>
      <c r="F51" s="10">
        <v>229249</v>
      </c>
      <c r="G51" s="10">
        <v>881561</v>
      </c>
      <c r="H51" s="10">
        <f t="shared" si="13"/>
        <v>-507802</v>
      </c>
      <c r="I51" s="10">
        <v>75708</v>
      </c>
      <c r="J51" s="10">
        <v>583510</v>
      </c>
      <c r="K51" s="10">
        <f t="shared" si="14"/>
        <v>-362870</v>
      </c>
      <c r="L51" s="10">
        <v>139715</v>
      </c>
      <c r="M51" s="10">
        <v>502585</v>
      </c>
      <c r="N51" s="10">
        <f t="shared" si="15"/>
        <v>-2214</v>
      </c>
      <c r="O51" s="10">
        <v>21527</v>
      </c>
      <c r="P51" s="10">
        <v>23741</v>
      </c>
      <c r="Q51" s="10">
        <f t="shared" si="8"/>
        <v>335408</v>
      </c>
      <c r="R51" s="10">
        <v>335408</v>
      </c>
      <c r="S51" s="49"/>
    </row>
    <row r="52" spans="1:19" ht="21" customHeight="1" x14ac:dyDescent="0.2">
      <c r="A52" s="69" t="s">
        <v>128</v>
      </c>
      <c r="B52" s="71">
        <f t="shared" si="9"/>
        <v>-1179881</v>
      </c>
      <c r="C52" s="71">
        <f t="shared" si="10"/>
        <v>831877</v>
      </c>
      <c r="D52" s="71">
        <f t="shared" si="11"/>
        <v>2011758</v>
      </c>
      <c r="E52" s="71">
        <f t="shared" si="12"/>
        <v>-664053</v>
      </c>
      <c r="F52" s="71">
        <v>232765</v>
      </c>
      <c r="G52" s="71">
        <v>896818</v>
      </c>
      <c r="H52" s="71">
        <f t="shared" si="13"/>
        <v>-500978</v>
      </c>
      <c r="I52" s="71">
        <v>72164</v>
      </c>
      <c r="J52" s="71">
        <v>573142</v>
      </c>
      <c r="K52" s="71">
        <f t="shared" si="14"/>
        <v>-364762</v>
      </c>
      <c r="L52" s="71">
        <v>147066</v>
      </c>
      <c r="M52" s="71">
        <v>511828</v>
      </c>
      <c r="N52" s="71">
        <f t="shared" si="15"/>
        <v>-2345</v>
      </c>
      <c r="O52" s="71">
        <v>27625</v>
      </c>
      <c r="P52" s="71">
        <v>29970</v>
      </c>
      <c r="Q52" s="71">
        <f t="shared" si="8"/>
        <v>352257</v>
      </c>
      <c r="R52" s="71">
        <v>352257</v>
      </c>
      <c r="S52" s="16"/>
    </row>
    <row r="53" spans="1:19" s="12" customFormat="1" ht="21" customHeight="1" x14ac:dyDescent="0.2">
      <c r="A53" s="9" t="s">
        <v>132</v>
      </c>
      <c r="B53" s="10">
        <f t="shared" ref="B53:B56" si="16">+C53-D53</f>
        <v>-1165823</v>
      </c>
      <c r="C53" s="10">
        <f t="shared" ref="C53:C56" si="17">+F53+I53+L53+O53+R53</f>
        <v>864952</v>
      </c>
      <c r="D53" s="10">
        <f t="shared" ref="D53:D56" si="18">+G53+J53+M53+P53</f>
        <v>2030775</v>
      </c>
      <c r="E53" s="10">
        <f t="shared" ref="E53:E56" si="19">+F53-G53</f>
        <v>-650581</v>
      </c>
      <c r="F53" s="10">
        <v>235439</v>
      </c>
      <c r="G53" s="10">
        <v>886020</v>
      </c>
      <c r="H53" s="10">
        <f t="shared" ref="H53:H56" si="20">+I53-J53</f>
        <v>-516599</v>
      </c>
      <c r="I53" s="10">
        <v>81900</v>
      </c>
      <c r="J53" s="10">
        <v>598499</v>
      </c>
      <c r="K53" s="10">
        <f t="shared" ref="K53:K56" si="21">+L53-M53</f>
        <v>-363008</v>
      </c>
      <c r="L53" s="10">
        <v>146735</v>
      </c>
      <c r="M53" s="10">
        <v>509743</v>
      </c>
      <c r="N53" s="10">
        <f t="shared" ref="N53:N56" si="22">+O53-P53</f>
        <v>-5929</v>
      </c>
      <c r="O53" s="10">
        <v>30584</v>
      </c>
      <c r="P53" s="10">
        <v>36513</v>
      </c>
      <c r="Q53" s="10">
        <f t="shared" ref="Q53:Q56" si="23">+R53</f>
        <v>370294</v>
      </c>
      <c r="R53" s="10">
        <v>370294</v>
      </c>
      <c r="S53" s="49"/>
    </row>
    <row r="54" spans="1:19" s="12" customFormat="1" ht="21" customHeight="1" x14ac:dyDescent="0.2">
      <c r="A54" s="69" t="s">
        <v>133</v>
      </c>
      <c r="B54" s="70">
        <f t="shared" si="16"/>
        <v>-1168886</v>
      </c>
      <c r="C54" s="70">
        <f t="shared" si="17"/>
        <v>884735</v>
      </c>
      <c r="D54" s="70">
        <f t="shared" si="18"/>
        <v>2053621</v>
      </c>
      <c r="E54" s="70">
        <f t="shared" si="19"/>
        <v>-646991</v>
      </c>
      <c r="F54" s="70">
        <v>240636</v>
      </c>
      <c r="G54" s="70">
        <v>887627</v>
      </c>
      <c r="H54" s="70">
        <f t="shared" si="20"/>
        <v>-493585</v>
      </c>
      <c r="I54" s="70">
        <v>92808</v>
      </c>
      <c r="J54" s="70">
        <v>586393</v>
      </c>
      <c r="K54" s="70">
        <f t="shared" si="21"/>
        <v>-409349</v>
      </c>
      <c r="L54" s="70">
        <v>137202</v>
      </c>
      <c r="M54" s="70">
        <v>546551</v>
      </c>
      <c r="N54" s="70">
        <f t="shared" si="22"/>
        <v>-10698</v>
      </c>
      <c r="O54" s="70">
        <v>22352</v>
      </c>
      <c r="P54" s="70">
        <v>33050</v>
      </c>
      <c r="Q54" s="70">
        <f t="shared" si="23"/>
        <v>391737</v>
      </c>
      <c r="R54" s="70">
        <v>391737</v>
      </c>
      <c r="S54" s="49"/>
    </row>
    <row r="55" spans="1:19" s="12" customFormat="1" ht="21" customHeight="1" x14ac:dyDescent="0.2">
      <c r="A55" s="9" t="s">
        <v>134</v>
      </c>
      <c r="B55" s="10">
        <f t="shared" si="16"/>
        <v>-1147917</v>
      </c>
      <c r="C55" s="10">
        <f t="shared" si="17"/>
        <v>897694</v>
      </c>
      <c r="D55" s="10">
        <f t="shared" si="18"/>
        <v>2045611</v>
      </c>
      <c r="E55" s="10">
        <f t="shared" si="19"/>
        <v>-646483</v>
      </c>
      <c r="F55" s="10">
        <v>245127</v>
      </c>
      <c r="G55" s="10">
        <v>891610</v>
      </c>
      <c r="H55" s="10">
        <f t="shared" si="20"/>
        <v>-481551</v>
      </c>
      <c r="I55" s="10">
        <v>103273</v>
      </c>
      <c r="J55" s="10">
        <v>584824</v>
      </c>
      <c r="K55" s="10">
        <f t="shared" si="21"/>
        <v>-395529</v>
      </c>
      <c r="L55" s="10">
        <v>145170</v>
      </c>
      <c r="M55" s="10">
        <v>540699</v>
      </c>
      <c r="N55" s="10">
        <f t="shared" si="22"/>
        <v>-7444</v>
      </c>
      <c r="O55" s="10">
        <v>21034</v>
      </c>
      <c r="P55" s="10">
        <v>28478</v>
      </c>
      <c r="Q55" s="10">
        <f t="shared" si="23"/>
        <v>383090</v>
      </c>
      <c r="R55" s="10">
        <v>383090</v>
      </c>
      <c r="S55" s="49"/>
    </row>
    <row r="56" spans="1:19" ht="21" customHeight="1" x14ac:dyDescent="0.2">
      <c r="A56" s="69" t="s">
        <v>135</v>
      </c>
      <c r="B56" s="71">
        <f t="shared" si="16"/>
        <v>-1101380</v>
      </c>
      <c r="C56" s="71">
        <f t="shared" si="17"/>
        <v>928890</v>
      </c>
      <c r="D56" s="71">
        <f t="shared" si="18"/>
        <v>2030270</v>
      </c>
      <c r="E56" s="71">
        <f t="shared" si="19"/>
        <v>-639841</v>
      </c>
      <c r="F56" s="71">
        <v>243826</v>
      </c>
      <c r="G56" s="71">
        <v>883667</v>
      </c>
      <c r="H56" s="71">
        <f t="shared" si="20"/>
        <v>-468597</v>
      </c>
      <c r="I56" s="71">
        <v>129859</v>
      </c>
      <c r="J56" s="71">
        <v>598456</v>
      </c>
      <c r="K56" s="71">
        <f t="shared" si="21"/>
        <v>-355975</v>
      </c>
      <c r="L56" s="71">
        <v>166453</v>
      </c>
      <c r="M56" s="71">
        <v>522428</v>
      </c>
      <c r="N56" s="71">
        <f t="shared" si="22"/>
        <v>-7263</v>
      </c>
      <c r="O56" s="71">
        <v>18456</v>
      </c>
      <c r="P56" s="71">
        <v>25719</v>
      </c>
      <c r="Q56" s="71">
        <f t="shared" si="23"/>
        <v>370296</v>
      </c>
      <c r="R56" s="71">
        <v>370296</v>
      </c>
      <c r="S56" s="16"/>
    </row>
    <row r="57" spans="1:19" s="12" customFormat="1" ht="21" customHeight="1" x14ac:dyDescent="0.2">
      <c r="A57" s="9" t="s">
        <v>136</v>
      </c>
      <c r="B57" s="10">
        <f t="shared" ref="B57:B60" si="24">+C57-D57</f>
        <v>-1128106</v>
      </c>
      <c r="C57" s="10">
        <f t="shared" ref="C57:C60" si="25">+F57+I57+L57+O57+R57</f>
        <v>936958</v>
      </c>
      <c r="D57" s="10">
        <f t="shared" ref="D57:D60" si="26">+G57+J57+M57+P57</f>
        <v>2065064</v>
      </c>
      <c r="E57" s="10">
        <f t="shared" ref="E57:E60" si="27">+F57-G57</f>
        <v>-669318</v>
      </c>
      <c r="F57" s="10">
        <v>250877</v>
      </c>
      <c r="G57" s="10">
        <v>920195</v>
      </c>
      <c r="H57" s="10">
        <f t="shared" ref="H57:H60" si="28">+I57-J57</f>
        <v>-451438</v>
      </c>
      <c r="I57" s="10">
        <v>127072</v>
      </c>
      <c r="J57" s="10">
        <v>578510</v>
      </c>
      <c r="K57" s="10">
        <f t="shared" ref="K57:K60" si="29">+L57-M57</f>
        <v>-379418</v>
      </c>
      <c r="L57" s="10">
        <v>164270</v>
      </c>
      <c r="M57" s="10">
        <v>543688</v>
      </c>
      <c r="N57" s="10">
        <f t="shared" ref="N57:N60" si="30">+O57-P57</f>
        <v>-5828</v>
      </c>
      <c r="O57" s="10">
        <v>16843</v>
      </c>
      <c r="P57" s="10">
        <v>22671</v>
      </c>
      <c r="Q57" s="10">
        <f t="shared" ref="Q57:Q60" si="31">+R57</f>
        <v>377896</v>
      </c>
      <c r="R57" s="10">
        <v>377896</v>
      </c>
      <c r="S57" s="49"/>
    </row>
    <row r="58" spans="1:19" s="12" customFormat="1" ht="21" customHeight="1" x14ac:dyDescent="0.2">
      <c r="A58" s="69" t="s">
        <v>137</v>
      </c>
      <c r="B58" s="70">
        <f t="shared" si="24"/>
        <v>-1118064</v>
      </c>
      <c r="C58" s="70">
        <f t="shared" si="25"/>
        <v>1023637</v>
      </c>
      <c r="D58" s="70">
        <f t="shared" si="26"/>
        <v>2141701</v>
      </c>
      <c r="E58" s="70">
        <f t="shared" si="27"/>
        <v>-682860</v>
      </c>
      <c r="F58" s="70">
        <v>246183</v>
      </c>
      <c r="G58" s="70">
        <v>929043</v>
      </c>
      <c r="H58" s="70">
        <f t="shared" si="28"/>
        <v>-467304</v>
      </c>
      <c r="I58" s="70">
        <v>139104</v>
      </c>
      <c r="J58" s="70">
        <v>606408</v>
      </c>
      <c r="K58" s="70">
        <f t="shared" si="29"/>
        <v>-397765</v>
      </c>
      <c r="L58" s="70">
        <v>184343</v>
      </c>
      <c r="M58" s="70">
        <v>582108</v>
      </c>
      <c r="N58" s="70">
        <f t="shared" si="30"/>
        <v>-9031</v>
      </c>
      <c r="O58" s="70">
        <v>15111</v>
      </c>
      <c r="P58" s="70">
        <v>24142</v>
      </c>
      <c r="Q58" s="70">
        <f t="shared" si="31"/>
        <v>438896</v>
      </c>
      <c r="R58" s="70">
        <v>438896</v>
      </c>
      <c r="S58" s="49"/>
    </row>
    <row r="59" spans="1:19" s="12" customFormat="1" ht="21" customHeight="1" x14ac:dyDescent="0.2">
      <c r="A59" s="9" t="s">
        <v>138</v>
      </c>
      <c r="B59" s="10">
        <f t="shared" si="24"/>
        <v>-1136788</v>
      </c>
      <c r="C59" s="10">
        <f t="shared" si="25"/>
        <v>1004453</v>
      </c>
      <c r="D59" s="10">
        <f t="shared" si="26"/>
        <v>2141241</v>
      </c>
      <c r="E59" s="10">
        <f t="shared" si="27"/>
        <v>-697308</v>
      </c>
      <c r="F59" s="10">
        <v>242845</v>
      </c>
      <c r="G59" s="10">
        <v>940153</v>
      </c>
      <c r="H59" s="10">
        <f t="shared" si="28"/>
        <v>-467593</v>
      </c>
      <c r="I59" s="10">
        <v>138578</v>
      </c>
      <c r="J59" s="10">
        <v>606171</v>
      </c>
      <c r="K59" s="10">
        <f t="shared" si="29"/>
        <v>-397765</v>
      </c>
      <c r="L59" s="10">
        <v>177944</v>
      </c>
      <c r="M59" s="10">
        <v>575709</v>
      </c>
      <c r="N59" s="10">
        <f t="shared" si="30"/>
        <v>-5657</v>
      </c>
      <c r="O59" s="10">
        <v>13551</v>
      </c>
      <c r="P59" s="10">
        <v>19208</v>
      </c>
      <c r="Q59" s="10">
        <f t="shared" si="31"/>
        <v>431535</v>
      </c>
      <c r="R59" s="10">
        <v>431535</v>
      </c>
      <c r="S59" s="49"/>
    </row>
    <row r="60" spans="1:19" ht="21" customHeight="1" x14ac:dyDescent="0.2">
      <c r="A60" s="69" t="s">
        <v>139</v>
      </c>
      <c r="B60" s="71">
        <f t="shared" si="24"/>
        <v>-1119611</v>
      </c>
      <c r="C60" s="71">
        <f t="shared" si="25"/>
        <v>1074021</v>
      </c>
      <c r="D60" s="71">
        <f t="shared" si="26"/>
        <v>2193632</v>
      </c>
      <c r="E60" s="71">
        <f t="shared" si="27"/>
        <v>-688253</v>
      </c>
      <c r="F60" s="71">
        <v>268694</v>
      </c>
      <c r="G60" s="71">
        <v>956947</v>
      </c>
      <c r="H60" s="71">
        <f t="shared" si="28"/>
        <v>-491337</v>
      </c>
      <c r="I60" s="71">
        <v>114042</v>
      </c>
      <c r="J60" s="71">
        <v>605379</v>
      </c>
      <c r="K60" s="71">
        <f t="shared" si="29"/>
        <v>-411975</v>
      </c>
      <c r="L60" s="71">
        <v>198715</v>
      </c>
      <c r="M60" s="71">
        <v>610690</v>
      </c>
      <c r="N60" s="71">
        <f t="shared" si="30"/>
        <v>-6123</v>
      </c>
      <c r="O60" s="71">
        <v>14493</v>
      </c>
      <c r="P60" s="71">
        <v>20616</v>
      </c>
      <c r="Q60" s="71">
        <f t="shared" si="31"/>
        <v>478077</v>
      </c>
      <c r="R60" s="71">
        <v>478077</v>
      </c>
      <c r="S60" s="16"/>
    </row>
    <row r="61" spans="1:19" s="12" customFormat="1" ht="21" customHeight="1" x14ac:dyDescent="0.2">
      <c r="A61" s="9" t="s">
        <v>140</v>
      </c>
      <c r="B61" s="10">
        <f t="shared" ref="B61:B68" si="32">+C61-D61</f>
        <v>-1141597</v>
      </c>
      <c r="C61" s="10">
        <f t="shared" ref="C61:C68" si="33">+F61+I61+L61+O61+R61</f>
        <v>1036730</v>
      </c>
      <c r="D61" s="10">
        <f t="shared" ref="D61:D68" si="34">+G61+J61+M61+P61</f>
        <v>2178327</v>
      </c>
      <c r="E61" s="10">
        <f t="shared" ref="E61:E68" si="35">+F61-G61</f>
        <v>-714522</v>
      </c>
      <c r="F61" s="10">
        <v>256571</v>
      </c>
      <c r="G61" s="10">
        <v>971093</v>
      </c>
      <c r="H61" s="10">
        <f t="shared" ref="H61:H68" si="36">+I61-J61</f>
        <v>-494006</v>
      </c>
      <c r="I61" s="10">
        <v>126913</v>
      </c>
      <c r="J61" s="10">
        <v>620919</v>
      </c>
      <c r="K61" s="10">
        <f t="shared" ref="K61:K68" si="37">+L61-M61</f>
        <v>-374384</v>
      </c>
      <c r="L61" s="10">
        <v>195953</v>
      </c>
      <c r="M61" s="10">
        <v>570337</v>
      </c>
      <c r="N61" s="10">
        <f t="shared" ref="N61:N68" si="38">+O61-P61</f>
        <v>-522</v>
      </c>
      <c r="O61" s="10">
        <v>15456</v>
      </c>
      <c r="P61" s="10">
        <v>15978</v>
      </c>
      <c r="Q61" s="10">
        <f t="shared" ref="Q61:Q68" si="39">+R61</f>
        <v>441837</v>
      </c>
      <c r="R61" s="10">
        <v>441837</v>
      </c>
      <c r="S61" s="49"/>
    </row>
    <row r="62" spans="1:19" s="12" customFormat="1" ht="21" customHeight="1" x14ac:dyDescent="0.2">
      <c r="A62" s="69" t="s">
        <v>141</v>
      </c>
      <c r="B62" s="70">
        <f t="shared" si="32"/>
        <v>-1177634</v>
      </c>
      <c r="C62" s="70">
        <f t="shared" si="33"/>
        <v>993367</v>
      </c>
      <c r="D62" s="70">
        <f t="shared" si="34"/>
        <v>2171001</v>
      </c>
      <c r="E62" s="70">
        <f t="shared" si="35"/>
        <v>-709398</v>
      </c>
      <c r="F62" s="70">
        <v>255235</v>
      </c>
      <c r="G62" s="70">
        <v>964633</v>
      </c>
      <c r="H62" s="70">
        <f t="shared" si="36"/>
        <v>-513969</v>
      </c>
      <c r="I62" s="70">
        <v>122510</v>
      </c>
      <c r="J62" s="70">
        <v>636479</v>
      </c>
      <c r="K62" s="70">
        <f t="shared" si="37"/>
        <v>-366960</v>
      </c>
      <c r="L62" s="70">
        <v>187775</v>
      </c>
      <c r="M62" s="70">
        <v>554735</v>
      </c>
      <c r="N62" s="70">
        <f t="shared" si="38"/>
        <v>-1375</v>
      </c>
      <c r="O62" s="70">
        <v>13779</v>
      </c>
      <c r="P62" s="70">
        <v>15154</v>
      </c>
      <c r="Q62" s="70">
        <f t="shared" si="39"/>
        <v>414068</v>
      </c>
      <c r="R62" s="70">
        <v>414068</v>
      </c>
      <c r="S62" s="49"/>
    </row>
    <row r="63" spans="1:19" s="12" customFormat="1" ht="21" customHeight="1" x14ac:dyDescent="0.2">
      <c r="A63" s="9" t="s">
        <v>142</v>
      </c>
      <c r="B63" s="10">
        <f t="shared" si="32"/>
        <v>-1184345</v>
      </c>
      <c r="C63" s="10">
        <f t="shared" si="33"/>
        <v>1001459</v>
      </c>
      <c r="D63" s="10">
        <f t="shared" si="34"/>
        <v>2185804</v>
      </c>
      <c r="E63" s="10">
        <f t="shared" si="35"/>
        <v>-721438</v>
      </c>
      <c r="F63" s="10">
        <v>257496</v>
      </c>
      <c r="G63" s="10">
        <v>978934</v>
      </c>
      <c r="H63" s="10">
        <f t="shared" si="36"/>
        <v>-519676</v>
      </c>
      <c r="I63" s="10">
        <v>127939</v>
      </c>
      <c r="J63" s="10">
        <v>647615</v>
      </c>
      <c r="K63" s="10">
        <f t="shared" si="37"/>
        <v>-350380</v>
      </c>
      <c r="L63" s="10">
        <v>195304</v>
      </c>
      <c r="M63" s="10">
        <v>545684</v>
      </c>
      <c r="N63" s="10">
        <f t="shared" si="38"/>
        <v>507</v>
      </c>
      <c r="O63" s="10">
        <v>14078</v>
      </c>
      <c r="P63" s="10">
        <v>13571</v>
      </c>
      <c r="Q63" s="10">
        <f t="shared" si="39"/>
        <v>406642</v>
      </c>
      <c r="R63" s="10">
        <v>406642</v>
      </c>
      <c r="S63" s="49"/>
    </row>
    <row r="64" spans="1:19" ht="21" customHeight="1" x14ac:dyDescent="0.2">
      <c r="A64" s="69" t="s">
        <v>143</v>
      </c>
      <c r="B64" s="71">
        <f t="shared" si="32"/>
        <v>-1195969</v>
      </c>
      <c r="C64" s="71">
        <f t="shared" si="33"/>
        <v>994803</v>
      </c>
      <c r="D64" s="71">
        <f t="shared" si="34"/>
        <v>2190772</v>
      </c>
      <c r="E64" s="71">
        <f t="shared" si="35"/>
        <v>-732866</v>
      </c>
      <c r="F64" s="71">
        <v>254475</v>
      </c>
      <c r="G64" s="71">
        <v>987341</v>
      </c>
      <c r="H64" s="71">
        <f t="shared" si="36"/>
        <v>-534714</v>
      </c>
      <c r="I64" s="71">
        <v>123668</v>
      </c>
      <c r="J64" s="71">
        <v>658382</v>
      </c>
      <c r="K64" s="71">
        <f t="shared" si="37"/>
        <v>-327392</v>
      </c>
      <c r="L64" s="71">
        <v>205505</v>
      </c>
      <c r="M64" s="71">
        <v>532897</v>
      </c>
      <c r="N64" s="71">
        <f t="shared" si="38"/>
        <v>4645</v>
      </c>
      <c r="O64" s="71">
        <v>16797</v>
      </c>
      <c r="P64" s="71">
        <v>12152</v>
      </c>
      <c r="Q64" s="71">
        <f t="shared" si="39"/>
        <v>394358</v>
      </c>
      <c r="R64" s="71">
        <v>394358</v>
      </c>
      <c r="S64" s="16"/>
    </row>
    <row r="65" spans="1:19" s="54" customFormat="1" ht="21" customHeight="1" x14ac:dyDescent="0.2">
      <c r="A65" s="35" t="s">
        <v>144</v>
      </c>
      <c r="B65" s="36">
        <f t="shared" si="32"/>
        <v>-1180410</v>
      </c>
      <c r="C65" s="36">
        <f t="shared" si="33"/>
        <v>1023833</v>
      </c>
      <c r="D65" s="36">
        <f t="shared" si="34"/>
        <v>2204243</v>
      </c>
      <c r="E65" s="36">
        <f t="shared" si="35"/>
        <v>-744869</v>
      </c>
      <c r="F65" s="36">
        <v>258713</v>
      </c>
      <c r="G65" s="36">
        <v>1003582</v>
      </c>
      <c r="H65" s="36">
        <f t="shared" si="36"/>
        <v>-507699</v>
      </c>
      <c r="I65" s="36">
        <v>137526</v>
      </c>
      <c r="J65" s="36">
        <v>645225</v>
      </c>
      <c r="K65" s="36">
        <f t="shared" si="37"/>
        <v>-340713</v>
      </c>
      <c r="L65" s="36">
        <v>203223</v>
      </c>
      <c r="M65" s="36">
        <v>543936</v>
      </c>
      <c r="N65" s="36">
        <f t="shared" si="38"/>
        <v>5010</v>
      </c>
      <c r="O65" s="36">
        <v>16510</v>
      </c>
      <c r="P65" s="36">
        <v>11500</v>
      </c>
      <c r="Q65" s="36">
        <f t="shared" si="39"/>
        <v>407861</v>
      </c>
      <c r="R65" s="36">
        <v>407861</v>
      </c>
      <c r="S65" s="53"/>
    </row>
    <row r="66" spans="1:19" s="54" customFormat="1" ht="21" customHeight="1" x14ac:dyDescent="0.2">
      <c r="A66" s="72" t="s">
        <v>145</v>
      </c>
      <c r="B66" s="73">
        <f t="shared" si="32"/>
        <v>-1147448</v>
      </c>
      <c r="C66" s="73">
        <f t="shared" si="33"/>
        <v>1053756</v>
      </c>
      <c r="D66" s="73">
        <f t="shared" si="34"/>
        <v>2201204</v>
      </c>
      <c r="E66" s="73">
        <f t="shared" si="35"/>
        <v>-738068</v>
      </c>
      <c r="F66" s="73">
        <v>261136</v>
      </c>
      <c r="G66" s="73">
        <v>999204</v>
      </c>
      <c r="H66" s="73">
        <f t="shared" si="36"/>
        <v>-501444</v>
      </c>
      <c r="I66" s="73">
        <v>141575</v>
      </c>
      <c r="J66" s="73">
        <v>643019</v>
      </c>
      <c r="K66" s="73">
        <f t="shared" si="37"/>
        <v>-319482</v>
      </c>
      <c r="L66" s="73">
        <v>225578</v>
      </c>
      <c r="M66" s="73">
        <v>545060</v>
      </c>
      <c r="N66" s="73">
        <f t="shared" si="38"/>
        <v>3564</v>
      </c>
      <c r="O66" s="73">
        <v>17485</v>
      </c>
      <c r="P66" s="73">
        <v>13921</v>
      </c>
      <c r="Q66" s="73">
        <f t="shared" si="39"/>
        <v>407982</v>
      </c>
      <c r="R66" s="73">
        <v>407982</v>
      </c>
      <c r="S66" s="53"/>
    </row>
    <row r="67" spans="1:19" s="54" customFormat="1" ht="21" customHeight="1" x14ac:dyDescent="0.2">
      <c r="A67" s="35" t="s">
        <v>146</v>
      </c>
      <c r="B67" s="36">
        <f t="shared" si="32"/>
        <v>-1179824</v>
      </c>
      <c r="C67" s="36">
        <f t="shared" si="33"/>
        <v>1042853</v>
      </c>
      <c r="D67" s="36">
        <f t="shared" si="34"/>
        <v>2222677</v>
      </c>
      <c r="E67" s="36">
        <f t="shared" si="35"/>
        <v>-778201</v>
      </c>
      <c r="F67" s="36">
        <v>247044</v>
      </c>
      <c r="G67" s="36">
        <v>1025245</v>
      </c>
      <c r="H67" s="36">
        <f t="shared" si="36"/>
        <v>-497223</v>
      </c>
      <c r="I67" s="36">
        <v>143423</v>
      </c>
      <c r="J67" s="36">
        <v>640646</v>
      </c>
      <c r="K67" s="36">
        <f t="shared" si="37"/>
        <v>-327730</v>
      </c>
      <c r="L67" s="36">
        <v>217631</v>
      </c>
      <c r="M67" s="36">
        <v>545361</v>
      </c>
      <c r="N67" s="36">
        <f t="shared" si="38"/>
        <v>8450</v>
      </c>
      <c r="O67" s="36">
        <v>19875</v>
      </c>
      <c r="P67" s="36">
        <v>11425</v>
      </c>
      <c r="Q67" s="36">
        <f t="shared" si="39"/>
        <v>414880</v>
      </c>
      <c r="R67" s="36">
        <v>414880</v>
      </c>
      <c r="S67" s="53"/>
    </row>
    <row r="68" spans="1:19" s="32" customFormat="1" ht="21" customHeight="1" x14ac:dyDescent="0.2">
      <c r="A68" s="72" t="s">
        <v>147</v>
      </c>
      <c r="B68" s="74">
        <f t="shared" si="32"/>
        <v>-1163210</v>
      </c>
      <c r="C68" s="74">
        <f t="shared" si="33"/>
        <v>1069820</v>
      </c>
      <c r="D68" s="74">
        <f t="shared" si="34"/>
        <v>2233030</v>
      </c>
      <c r="E68" s="74">
        <f t="shared" si="35"/>
        <v>-778483</v>
      </c>
      <c r="F68" s="74">
        <v>250674</v>
      </c>
      <c r="G68" s="74">
        <v>1029157</v>
      </c>
      <c r="H68" s="74">
        <f t="shared" si="36"/>
        <v>-507429</v>
      </c>
      <c r="I68" s="74">
        <v>133625</v>
      </c>
      <c r="J68" s="74">
        <v>641054</v>
      </c>
      <c r="K68" s="74">
        <f t="shared" si="37"/>
        <v>-324421</v>
      </c>
      <c r="L68" s="74">
        <v>225738</v>
      </c>
      <c r="M68" s="74">
        <v>550159</v>
      </c>
      <c r="N68" s="74">
        <f t="shared" si="38"/>
        <v>7371</v>
      </c>
      <c r="O68" s="74">
        <v>20031</v>
      </c>
      <c r="P68" s="74">
        <v>12660</v>
      </c>
      <c r="Q68" s="74">
        <f t="shared" si="39"/>
        <v>439752</v>
      </c>
      <c r="R68" s="74">
        <v>439752</v>
      </c>
      <c r="S68" s="52"/>
    </row>
    <row r="69" spans="1:19" s="54" customFormat="1" ht="21" customHeight="1" x14ac:dyDescent="0.2">
      <c r="A69" s="35" t="s">
        <v>149</v>
      </c>
      <c r="B69" s="36">
        <f t="shared" ref="B69:B72" si="40">+C69-D69</f>
        <v>-1168970</v>
      </c>
      <c r="C69" s="36">
        <f t="shared" ref="C69:C72" si="41">+F69+I69+L69+O69+R69</f>
        <v>1077666</v>
      </c>
      <c r="D69" s="36">
        <f t="shared" ref="D69:D72" si="42">+G69+J69+M69+P69</f>
        <v>2246636</v>
      </c>
      <c r="E69" s="36">
        <f t="shared" ref="E69:E72" si="43">+F69-G69</f>
        <v>-816535</v>
      </c>
      <c r="F69" s="36">
        <v>257048</v>
      </c>
      <c r="G69" s="36">
        <v>1073583</v>
      </c>
      <c r="H69" s="36">
        <f t="shared" ref="H69:H72" si="44">+I69-J69</f>
        <v>-482737</v>
      </c>
      <c r="I69" s="36">
        <v>139439</v>
      </c>
      <c r="J69" s="36">
        <v>622176</v>
      </c>
      <c r="K69" s="36">
        <f t="shared" ref="K69:K72" si="45">+L69-M69</f>
        <v>-306957</v>
      </c>
      <c r="L69" s="36">
        <v>230117</v>
      </c>
      <c r="M69" s="36">
        <v>537074</v>
      </c>
      <c r="N69" s="36">
        <f t="shared" ref="N69:N72" si="46">+O69-P69</f>
        <v>3954</v>
      </c>
      <c r="O69" s="36">
        <v>17757</v>
      </c>
      <c r="P69" s="36">
        <v>13803</v>
      </c>
      <c r="Q69" s="36">
        <f t="shared" ref="Q69:Q72" si="47">+R69</f>
        <v>433305</v>
      </c>
      <c r="R69" s="36">
        <v>433305</v>
      </c>
      <c r="S69" s="53"/>
    </row>
    <row r="70" spans="1:19" s="54" customFormat="1" ht="21" customHeight="1" x14ac:dyDescent="0.2">
      <c r="A70" s="72" t="s">
        <v>150</v>
      </c>
      <c r="B70" s="73">
        <f t="shared" si="40"/>
        <v>-1171564</v>
      </c>
      <c r="C70" s="73">
        <f t="shared" si="41"/>
        <v>1072940</v>
      </c>
      <c r="D70" s="73">
        <f t="shared" si="42"/>
        <v>2244504</v>
      </c>
      <c r="E70" s="73">
        <f t="shared" si="43"/>
        <v>-819007</v>
      </c>
      <c r="F70" s="73">
        <v>253873</v>
      </c>
      <c r="G70" s="73">
        <v>1072880</v>
      </c>
      <c r="H70" s="73">
        <f t="shared" si="44"/>
        <v>-480192</v>
      </c>
      <c r="I70" s="73">
        <v>138360</v>
      </c>
      <c r="J70" s="73">
        <v>618552</v>
      </c>
      <c r="K70" s="73">
        <f t="shared" si="45"/>
        <v>-318928</v>
      </c>
      <c r="L70" s="73">
        <v>220188</v>
      </c>
      <c r="M70" s="73">
        <v>539116</v>
      </c>
      <c r="N70" s="73">
        <f t="shared" si="46"/>
        <v>6741</v>
      </c>
      <c r="O70" s="73">
        <v>20697</v>
      </c>
      <c r="P70" s="73">
        <v>13956</v>
      </c>
      <c r="Q70" s="73">
        <f t="shared" si="47"/>
        <v>439822</v>
      </c>
      <c r="R70" s="73">
        <v>439822</v>
      </c>
      <c r="S70" s="53"/>
    </row>
    <row r="71" spans="1:19" s="54" customFormat="1" ht="21" customHeight="1" x14ac:dyDescent="0.2">
      <c r="A71" s="35" t="s">
        <v>151</v>
      </c>
      <c r="B71" s="36">
        <f t="shared" si="40"/>
        <v>-1141660</v>
      </c>
      <c r="C71" s="36">
        <f t="shared" si="41"/>
        <v>1147695</v>
      </c>
      <c r="D71" s="36">
        <f t="shared" si="42"/>
        <v>2289355</v>
      </c>
      <c r="E71" s="36">
        <f t="shared" si="43"/>
        <v>-821645</v>
      </c>
      <c r="F71" s="36">
        <v>265757</v>
      </c>
      <c r="G71" s="36">
        <v>1087402</v>
      </c>
      <c r="H71" s="36">
        <f t="shared" si="44"/>
        <v>-468611</v>
      </c>
      <c r="I71" s="36">
        <v>141757</v>
      </c>
      <c r="J71" s="36">
        <v>610368</v>
      </c>
      <c r="K71" s="36">
        <f t="shared" si="45"/>
        <v>-336482</v>
      </c>
      <c r="L71" s="36">
        <v>236136</v>
      </c>
      <c r="M71" s="36">
        <v>572618</v>
      </c>
      <c r="N71" s="36">
        <f t="shared" si="46"/>
        <v>1590</v>
      </c>
      <c r="O71" s="36">
        <v>20557</v>
      </c>
      <c r="P71" s="36">
        <v>18967</v>
      </c>
      <c r="Q71" s="36">
        <f t="shared" si="47"/>
        <v>483488</v>
      </c>
      <c r="R71" s="36">
        <v>483488</v>
      </c>
      <c r="S71" s="53"/>
    </row>
    <row r="72" spans="1:19" s="32" customFormat="1" ht="21" customHeight="1" x14ac:dyDescent="0.2">
      <c r="A72" s="72" t="s">
        <v>152</v>
      </c>
      <c r="B72" s="74">
        <f t="shared" si="40"/>
        <v>-1116153</v>
      </c>
      <c r="C72" s="74">
        <f t="shared" si="41"/>
        <v>1145413</v>
      </c>
      <c r="D72" s="74">
        <f t="shared" si="42"/>
        <v>2261566</v>
      </c>
      <c r="E72" s="74">
        <f t="shared" si="43"/>
        <v>-827982</v>
      </c>
      <c r="F72" s="74">
        <v>260834</v>
      </c>
      <c r="G72" s="74">
        <v>1088816</v>
      </c>
      <c r="H72" s="74">
        <f t="shared" si="44"/>
        <v>-442366</v>
      </c>
      <c r="I72" s="74">
        <v>144817</v>
      </c>
      <c r="J72" s="74">
        <v>587183</v>
      </c>
      <c r="K72" s="74">
        <f t="shared" si="45"/>
        <v>-338611</v>
      </c>
      <c r="L72" s="74">
        <v>232460</v>
      </c>
      <c r="M72" s="74">
        <v>571071</v>
      </c>
      <c r="N72" s="74">
        <f t="shared" si="46"/>
        <v>5163</v>
      </c>
      <c r="O72" s="74">
        <v>19659</v>
      </c>
      <c r="P72" s="74">
        <v>14496</v>
      </c>
      <c r="Q72" s="74">
        <f t="shared" si="47"/>
        <v>487643</v>
      </c>
      <c r="R72" s="74">
        <v>487643</v>
      </c>
      <c r="S72" s="52"/>
    </row>
    <row r="73" spans="1:19" s="54" customFormat="1" ht="21" customHeight="1" x14ac:dyDescent="0.2">
      <c r="A73" s="35" t="s">
        <v>153</v>
      </c>
      <c r="B73" s="36">
        <f t="shared" ref="B73:B76" si="48">+C73-D73</f>
        <v>-1064380</v>
      </c>
      <c r="C73" s="36">
        <f t="shared" ref="C73:C76" si="49">+F73+I73+L73+O73+R73</f>
        <v>1201320</v>
      </c>
      <c r="D73" s="36">
        <f t="shared" ref="D73:D76" si="50">+G73+J73+M73+P73</f>
        <v>2265700</v>
      </c>
      <c r="E73" s="36">
        <f t="shared" ref="E73:E76" si="51">+F73-G73</f>
        <v>-826508</v>
      </c>
      <c r="F73" s="36">
        <v>268480</v>
      </c>
      <c r="G73" s="36">
        <v>1094988</v>
      </c>
      <c r="H73" s="36">
        <f t="shared" ref="H73:H76" si="52">+I73-J73</f>
        <v>-439399</v>
      </c>
      <c r="I73" s="36">
        <v>131197</v>
      </c>
      <c r="J73" s="36">
        <v>570596</v>
      </c>
      <c r="K73" s="36">
        <f t="shared" ref="K73:K76" si="53">+L73-M73</f>
        <v>-294107</v>
      </c>
      <c r="L73" s="36">
        <v>271490</v>
      </c>
      <c r="M73" s="36">
        <v>565597</v>
      </c>
      <c r="N73" s="36">
        <f t="shared" ref="N73:N76" si="54">+O73-P73</f>
        <v>-5663</v>
      </c>
      <c r="O73" s="36">
        <v>28856</v>
      </c>
      <c r="P73" s="36">
        <v>34519</v>
      </c>
      <c r="Q73" s="36">
        <f t="shared" ref="Q73:Q76" si="55">+R73</f>
        <v>501297</v>
      </c>
      <c r="R73" s="36">
        <v>501297</v>
      </c>
      <c r="S73" s="53"/>
    </row>
    <row r="74" spans="1:19" s="54" customFormat="1" ht="21" customHeight="1" x14ac:dyDescent="0.2">
      <c r="A74" s="72" t="s">
        <v>154</v>
      </c>
      <c r="B74" s="73">
        <f t="shared" si="48"/>
        <v>-1037368</v>
      </c>
      <c r="C74" s="73">
        <f t="shared" si="49"/>
        <v>1194372</v>
      </c>
      <c r="D74" s="73">
        <f t="shared" si="50"/>
        <v>2231740</v>
      </c>
      <c r="E74" s="73">
        <f t="shared" si="51"/>
        <v>-838641</v>
      </c>
      <c r="F74" s="73">
        <v>255807</v>
      </c>
      <c r="G74" s="73">
        <v>1094448</v>
      </c>
      <c r="H74" s="73">
        <f t="shared" si="52"/>
        <v>-397394</v>
      </c>
      <c r="I74" s="73">
        <v>147261</v>
      </c>
      <c r="J74" s="73">
        <v>544655</v>
      </c>
      <c r="K74" s="73">
        <f t="shared" si="53"/>
        <v>-317711</v>
      </c>
      <c r="L74" s="73">
        <v>250198</v>
      </c>
      <c r="M74" s="73">
        <v>567909</v>
      </c>
      <c r="N74" s="73">
        <f t="shared" si="54"/>
        <v>2530</v>
      </c>
      <c r="O74" s="73">
        <v>27258</v>
      </c>
      <c r="P74" s="73">
        <v>24728</v>
      </c>
      <c r="Q74" s="73">
        <f t="shared" si="55"/>
        <v>513848</v>
      </c>
      <c r="R74" s="73">
        <v>513848</v>
      </c>
      <c r="S74" s="53"/>
    </row>
    <row r="75" spans="1:19" s="54" customFormat="1" ht="21" customHeight="1" x14ac:dyDescent="0.2">
      <c r="A75" s="35" t="s">
        <v>155</v>
      </c>
      <c r="B75" s="36">
        <f t="shared" si="48"/>
        <v>-1030384</v>
      </c>
      <c r="C75" s="36">
        <f t="shared" si="49"/>
        <v>1238533</v>
      </c>
      <c r="D75" s="36">
        <f t="shared" si="50"/>
        <v>2268917</v>
      </c>
      <c r="E75" s="36">
        <f t="shared" si="51"/>
        <v>-847814</v>
      </c>
      <c r="F75" s="36">
        <v>268201</v>
      </c>
      <c r="G75" s="36">
        <v>1116015</v>
      </c>
      <c r="H75" s="36">
        <f t="shared" si="52"/>
        <v>-395504</v>
      </c>
      <c r="I75" s="36">
        <v>153114</v>
      </c>
      <c r="J75" s="36">
        <v>548618</v>
      </c>
      <c r="K75" s="36">
        <f t="shared" si="53"/>
        <v>-327884</v>
      </c>
      <c r="L75" s="36">
        <v>251501</v>
      </c>
      <c r="M75" s="36">
        <v>579385</v>
      </c>
      <c r="N75" s="36">
        <f t="shared" si="54"/>
        <v>1555</v>
      </c>
      <c r="O75" s="36">
        <v>26454</v>
      </c>
      <c r="P75" s="36">
        <v>24899</v>
      </c>
      <c r="Q75" s="36">
        <f t="shared" si="55"/>
        <v>539263</v>
      </c>
      <c r="R75" s="36">
        <v>539263</v>
      </c>
      <c r="S75" s="53"/>
    </row>
    <row r="76" spans="1:19" s="32" customFormat="1" ht="21" customHeight="1" x14ac:dyDescent="0.2">
      <c r="A76" s="72" t="s">
        <v>156</v>
      </c>
      <c r="B76" s="74">
        <f t="shared" si="48"/>
        <v>-1025970</v>
      </c>
      <c r="C76" s="74">
        <f t="shared" si="49"/>
        <v>1327805</v>
      </c>
      <c r="D76" s="74">
        <f t="shared" si="50"/>
        <v>2353775</v>
      </c>
      <c r="E76" s="74">
        <f t="shared" si="51"/>
        <v>-863515</v>
      </c>
      <c r="F76" s="74">
        <v>285741</v>
      </c>
      <c r="G76" s="74">
        <v>1149256</v>
      </c>
      <c r="H76" s="74">
        <f t="shared" si="52"/>
        <v>-423321</v>
      </c>
      <c r="I76" s="74">
        <v>136817</v>
      </c>
      <c r="J76" s="74">
        <v>560138</v>
      </c>
      <c r="K76" s="74">
        <f t="shared" si="53"/>
        <v>-321368</v>
      </c>
      <c r="L76" s="74">
        <v>295464</v>
      </c>
      <c r="M76" s="74">
        <v>616832</v>
      </c>
      <c r="N76" s="74">
        <f t="shared" si="54"/>
        <v>2514</v>
      </c>
      <c r="O76" s="74">
        <v>30063</v>
      </c>
      <c r="P76" s="74">
        <v>27549</v>
      </c>
      <c r="Q76" s="74">
        <f t="shared" si="55"/>
        <v>579720</v>
      </c>
      <c r="R76" s="74">
        <v>579720</v>
      </c>
      <c r="S76" s="52"/>
    </row>
    <row r="77" spans="1:19" s="54" customFormat="1" ht="21" customHeight="1" x14ac:dyDescent="0.2">
      <c r="A77" s="35" t="s">
        <v>158</v>
      </c>
      <c r="B77" s="36">
        <f t="shared" ref="B77:B80" si="56">+C77-D77</f>
        <v>-1002840</v>
      </c>
      <c r="C77" s="36">
        <f t="shared" ref="C77:C80" si="57">+F77+I77+L77+O77+R77</f>
        <v>1413674</v>
      </c>
      <c r="D77" s="36">
        <f t="shared" ref="D77:D80" si="58">+G77+J77+M77+P77</f>
        <v>2416514</v>
      </c>
      <c r="E77" s="36">
        <f t="shared" ref="E77:E80" si="59">+F77-G77</f>
        <v>-899114</v>
      </c>
      <c r="F77" s="36">
        <v>301869</v>
      </c>
      <c r="G77" s="36">
        <v>1200983</v>
      </c>
      <c r="H77" s="36">
        <f t="shared" ref="H77:H80" si="60">+I77-J77</f>
        <v>-396515</v>
      </c>
      <c r="I77" s="36">
        <v>152340</v>
      </c>
      <c r="J77" s="36">
        <v>548855</v>
      </c>
      <c r="K77" s="36">
        <f t="shared" ref="K77:K80" si="61">+L77-M77</f>
        <v>-340371</v>
      </c>
      <c r="L77" s="36">
        <v>300008</v>
      </c>
      <c r="M77" s="36">
        <v>640379</v>
      </c>
      <c r="N77" s="36">
        <f t="shared" ref="N77:N80" si="62">+O77-P77</f>
        <v>4883</v>
      </c>
      <c r="O77" s="36">
        <v>31180</v>
      </c>
      <c r="P77" s="36">
        <v>26297</v>
      </c>
      <c r="Q77" s="36">
        <f t="shared" ref="Q77:Q80" si="63">+R77</f>
        <v>628277</v>
      </c>
      <c r="R77" s="36">
        <v>628277</v>
      </c>
      <c r="S77" s="53"/>
    </row>
    <row r="78" spans="1:19" s="54" customFormat="1" ht="21" customHeight="1" x14ac:dyDescent="0.2">
      <c r="A78" s="72" t="s">
        <v>159</v>
      </c>
      <c r="B78" s="73">
        <f t="shared" si="56"/>
        <v>-1017664</v>
      </c>
      <c r="C78" s="73">
        <f t="shared" si="57"/>
        <v>1399767</v>
      </c>
      <c r="D78" s="73">
        <f t="shared" si="58"/>
        <v>2417431</v>
      </c>
      <c r="E78" s="73">
        <f t="shared" si="59"/>
        <v>-922635</v>
      </c>
      <c r="F78" s="73">
        <v>304148</v>
      </c>
      <c r="G78" s="73">
        <v>1226783</v>
      </c>
      <c r="H78" s="73">
        <f t="shared" si="60"/>
        <v>-380421</v>
      </c>
      <c r="I78" s="73">
        <v>158084</v>
      </c>
      <c r="J78" s="73">
        <v>538505</v>
      </c>
      <c r="K78" s="73">
        <f t="shared" si="61"/>
        <v>-334483</v>
      </c>
      <c r="L78" s="73">
        <v>294519</v>
      </c>
      <c r="M78" s="73">
        <v>629002</v>
      </c>
      <c r="N78" s="73">
        <f t="shared" si="62"/>
        <v>13588</v>
      </c>
      <c r="O78" s="73">
        <v>36729</v>
      </c>
      <c r="P78" s="73">
        <v>23141</v>
      </c>
      <c r="Q78" s="73">
        <f t="shared" si="63"/>
        <v>606287</v>
      </c>
      <c r="R78" s="73">
        <v>606287</v>
      </c>
      <c r="S78" s="53"/>
    </row>
    <row r="79" spans="1:19" s="54" customFormat="1" ht="21" customHeight="1" x14ac:dyDescent="0.2">
      <c r="A79" s="35" t="s">
        <v>160</v>
      </c>
      <c r="B79" s="36">
        <f t="shared" si="56"/>
        <v>-1032404</v>
      </c>
      <c r="C79" s="36">
        <f t="shared" si="57"/>
        <v>1519567</v>
      </c>
      <c r="D79" s="36">
        <f t="shared" si="58"/>
        <v>2551971</v>
      </c>
      <c r="E79" s="36">
        <f t="shared" si="59"/>
        <v>-977578</v>
      </c>
      <c r="F79" s="36">
        <v>315404</v>
      </c>
      <c r="G79" s="36">
        <v>1292982</v>
      </c>
      <c r="H79" s="36">
        <f t="shared" si="60"/>
        <v>-391687</v>
      </c>
      <c r="I79" s="36">
        <v>163226</v>
      </c>
      <c r="J79" s="36">
        <v>554913</v>
      </c>
      <c r="K79" s="36">
        <f t="shared" si="61"/>
        <v>-342586</v>
      </c>
      <c r="L79" s="36">
        <v>326204</v>
      </c>
      <c r="M79" s="36">
        <v>668790</v>
      </c>
      <c r="N79" s="36">
        <f t="shared" si="62"/>
        <v>12624</v>
      </c>
      <c r="O79" s="36">
        <v>47910</v>
      </c>
      <c r="P79" s="36">
        <v>35286</v>
      </c>
      <c r="Q79" s="36">
        <f t="shared" si="63"/>
        <v>666823</v>
      </c>
      <c r="R79" s="36">
        <v>666823</v>
      </c>
      <c r="S79" s="53"/>
    </row>
    <row r="80" spans="1:19" s="32" customFormat="1" ht="21" customHeight="1" x14ac:dyDescent="0.2">
      <c r="A80" s="72" t="s">
        <v>161</v>
      </c>
      <c r="B80" s="74">
        <f t="shared" si="56"/>
        <v>-1046205</v>
      </c>
      <c r="C80" s="74">
        <f t="shared" si="57"/>
        <v>1549367</v>
      </c>
      <c r="D80" s="74">
        <f t="shared" si="58"/>
        <v>2595572</v>
      </c>
      <c r="E80" s="74">
        <f t="shared" si="59"/>
        <v>-994360</v>
      </c>
      <c r="F80" s="74">
        <v>323346</v>
      </c>
      <c r="G80" s="74">
        <v>1317706</v>
      </c>
      <c r="H80" s="74">
        <f t="shared" si="60"/>
        <v>-373845</v>
      </c>
      <c r="I80" s="74">
        <v>161596</v>
      </c>
      <c r="J80" s="74">
        <v>535441</v>
      </c>
      <c r="K80" s="74">
        <f t="shared" si="61"/>
        <v>-356363</v>
      </c>
      <c r="L80" s="74">
        <v>336026</v>
      </c>
      <c r="M80" s="74">
        <v>692389</v>
      </c>
      <c r="N80" s="74">
        <f t="shared" si="62"/>
        <v>4200</v>
      </c>
      <c r="O80" s="74">
        <v>54236</v>
      </c>
      <c r="P80" s="74">
        <v>50036</v>
      </c>
      <c r="Q80" s="74">
        <f t="shared" si="63"/>
        <v>674163</v>
      </c>
      <c r="R80" s="74">
        <v>674163</v>
      </c>
      <c r="S80" s="52"/>
    </row>
    <row r="81" spans="1:19" s="54" customFormat="1" ht="21" customHeight="1" x14ac:dyDescent="0.2">
      <c r="A81" s="35" t="s">
        <v>162</v>
      </c>
      <c r="B81" s="36">
        <f t="shared" ref="B81:B84" si="64">+C81-D81</f>
        <v>-1049644</v>
      </c>
      <c r="C81" s="36">
        <f t="shared" ref="C81:C84" si="65">+F81+I81+L81+O81+R81</f>
        <v>1610653</v>
      </c>
      <c r="D81" s="36">
        <f t="shared" ref="D81:D84" si="66">+G81+J81+M81+P81</f>
        <v>2660297</v>
      </c>
      <c r="E81" s="36">
        <f t="shared" ref="E81:E84" si="67">+F81-G81</f>
        <v>-1017300</v>
      </c>
      <c r="F81" s="36">
        <v>338837</v>
      </c>
      <c r="G81" s="36">
        <v>1356137</v>
      </c>
      <c r="H81" s="36">
        <f t="shared" ref="H81:H84" si="68">+I81-J81</f>
        <v>-346810</v>
      </c>
      <c r="I81" s="36">
        <v>151431</v>
      </c>
      <c r="J81" s="36">
        <v>498241</v>
      </c>
      <c r="K81" s="36">
        <f t="shared" ref="K81:K84" si="69">+L81-M81</f>
        <v>-337565</v>
      </c>
      <c r="L81" s="36">
        <v>390673</v>
      </c>
      <c r="M81" s="36">
        <v>728238</v>
      </c>
      <c r="N81" s="36">
        <f t="shared" ref="N81:N84" si="70">+O81-P81</f>
        <v>-8752</v>
      </c>
      <c r="O81" s="36">
        <v>68929</v>
      </c>
      <c r="P81" s="36">
        <v>77681</v>
      </c>
      <c r="Q81" s="36">
        <f t="shared" ref="Q81:Q84" si="71">+R81</f>
        <v>660783</v>
      </c>
      <c r="R81" s="36">
        <v>660783</v>
      </c>
      <c r="S81" s="53"/>
    </row>
    <row r="82" spans="1:19" s="54" customFormat="1" ht="21" customHeight="1" x14ac:dyDescent="0.2">
      <c r="A82" s="72" t="s">
        <v>163</v>
      </c>
      <c r="B82" s="73">
        <f t="shared" si="64"/>
        <v>-1018239</v>
      </c>
      <c r="C82" s="73">
        <f t="shared" si="65"/>
        <v>1678633</v>
      </c>
      <c r="D82" s="73">
        <f t="shared" si="66"/>
        <v>2696872</v>
      </c>
      <c r="E82" s="73">
        <f t="shared" si="67"/>
        <v>-1017016</v>
      </c>
      <c r="F82" s="73">
        <v>341529</v>
      </c>
      <c r="G82" s="73">
        <v>1358545</v>
      </c>
      <c r="H82" s="73">
        <f t="shared" si="68"/>
        <v>-343824</v>
      </c>
      <c r="I82" s="73">
        <v>138991</v>
      </c>
      <c r="J82" s="73">
        <v>482815</v>
      </c>
      <c r="K82" s="73">
        <f t="shared" si="69"/>
        <v>-339787</v>
      </c>
      <c r="L82" s="73">
        <v>420710</v>
      </c>
      <c r="M82" s="73">
        <v>760497</v>
      </c>
      <c r="N82" s="73">
        <f t="shared" si="70"/>
        <v>-8994</v>
      </c>
      <c r="O82" s="73">
        <v>86021</v>
      </c>
      <c r="P82" s="73">
        <v>95015</v>
      </c>
      <c r="Q82" s="73">
        <f t="shared" si="71"/>
        <v>691382</v>
      </c>
      <c r="R82" s="73">
        <v>691382</v>
      </c>
      <c r="S82" s="53"/>
    </row>
    <row r="83" spans="1:19" s="54" customFormat="1" ht="21" customHeight="1" x14ac:dyDescent="0.2">
      <c r="A83" s="35" t="s">
        <v>164</v>
      </c>
      <c r="B83" s="36">
        <f t="shared" si="64"/>
        <v>-989562</v>
      </c>
      <c r="C83" s="36">
        <f t="shared" si="65"/>
        <v>1805993</v>
      </c>
      <c r="D83" s="36">
        <f t="shared" si="66"/>
        <v>2795555</v>
      </c>
      <c r="E83" s="36">
        <f t="shared" si="67"/>
        <v>-1035517</v>
      </c>
      <c r="F83" s="36">
        <v>357859</v>
      </c>
      <c r="G83" s="36">
        <v>1393376</v>
      </c>
      <c r="H83" s="36">
        <f t="shared" si="68"/>
        <v>-332487</v>
      </c>
      <c r="I83" s="36">
        <v>141819</v>
      </c>
      <c r="J83" s="36">
        <v>474306</v>
      </c>
      <c r="K83" s="36">
        <f t="shared" si="69"/>
        <v>-336242</v>
      </c>
      <c r="L83" s="36">
        <v>468664</v>
      </c>
      <c r="M83" s="36">
        <v>804906</v>
      </c>
      <c r="N83" s="36">
        <f t="shared" si="70"/>
        <v>-36214</v>
      </c>
      <c r="O83" s="36">
        <v>86753</v>
      </c>
      <c r="P83" s="36">
        <v>122967</v>
      </c>
      <c r="Q83" s="36">
        <f t="shared" si="71"/>
        <v>750898</v>
      </c>
      <c r="R83" s="36">
        <v>750898</v>
      </c>
      <c r="S83" s="53"/>
    </row>
    <row r="84" spans="1:19" s="32" customFormat="1" ht="21" customHeight="1" x14ac:dyDescent="0.2">
      <c r="A84" s="72" t="s">
        <v>165</v>
      </c>
      <c r="B84" s="74">
        <f t="shared" si="64"/>
        <v>-1024100</v>
      </c>
      <c r="C84" s="74">
        <f t="shared" si="65"/>
        <v>1735065</v>
      </c>
      <c r="D84" s="74">
        <f t="shared" si="66"/>
        <v>2759165</v>
      </c>
      <c r="E84" s="74">
        <f t="shared" si="67"/>
        <v>-1049831</v>
      </c>
      <c r="F84" s="74">
        <v>360986</v>
      </c>
      <c r="G84" s="74">
        <v>1410817</v>
      </c>
      <c r="H84" s="74">
        <f t="shared" si="68"/>
        <v>-347998</v>
      </c>
      <c r="I84" s="74">
        <v>158829</v>
      </c>
      <c r="J84" s="74">
        <v>506827</v>
      </c>
      <c r="K84" s="74">
        <f t="shared" si="69"/>
        <v>-347360</v>
      </c>
      <c r="L84" s="74">
        <v>427057</v>
      </c>
      <c r="M84" s="74">
        <v>774417</v>
      </c>
      <c r="N84" s="74">
        <f t="shared" si="70"/>
        <v>-12667</v>
      </c>
      <c r="O84" s="74">
        <v>54437</v>
      </c>
      <c r="P84" s="74">
        <v>67104</v>
      </c>
      <c r="Q84" s="74">
        <f t="shared" si="71"/>
        <v>733756</v>
      </c>
      <c r="R84" s="74">
        <v>733756</v>
      </c>
      <c r="S84" s="52"/>
    </row>
    <row r="85" spans="1:19" s="54" customFormat="1" ht="21" customHeight="1" x14ac:dyDescent="0.2">
      <c r="A85" s="35" t="s">
        <v>166</v>
      </c>
      <c r="B85" s="36">
        <f t="shared" ref="B85:B88" si="72">+C85-D85</f>
        <v>-1027349</v>
      </c>
      <c r="C85" s="36">
        <f t="shared" ref="C85:C88" si="73">+F85+I85+L85+O85+R85</f>
        <v>1790848</v>
      </c>
      <c r="D85" s="36">
        <f t="shared" ref="D85:D88" si="74">+G85+J85+M85+P85</f>
        <v>2818197</v>
      </c>
      <c r="E85" s="36">
        <f t="shared" ref="E85:E88" si="75">+F85-G85</f>
        <v>-1113199</v>
      </c>
      <c r="F85" s="36">
        <v>369954</v>
      </c>
      <c r="G85" s="36">
        <v>1483153</v>
      </c>
      <c r="H85" s="36">
        <f t="shared" ref="H85:H88" si="76">+I85-J85</f>
        <v>-316419</v>
      </c>
      <c r="I85" s="36">
        <v>186467</v>
      </c>
      <c r="J85" s="36">
        <v>502886</v>
      </c>
      <c r="K85" s="36">
        <f t="shared" ref="K85:K88" si="77">+L85-M85</f>
        <v>-324538</v>
      </c>
      <c r="L85" s="36">
        <v>457595</v>
      </c>
      <c r="M85" s="36">
        <v>782133</v>
      </c>
      <c r="N85" s="36">
        <f t="shared" ref="N85:N88" si="78">+O85-P85</f>
        <v>-4619</v>
      </c>
      <c r="O85" s="36">
        <v>45406</v>
      </c>
      <c r="P85" s="36">
        <v>50025</v>
      </c>
      <c r="Q85" s="36">
        <f t="shared" ref="Q85:Q88" si="79">+R85</f>
        <v>731426</v>
      </c>
      <c r="R85" s="36">
        <v>731426</v>
      </c>
      <c r="S85" s="53"/>
    </row>
    <row r="86" spans="1:19" s="54" customFormat="1" ht="21" customHeight="1" x14ac:dyDescent="0.2">
      <c r="A86" s="72" t="s">
        <v>167</v>
      </c>
      <c r="B86" s="73">
        <f t="shared" si="72"/>
        <v>-1065109</v>
      </c>
      <c r="C86" s="73">
        <f t="shared" si="73"/>
        <v>1802639</v>
      </c>
      <c r="D86" s="73">
        <f t="shared" si="74"/>
        <v>2867748</v>
      </c>
      <c r="E86" s="73">
        <f t="shared" si="75"/>
        <v>-1133569</v>
      </c>
      <c r="F86" s="73">
        <v>374326</v>
      </c>
      <c r="G86" s="73">
        <v>1507895</v>
      </c>
      <c r="H86" s="73">
        <f t="shared" si="76"/>
        <v>-344822</v>
      </c>
      <c r="I86" s="73">
        <v>197966</v>
      </c>
      <c r="J86" s="73">
        <v>542788</v>
      </c>
      <c r="K86" s="73">
        <f t="shared" si="77"/>
        <v>-331479</v>
      </c>
      <c r="L86" s="73">
        <v>440864</v>
      </c>
      <c r="M86" s="73">
        <v>772343</v>
      </c>
      <c r="N86" s="73">
        <f t="shared" si="78"/>
        <v>2441</v>
      </c>
      <c r="O86" s="73">
        <v>47163</v>
      </c>
      <c r="P86" s="73">
        <v>44722</v>
      </c>
      <c r="Q86" s="73">
        <f t="shared" si="79"/>
        <v>742320</v>
      </c>
      <c r="R86" s="73">
        <v>742320</v>
      </c>
      <c r="S86" s="53"/>
    </row>
    <row r="87" spans="1:19" s="54" customFormat="1" ht="21" customHeight="1" x14ac:dyDescent="0.2">
      <c r="A87" s="35" t="s">
        <v>168</v>
      </c>
      <c r="B87" s="36">
        <f t="shared" si="72"/>
        <v>-1006688</v>
      </c>
      <c r="C87" s="36">
        <f t="shared" si="73"/>
        <v>1938554</v>
      </c>
      <c r="D87" s="36">
        <f t="shared" si="74"/>
        <v>2945242</v>
      </c>
      <c r="E87" s="36">
        <f t="shared" si="75"/>
        <v>-1161410</v>
      </c>
      <c r="F87" s="36">
        <v>394649</v>
      </c>
      <c r="G87" s="36">
        <v>1556059</v>
      </c>
      <c r="H87" s="36">
        <f t="shared" si="76"/>
        <v>-316734</v>
      </c>
      <c r="I87" s="36">
        <v>224349</v>
      </c>
      <c r="J87" s="36">
        <v>541083</v>
      </c>
      <c r="K87" s="36">
        <f t="shared" si="77"/>
        <v>-321439</v>
      </c>
      <c r="L87" s="36">
        <v>483587</v>
      </c>
      <c r="M87" s="36">
        <v>805026</v>
      </c>
      <c r="N87" s="36">
        <f t="shared" si="78"/>
        <v>6251</v>
      </c>
      <c r="O87" s="36">
        <v>49325</v>
      </c>
      <c r="P87" s="36">
        <v>43074</v>
      </c>
      <c r="Q87" s="36">
        <f t="shared" si="79"/>
        <v>786644</v>
      </c>
      <c r="R87" s="36">
        <v>786644</v>
      </c>
      <c r="S87" s="53"/>
    </row>
    <row r="88" spans="1:19" s="32" customFormat="1" ht="21" customHeight="1" x14ac:dyDescent="0.2">
      <c r="A88" s="72" t="s">
        <v>169</v>
      </c>
      <c r="B88" s="74">
        <f t="shared" si="72"/>
        <v>-1100895.6244570001</v>
      </c>
      <c r="C88" s="74">
        <f t="shared" si="73"/>
        <v>1914224.3755429999</v>
      </c>
      <c r="D88" s="74">
        <f t="shared" si="74"/>
        <v>3015120</v>
      </c>
      <c r="E88" s="74">
        <f t="shared" si="75"/>
        <v>-1200901</v>
      </c>
      <c r="F88" s="74">
        <v>400554</v>
      </c>
      <c r="G88" s="74">
        <v>1601455</v>
      </c>
      <c r="H88" s="74">
        <f t="shared" si="76"/>
        <v>-349303</v>
      </c>
      <c r="I88" s="74">
        <v>226556</v>
      </c>
      <c r="J88" s="74">
        <v>575859</v>
      </c>
      <c r="K88" s="74">
        <f t="shared" si="77"/>
        <v>-327558</v>
      </c>
      <c r="L88" s="74">
        <v>470317</v>
      </c>
      <c r="M88" s="74">
        <v>797875</v>
      </c>
      <c r="N88" s="74">
        <f t="shared" si="78"/>
        <v>14216</v>
      </c>
      <c r="O88" s="74">
        <v>54147</v>
      </c>
      <c r="P88" s="74">
        <v>39931</v>
      </c>
      <c r="Q88" s="74">
        <f t="shared" si="79"/>
        <v>762650.37554299994</v>
      </c>
      <c r="R88" s="74">
        <v>762650.37554299994</v>
      </c>
      <c r="S88" s="52"/>
    </row>
    <row r="89" spans="1:19" s="54" customFormat="1" ht="21" customHeight="1" x14ac:dyDescent="0.2">
      <c r="A89" s="35" t="s">
        <v>170</v>
      </c>
      <c r="B89" s="36">
        <f t="shared" ref="B89:B92" si="80">+C89-D89</f>
        <v>-1143775.8236440001</v>
      </c>
      <c r="C89" s="36">
        <f t="shared" ref="C89:C92" si="81">+F89+I89+L89+O89+R89</f>
        <v>1975643.1763559999</v>
      </c>
      <c r="D89" s="36">
        <f t="shared" ref="D89:D92" si="82">+G89+J89+M89+P89</f>
        <v>3119419</v>
      </c>
      <c r="E89" s="36">
        <f t="shared" ref="E89:E92" si="83">+F89-G89</f>
        <v>-1267282</v>
      </c>
      <c r="F89" s="36">
        <v>399633</v>
      </c>
      <c r="G89" s="36">
        <v>1666915</v>
      </c>
      <c r="H89" s="36">
        <f t="shared" ref="H89:H92" si="84">+I89-J89</f>
        <v>-371438</v>
      </c>
      <c r="I89" s="36">
        <v>245930</v>
      </c>
      <c r="J89" s="36">
        <v>617368</v>
      </c>
      <c r="K89" s="36">
        <f t="shared" ref="K89:K92" si="85">+L89-M89</f>
        <v>-322504</v>
      </c>
      <c r="L89" s="36">
        <v>474811</v>
      </c>
      <c r="M89" s="36">
        <v>797315</v>
      </c>
      <c r="N89" s="36">
        <f t="shared" ref="N89:N92" si="86">+O89-P89</f>
        <v>9758</v>
      </c>
      <c r="O89" s="36">
        <v>47579</v>
      </c>
      <c r="P89" s="36">
        <v>37821</v>
      </c>
      <c r="Q89" s="36">
        <f t="shared" ref="Q89:Q92" si="87">+R89</f>
        <v>807690.17635600001</v>
      </c>
      <c r="R89" s="36">
        <v>807690.17635600001</v>
      </c>
      <c r="S89" s="53"/>
    </row>
    <row r="90" spans="1:19" s="54" customFormat="1" ht="21" customHeight="1" x14ac:dyDescent="0.2">
      <c r="A90" s="72" t="s">
        <v>171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53"/>
    </row>
    <row r="91" spans="1:19" s="54" customFormat="1" ht="21" customHeight="1" x14ac:dyDescent="0.2">
      <c r="A91" s="35" t="s">
        <v>172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53"/>
    </row>
    <row r="92" spans="1:19" s="32" customFormat="1" ht="21" customHeight="1" x14ac:dyDescent="0.2">
      <c r="A92" s="72" t="s">
        <v>173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52"/>
    </row>
  </sheetData>
  <mergeCells count="10">
    <mergeCell ref="Q6:R6"/>
    <mergeCell ref="B5:P5"/>
    <mergeCell ref="A6:A7"/>
    <mergeCell ref="B6:B7"/>
    <mergeCell ref="C6:C7"/>
    <mergeCell ref="D6:D7"/>
    <mergeCell ref="E6:G6"/>
    <mergeCell ref="H6:J6"/>
    <mergeCell ref="K6:M6"/>
    <mergeCell ref="N6:P6"/>
  </mergeCells>
  <conditionalFormatting sqref="S9">
    <cfRule type="cellIs" dxfId="5" priority="1" operator="notEqual">
      <formula>0</formula>
    </cfRule>
  </conditionalFormatting>
  <pageMargins left="0.19685039370078741" right="0.23622047244094491" top="0.27559055118110237" bottom="0.19685039370078741" header="0.27559055118110237" footer="0.15748031496062992"/>
  <pageSetup paperSize="9" scale="57" fitToHeight="4" orientation="landscape" r:id="rId1"/>
  <headerFooter alignWithMargins="0"/>
  <rowBreaks count="2" manualBreakCount="2">
    <brk id="40" max="17" man="1"/>
    <brk id="80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</sheetPr>
  <dimension ref="A1:AK93"/>
  <sheetViews>
    <sheetView showGridLines="0" view="pageBreakPreview" zoomScale="80" zoomScaleNormal="75" zoomScaleSheetLayoutView="80" workbookViewId="0">
      <pane ySplit="9" topLeftCell="A78" activePane="bottomLeft" state="frozen"/>
      <selection activeCell="A9" sqref="A9"/>
      <selection pane="bottomLeft" activeCell="A90" sqref="A90"/>
    </sheetView>
  </sheetViews>
  <sheetFormatPr defaultColWidth="9.140625" defaultRowHeight="12.75" x14ac:dyDescent="0.2"/>
  <cols>
    <col min="1" max="1" width="14" style="3" customWidth="1"/>
    <col min="2" max="8" width="15.5703125" style="3" customWidth="1"/>
    <col min="9" max="10" width="16" style="3" customWidth="1"/>
    <col min="11" max="11" width="16.7109375" style="3" customWidth="1"/>
    <col min="12" max="12" width="17.28515625" style="3" customWidth="1"/>
    <col min="13" max="16" width="16" style="3" customWidth="1"/>
    <col min="17" max="16384" width="9.140625" style="3"/>
  </cols>
  <sheetData>
    <row r="1" spans="1:37" s="2" customFormat="1" ht="18" x14ac:dyDescent="0.2">
      <c r="A1" s="1" t="s">
        <v>9</v>
      </c>
    </row>
    <row r="3" spans="1:37" ht="15.75" x14ac:dyDescent="0.25">
      <c r="A3" s="5" t="s">
        <v>74</v>
      </c>
    </row>
    <row r="5" spans="1:37" s="18" customFormat="1" ht="24.75" customHeight="1" x14ac:dyDescent="0.25">
      <c r="A5" s="201" t="s">
        <v>12</v>
      </c>
      <c r="B5" s="187" t="s">
        <v>68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8"/>
    </row>
    <row r="6" spans="1:37" s="18" customFormat="1" ht="29.25" customHeight="1" x14ac:dyDescent="0.25">
      <c r="A6" s="202"/>
      <c r="B6" s="122" t="s">
        <v>75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142" t="s">
        <v>106</v>
      </c>
      <c r="O6" s="143"/>
      <c r="P6" s="144"/>
    </row>
    <row r="7" spans="1:37" s="24" customFormat="1" ht="24" customHeight="1" x14ac:dyDescent="0.25">
      <c r="A7" s="202"/>
      <c r="B7" s="196" t="s">
        <v>13</v>
      </c>
      <c r="C7" s="172" t="s">
        <v>14</v>
      </c>
      <c r="D7" s="173"/>
      <c r="E7" s="173"/>
      <c r="F7" s="173"/>
      <c r="G7" s="173"/>
      <c r="H7" s="174"/>
      <c r="I7" s="172" t="s">
        <v>15</v>
      </c>
      <c r="J7" s="173"/>
      <c r="K7" s="173"/>
      <c r="L7" s="173"/>
      <c r="M7" s="174"/>
      <c r="N7" s="196" t="s">
        <v>13</v>
      </c>
      <c r="O7" s="204" t="s">
        <v>14</v>
      </c>
      <c r="P7" s="204" t="s">
        <v>15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24" customFormat="1" ht="71.25" customHeight="1" x14ac:dyDescent="0.25">
      <c r="A8" s="203"/>
      <c r="B8" s="197"/>
      <c r="C8" s="55" t="s">
        <v>66</v>
      </c>
      <c r="D8" s="25" t="s">
        <v>93</v>
      </c>
      <c r="E8" s="25" t="s">
        <v>76</v>
      </c>
      <c r="F8" s="25" t="s">
        <v>77</v>
      </c>
      <c r="G8" s="25" t="s">
        <v>2</v>
      </c>
      <c r="H8" s="25" t="s">
        <v>3</v>
      </c>
      <c r="I8" s="55" t="s">
        <v>66</v>
      </c>
      <c r="J8" s="25" t="s">
        <v>76</v>
      </c>
      <c r="K8" s="25" t="s">
        <v>78</v>
      </c>
      <c r="L8" s="25" t="s">
        <v>79</v>
      </c>
      <c r="M8" s="25" t="s">
        <v>7</v>
      </c>
      <c r="N8" s="197"/>
      <c r="O8" s="205"/>
      <c r="P8" s="20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8" customFormat="1" ht="21" customHeight="1" x14ac:dyDescent="0.2">
      <c r="A9" s="68"/>
      <c r="B9" s="68">
        <v>20</v>
      </c>
      <c r="C9" s="68">
        <f t="shared" ref="C9" si="0">B9+1</f>
        <v>21</v>
      </c>
      <c r="D9" s="68">
        <f t="shared" ref="D9" si="1">C9+1</f>
        <v>22</v>
      </c>
      <c r="E9" s="68">
        <f t="shared" ref="E9" si="2">D9+1</f>
        <v>23</v>
      </c>
      <c r="F9" s="68">
        <f t="shared" ref="F9" si="3">E9+1</f>
        <v>24</v>
      </c>
      <c r="G9" s="68">
        <f t="shared" ref="G9" si="4">F9+1</f>
        <v>25</v>
      </c>
      <c r="H9" s="68">
        <f t="shared" ref="H9" si="5">G9+1</f>
        <v>26</v>
      </c>
      <c r="I9" s="68">
        <f t="shared" ref="I9" si="6">H9+1</f>
        <v>27</v>
      </c>
      <c r="J9" s="68">
        <f t="shared" ref="J9" si="7">I9+1</f>
        <v>28</v>
      </c>
      <c r="K9" s="68">
        <f t="shared" ref="K9" si="8">J9+1</f>
        <v>29</v>
      </c>
      <c r="L9" s="68">
        <f t="shared" ref="L9" si="9">K9+1</f>
        <v>30</v>
      </c>
      <c r="M9" s="68">
        <f t="shared" ref="M9" si="10">L9+1</f>
        <v>31</v>
      </c>
      <c r="N9" s="68">
        <f t="shared" ref="N9" si="11">M9+1</f>
        <v>32</v>
      </c>
      <c r="O9" s="68">
        <f t="shared" ref="O9" si="12">N9+1</f>
        <v>33</v>
      </c>
      <c r="P9" s="68">
        <f t="shared" ref="P9" si="13">O9+1</f>
        <v>34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1" customHeight="1" x14ac:dyDescent="0.2">
      <c r="A10" s="9" t="s">
        <v>20</v>
      </c>
      <c r="B10" s="10">
        <f>+C10-I10</f>
        <v>-75691</v>
      </c>
      <c r="C10" s="10">
        <f>+D10+E10+F10+G10+H10</f>
        <v>6242</v>
      </c>
      <c r="D10" s="10">
        <v>648</v>
      </c>
      <c r="E10" s="10">
        <v>0</v>
      </c>
      <c r="F10" s="10">
        <v>703</v>
      </c>
      <c r="G10" s="10">
        <v>27</v>
      </c>
      <c r="H10" s="10">
        <v>4864</v>
      </c>
      <c r="I10" s="10">
        <f>+J10+K10+L10+M10</f>
        <v>81933</v>
      </c>
      <c r="J10" s="10">
        <v>0</v>
      </c>
      <c r="K10" s="10">
        <v>81933</v>
      </c>
      <c r="L10" s="10">
        <v>0</v>
      </c>
      <c r="M10" s="10">
        <v>0</v>
      </c>
      <c r="N10" s="10">
        <f>+O10-P10</f>
        <v>0</v>
      </c>
      <c r="O10" s="10">
        <v>0</v>
      </c>
      <c r="P10" s="10">
        <v>0</v>
      </c>
    </row>
    <row r="11" spans="1:37" ht="21" customHeight="1" x14ac:dyDescent="0.2">
      <c r="A11" s="69" t="s">
        <v>21</v>
      </c>
      <c r="B11" s="70">
        <f t="shared" ref="B11:B53" si="14">+C11-I11</f>
        <v>-72204</v>
      </c>
      <c r="C11" s="70">
        <f t="shared" ref="C11:C53" si="15">+D11+E11+F11+G11+H11</f>
        <v>6086</v>
      </c>
      <c r="D11" s="70">
        <v>655</v>
      </c>
      <c r="E11" s="70">
        <v>0</v>
      </c>
      <c r="F11" s="70">
        <v>682</v>
      </c>
      <c r="G11" s="70">
        <v>27</v>
      </c>
      <c r="H11" s="70">
        <v>4722</v>
      </c>
      <c r="I11" s="70">
        <f t="shared" ref="I11:I53" si="16">+J11+K11+L11+M11</f>
        <v>78290</v>
      </c>
      <c r="J11" s="70">
        <v>0</v>
      </c>
      <c r="K11" s="70">
        <v>78290</v>
      </c>
      <c r="L11" s="70">
        <v>0</v>
      </c>
      <c r="M11" s="70">
        <v>0</v>
      </c>
      <c r="N11" s="70">
        <f t="shared" ref="N11:N53" si="17">+O11-P11</f>
        <v>0</v>
      </c>
      <c r="O11" s="70">
        <v>0</v>
      </c>
      <c r="P11" s="70">
        <v>0</v>
      </c>
    </row>
    <row r="12" spans="1:37" ht="21" customHeight="1" x14ac:dyDescent="0.2">
      <c r="A12" s="9" t="s">
        <v>22</v>
      </c>
      <c r="B12" s="10">
        <f t="shared" si="14"/>
        <v>-65887</v>
      </c>
      <c r="C12" s="10">
        <f t="shared" si="15"/>
        <v>6163</v>
      </c>
      <c r="D12" s="10">
        <v>971</v>
      </c>
      <c r="E12" s="10">
        <v>0</v>
      </c>
      <c r="F12" s="10">
        <v>692</v>
      </c>
      <c r="G12" s="10">
        <v>27</v>
      </c>
      <c r="H12" s="10">
        <v>4473</v>
      </c>
      <c r="I12" s="10">
        <f t="shared" si="16"/>
        <v>72050</v>
      </c>
      <c r="J12" s="10">
        <v>0</v>
      </c>
      <c r="K12" s="10">
        <v>72050</v>
      </c>
      <c r="L12" s="10">
        <v>0</v>
      </c>
      <c r="M12" s="10">
        <v>0</v>
      </c>
      <c r="N12" s="10">
        <f t="shared" si="17"/>
        <v>0</v>
      </c>
      <c r="O12" s="10">
        <v>0</v>
      </c>
      <c r="P12" s="10">
        <v>0</v>
      </c>
    </row>
    <row r="13" spans="1:37" ht="21" customHeight="1" x14ac:dyDescent="0.2">
      <c r="A13" s="69" t="s">
        <v>23</v>
      </c>
      <c r="B13" s="71">
        <f t="shared" si="14"/>
        <v>-58763</v>
      </c>
      <c r="C13" s="71">
        <f t="shared" si="15"/>
        <v>5362</v>
      </c>
      <c r="D13" s="71">
        <v>953</v>
      </c>
      <c r="E13" s="71">
        <v>0</v>
      </c>
      <c r="F13" s="71">
        <v>673</v>
      </c>
      <c r="G13" s="71">
        <v>25</v>
      </c>
      <c r="H13" s="71">
        <v>3711</v>
      </c>
      <c r="I13" s="71">
        <f t="shared" si="16"/>
        <v>64125</v>
      </c>
      <c r="J13" s="71">
        <v>0</v>
      </c>
      <c r="K13" s="71">
        <v>64125</v>
      </c>
      <c r="L13" s="71">
        <v>0</v>
      </c>
      <c r="M13" s="71">
        <v>0</v>
      </c>
      <c r="N13" s="71">
        <f t="shared" si="17"/>
        <v>0</v>
      </c>
      <c r="O13" s="71">
        <v>0</v>
      </c>
      <c r="P13" s="71">
        <v>0</v>
      </c>
    </row>
    <row r="14" spans="1:37" ht="21" customHeight="1" x14ac:dyDescent="0.2">
      <c r="A14" s="9" t="s">
        <v>24</v>
      </c>
      <c r="B14" s="10">
        <f t="shared" si="14"/>
        <v>-45423</v>
      </c>
      <c r="C14" s="10">
        <f t="shared" si="15"/>
        <v>5639</v>
      </c>
      <c r="D14" s="10">
        <v>954</v>
      </c>
      <c r="E14" s="10">
        <v>0</v>
      </c>
      <c r="F14" s="10">
        <v>733</v>
      </c>
      <c r="G14" s="10">
        <v>25</v>
      </c>
      <c r="H14" s="10">
        <v>3927</v>
      </c>
      <c r="I14" s="10">
        <f t="shared" si="16"/>
        <v>51062</v>
      </c>
      <c r="J14" s="10">
        <v>0</v>
      </c>
      <c r="K14" s="10">
        <v>51062</v>
      </c>
      <c r="L14" s="10">
        <v>0</v>
      </c>
      <c r="M14" s="10">
        <v>0</v>
      </c>
      <c r="N14" s="10">
        <f t="shared" si="17"/>
        <v>0</v>
      </c>
      <c r="O14" s="10">
        <v>0</v>
      </c>
      <c r="P14" s="10">
        <v>0</v>
      </c>
    </row>
    <row r="15" spans="1:37" ht="21" customHeight="1" x14ac:dyDescent="0.2">
      <c r="A15" s="69" t="s">
        <v>25</v>
      </c>
      <c r="B15" s="70">
        <f t="shared" si="14"/>
        <v>-41767</v>
      </c>
      <c r="C15" s="70">
        <f t="shared" si="15"/>
        <v>5992</v>
      </c>
      <c r="D15" s="70">
        <v>971</v>
      </c>
      <c r="E15" s="70">
        <v>0</v>
      </c>
      <c r="F15" s="70">
        <v>819</v>
      </c>
      <c r="G15" s="70">
        <v>25</v>
      </c>
      <c r="H15" s="70">
        <v>4177</v>
      </c>
      <c r="I15" s="70">
        <f t="shared" si="16"/>
        <v>47759</v>
      </c>
      <c r="J15" s="70">
        <v>0</v>
      </c>
      <c r="K15" s="70">
        <v>47759</v>
      </c>
      <c r="L15" s="70">
        <v>0</v>
      </c>
      <c r="M15" s="70">
        <v>0</v>
      </c>
      <c r="N15" s="70">
        <f t="shared" si="17"/>
        <v>0</v>
      </c>
      <c r="O15" s="70">
        <v>0</v>
      </c>
      <c r="P15" s="70">
        <v>0</v>
      </c>
    </row>
    <row r="16" spans="1:37" s="8" customFormat="1" ht="21" customHeight="1" x14ac:dyDescent="0.2">
      <c r="A16" s="9" t="s">
        <v>26</v>
      </c>
      <c r="B16" s="10">
        <f t="shared" si="14"/>
        <v>-36490</v>
      </c>
      <c r="C16" s="10">
        <f t="shared" si="15"/>
        <v>6213</v>
      </c>
      <c r="D16" s="10">
        <v>1255</v>
      </c>
      <c r="E16" s="10">
        <v>0</v>
      </c>
      <c r="F16" s="10">
        <v>844</v>
      </c>
      <c r="G16" s="10">
        <v>25</v>
      </c>
      <c r="H16" s="10">
        <v>4089</v>
      </c>
      <c r="I16" s="10">
        <f t="shared" si="16"/>
        <v>42703</v>
      </c>
      <c r="J16" s="10">
        <v>0</v>
      </c>
      <c r="K16" s="10">
        <v>42703</v>
      </c>
      <c r="L16" s="10">
        <v>0</v>
      </c>
      <c r="M16" s="10">
        <v>0</v>
      </c>
      <c r="N16" s="10">
        <f t="shared" si="17"/>
        <v>0</v>
      </c>
      <c r="O16" s="10">
        <v>0</v>
      </c>
      <c r="P16" s="10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1" customHeight="1" x14ac:dyDescent="0.2">
      <c r="A17" s="69" t="s">
        <v>27</v>
      </c>
      <c r="B17" s="71">
        <f t="shared" si="14"/>
        <v>-36823</v>
      </c>
      <c r="C17" s="71">
        <f t="shared" si="15"/>
        <v>6250</v>
      </c>
      <c r="D17" s="71">
        <v>1256</v>
      </c>
      <c r="E17" s="71">
        <v>0</v>
      </c>
      <c r="F17" s="71">
        <v>853</v>
      </c>
      <c r="G17" s="71">
        <v>25</v>
      </c>
      <c r="H17" s="71">
        <v>4116</v>
      </c>
      <c r="I17" s="71">
        <f t="shared" si="16"/>
        <v>43073</v>
      </c>
      <c r="J17" s="71">
        <v>0</v>
      </c>
      <c r="K17" s="71">
        <v>43073</v>
      </c>
      <c r="L17" s="71">
        <v>0</v>
      </c>
      <c r="M17" s="71">
        <v>0</v>
      </c>
      <c r="N17" s="71">
        <f t="shared" si="17"/>
        <v>0</v>
      </c>
      <c r="O17" s="71">
        <v>0</v>
      </c>
      <c r="P17" s="71">
        <v>0</v>
      </c>
    </row>
    <row r="18" spans="1:37" ht="21" customHeight="1" x14ac:dyDescent="0.2">
      <c r="A18" s="9" t="s">
        <v>28</v>
      </c>
      <c r="B18" s="10">
        <f t="shared" si="14"/>
        <v>-34455</v>
      </c>
      <c r="C18" s="10">
        <f t="shared" si="15"/>
        <v>6236</v>
      </c>
      <c r="D18" s="10">
        <v>1262</v>
      </c>
      <c r="E18" s="10">
        <v>0</v>
      </c>
      <c r="F18" s="10">
        <v>813</v>
      </c>
      <c r="G18" s="10">
        <v>25</v>
      </c>
      <c r="H18" s="10">
        <v>4136</v>
      </c>
      <c r="I18" s="10">
        <f t="shared" si="16"/>
        <v>40691</v>
      </c>
      <c r="J18" s="10">
        <v>0</v>
      </c>
      <c r="K18" s="10">
        <v>40691</v>
      </c>
      <c r="L18" s="10">
        <v>0</v>
      </c>
      <c r="M18" s="10">
        <v>0</v>
      </c>
      <c r="N18" s="10">
        <f t="shared" si="17"/>
        <v>0</v>
      </c>
      <c r="O18" s="10">
        <v>0</v>
      </c>
      <c r="P18" s="10">
        <v>0</v>
      </c>
    </row>
    <row r="19" spans="1:37" ht="21" customHeight="1" x14ac:dyDescent="0.2">
      <c r="A19" s="69" t="s">
        <v>29</v>
      </c>
      <c r="B19" s="70">
        <f t="shared" si="14"/>
        <v>-36274</v>
      </c>
      <c r="C19" s="70">
        <f t="shared" si="15"/>
        <v>6165</v>
      </c>
      <c r="D19" s="70">
        <v>1287</v>
      </c>
      <c r="E19" s="70">
        <v>0</v>
      </c>
      <c r="F19" s="70">
        <v>795</v>
      </c>
      <c r="G19" s="70">
        <v>25</v>
      </c>
      <c r="H19" s="70">
        <v>4058</v>
      </c>
      <c r="I19" s="70">
        <f t="shared" si="16"/>
        <v>42439</v>
      </c>
      <c r="J19" s="70">
        <v>0</v>
      </c>
      <c r="K19" s="70">
        <v>42439</v>
      </c>
      <c r="L19" s="70">
        <v>0</v>
      </c>
      <c r="M19" s="70">
        <v>0</v>
      </c>
      <c r="N19" s="70">
        <f t="shared" si="17"/>
        <v>0</v>
      </c>
      <c r="O19" s="70">
        <v>0</v>
      </c>
      <c r="P19" s="70">
        <v>0</v>
      </c>
    </row>
    <row r="20" spans="1:37" ht="21" customHeight="1" x14ac:dyDescent="0.2">
      <c r="A20" s="9" t="s">
        <v>30</v>
      </c>
      <c r="B20" s="10">
        <f t="shared" si="14"/>
        <v>-35546</v>
      </c>
      <c r="C20" s="10">
        <f t="shared" si="15"/>
        <v>6170</v>
      </c>
      <c r="D20" s="10">
        <v>1282</v>
      </c>
      <c r="E20" s="10">
        <v>0</v>
      </c>
      <c r="F20" s="10">
        <v>834</v>
      </c>
      <c r="G20" s="10">
        <v>25</v>
      </c>
      <c r="H20" s="10">
        <v>4029</v>
      </c>
      <c r="I20" s="10">
        <f t="shared" si="16"/>
        <v>41716</v>
      </c>
      <c r="J20" s="10">
        <v>0</v>
      </c>
      <c r="K20" s="10">
        <v>41716</v>
      </c>
      <c r="L20" s="10">
        <v>0</v>
      </c>
      <c r="M20" s="10">
        <v>0</v>
      </c>
      <c r="N20" s="10">
        <f t="shared" si="17"/>
        <v>0</v>
      </c>
      <c r="O20" s="10">
        <v>0</v>
      </c>
      <c r="P20" s="10">
        <v>0</v>
      </c>
    </row>
    <row r="21" spans="1:37" ht="21" customHeight="1" x14ac:dyDescent="0.2">
      <c r="A21" s="69" t="s">
        <v>31</v>
      </c>
      <c r="B21" s="71">
        <f t="shared" si="14"/>
        <v>-32420</v>
      </c>
      <c r="C21" s="71">
        <f t="shared" si="15"/>
        <v>5795</v>
      </c>
      <c r="D21" s="71">
        <v>1575</v>
      </c>
      <c r="E21" s="71">
        <v>0</v>
      </c>
      <c r="F21" s="71">
        <v>703</v>
      </c>
      <c r="G21" s="71">
        <v>33</v>
      </c>
      <c r="H21" s="71">
        <v>3484</v>
      </c>
      <c r="I21" s="71">
        <f t="shared" si="16"/>
        <v>38215</v>
      </c>
      <c r="J21" s="71">
        <v>0</v>
      </c>
      <c r="K21" s="71">
        <v>38215</v>
      </c>
      <c r="L21" s="71">
        <v>0</v>
      </c>
      <c r="M21" s="71">
        <v>0</v>
      </c>
      <c r="N21" s="71">
        <f t="shared" si="17"/>
        <v>0</v>
      </c>
      <c r="O21" s="71">
        <v>0</v>
      </c>
      <c r="P21" s="71">
        <v>0</v>
      </c>
    </row>
    <row r="22" spans="1:37" s="8" customFormat="1" ht="21" customHeight="1" x14ac:dyDescent="0.2">
      <c r="A22" s="9" t="s">
        <v>32</v>
      </c>
      <c r="B22" s="10">
        <f t="shared" si="14"/>
        <v>-31958</v>
      </c>
      <c r="C22" s="10">
        <f t="shared" si="15"/>
        <v>5839</v>
      </c>
      <c r="D22" s="10">
        <v>1578</v>
      </c>
      <c r="E22" s="10">
        <v>0</v>
      </c>
      <c r="F22" s="10">
        <v>726</v>
      </c>
      <c r="G22" s="10">
        <v>32</v>
      </c>
      <c r="H22" s="10">
        <v>3503</v>
      </c>
      <c r="I22" s="10">
        <f t="shared" si="16"/>
        <v>37797</v>
      </c>
      <c r="J22" s="10">
        <v>0</v>
      </c>
      <c r="K22" s="10">
        <v>37797</v>
      </c>
      <c r="L22" s="10">
        <v>0</v>
      </c>
      <c r="M22" s="10">
        <v>0</v>
      </c>
      <c r="N22" s="10">
        <f t="shared" si="17"/>
        <v>0</v>
      </c>
      <c r="O22" s="10">
        <v>0</v>
      </c>
      <c r="P22" s="10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21" customHeight="1" x14ac:dyDescent="0.2">
      <c r="A23" s="69" t="s">
        <v>33</v>
      </c>
      <c r="B23" s="70">
        <f t="shared" si="14"/>
        <v>-29135</v>
      </c>
      <c r="C23" s="70">
        <f t="shared" si="15"/>
        <v>5916</v>
      </c>
      <c r="D23" s="70">
        <v>1871</v>
      </c>
      <c r="E23" s="70">
        <v>0</v>
      </c>
      <c r="F23" s="70">
        <v>713</v>
      </c>
      <c r="G23" s="70">
        <v>30</v>
      </c>
      <c r="H23" s="70">
        <v>3302</v>
      </c>
      <c r="I23" s="70">
        <f t="shared" si="16"/>
        <v>35051</v>
      </c>
      <c r="J23" s="70">
        <v>0</v>
      </c>
      <c r="K23" s="70">
        <v>35051</v>
      </c>
      <c r="L23" s="70">
        <v>0</v>
      </c>
      <c r="M23" s="70">
        <v>0</v>
      </c>
      <c r="N23" s="70">
        <f t="shared" si="17"/>
        <v>0</v>
      </c>
      <c r="O23" s="70">
        <v>0</v>
      </c>
      <c r="P23" s="70">
        <v>0</v>
      </c>
    </row>
    <row r="24" spans="1:37" ht="21" customHeight="1" x14ac:dyDescent="0.2">
      <c r="A24" s="9" t="s">
        <v>34</v>
      </c>
      <c r="B24" s="10">
        <f t="shared" si="14"/>
        <v>-29515</v>
      </c>
      <c r="C24" s="10">
        <f t="shared" si="15"/>
        <v>5892</v>
      </c>
      <c r="D24" s="10">
        <v>1871</v>
      </c>
      <c r="E24" s="10">
        <v>0</v>
      </c>
      <c r="F24" s="10">
        <v>832</v>
      </c>
      <c r="G24" s="10">
        <v>29</v>
      </c>
      <c r="H24" s="10">
        <v>3160</v>
      </c>
      <c r="I24" s="10">
        <f t="shared" si="16"/>
        <v>35407</v>
      </c>
      <c r="J24" s="10">
        <v>0</v>
      </c>
      <c r="K24" s="10">
        <v>35407</v>
      </c>
      <c r="L24" s="10">
        <v>0</v>
      </c>
      <c r="M24" s="10">
        <v>0</v>
      </c>
      <c r="N24" s="10">
        <f t="shared" si="17"/>
        <v>0</v>
      </c>
      <c r="O24" s="10">
        <v>0</v>
      </c>
      <c r="P24" s="10">
        <v>0</v>
      </c>
    </row>
    <row r="25" spans="1:37" ht="21" customHeight="1" x14ac:dyDescent="0.2">
      <c r="A25" s="69" t="s">
        <v>35</v>
      </c>
      <c r="B25" s="71">
        <f t="shared" si="14"/>
        <v>-25931</v>
      </c>
      <c r="C25" s="71">
        <f t="shared" si="15"/>
        <v>5922</v>
      </c>
      <c r="D25" s="71">
        <v>2144</v>
      </c>
      <c r="E25" s="71">
        <v>0</v>
      </c>
      <c r="F25" s="71">
        <v>845</v>
      </c>
      <c r="G25" s="71">
        <v>29</v>
      </c>
      <c r="H25" s="71">
        <v>2904</v>
      </c>
      <c r="I25" s="71">
        <f t="shared" si="16"/>
        <v>31853</v>
      </c>
      <c r="J25" s="71">
        <v>0</v>
      </c>
      <c r="K25" s="71">
        <v>31853</v>
      </c>
      <c r="L25" s="71">
        <v>0</v>
      </c>
      <c r="M25" s="71">
        <v>0</v>
      </c>
      <c r="N25" s="71">
        <f t="shared" si="17"/>
        <v>0</v>
      </c>
      <c r="O25" s="71">
        <v>0</v>
      </c>
      <c r="P25" s="71">
        <v>0</v>
      </c>
    </row>
    <row r="26" spans="1:37" ht="21" customHeight="1" x14ac:dyDescent="0.2">
      <c r="A26" s="9" t="s">
        <v>36</v>
      </c>
      <c r="B26" s="10">
        <f t="shared" si="14"/>
        <v>-23945</v>
      </c>
      <c r="C26" s="10">
        <f t="shared" si="15"/>
        <v>5878</v>
      </c>
      <c r="D26" s="10">
        <v>2405</v>
      </c>
      <c r="E26" s="10">
        <v>0</v>
      </c>
      <c r="F26" s="10">
        <v>771</v>
      </c>
      <c r="G26" s="10">
        <v>28</v>
      </c>
      <c r="H26" s="10">
        <v>2674</v>
      </c>
      <c r="I26" s="10">
        <f t="shared" si="16"/>
        <v>29823</v>
      </c>
      <c r="J26" s="10">
        <v>0</v>
      </c>
      <c r="K26" s="10">
        <v>29823</v>
      </c>
      <c r="L26" s="10">
        <v>0</v>
      </c>
      <c r="M26" s="10">
        <v>0</v>
      </c>
      <c r="N26" s="10">
        <f t="shared" si="17"/>
        <v>0</v>
      </c>
      <c r="O26" s="10">
        <v>0</v>
      </c>
      <c r="P26" s="10">
        <v>0</v>
      </c>
    </row>
    <row r="27" spans="1:37" ht="21" customHeight="1" x14ac:dyDescent="0.2">
      <c r="A27" s="69" t="s">
        <v>37</v>
      </c>
      <c r="B27" s="70">
        <f t="shared" si="14"/>
        <v>-22579</v>
      </c>
      <c r="C27" s="70">
        <f t="shared" si="15"/>
        <v>5703</v>
      </c>
      <c r="D27" s="70">
        <v>2399</v>
      </c>
      <c r="E27" s="70">
        <v>0</v>
      </c>
      <c r="F27" s="70">
        <v>724</v>
      </c>
      <c r="G27" s="70">
        <v>27</v>
      </c>
      <c r="H27" s="70">
        <v>2553</v>
      </c>
      <c r="I27" s="70">
        <f t="shared" si="16"/>
        <v>28282</v>
      </c>
      <c r="J27" s="70">
        <v>0</v>
      </c>
      <c r="K27" s="70">
        <v>28282</v>
      </c>
      <c r="L27" s="70">
        <v>0</v>
      </c>
      <c r="M27" s="70">
        <v>0</v>
      </c>
      <c r="N27" s="70">
        <f t="shared" si="17"/>
        <v>0</v>
      </c>
      <c r="O27" s="70">
        <v>0</v>
      </c>
      <c r="P27" s="70">
        <v>0</v>
      </c>
    </row>
    <row r="28" spans="1:37" ht="21" customHeight="1" x14ac:dyDescent="0.2">
      <c r="A28" s="9" t="s">
        <v>38</v>
      </c>
      <c r="B28" s="10">
        <f t="shared" si="14"/>
        <v>-20582</v>
      </c>
      <c r="C28" s="10">
        <f t="shared" si="15"/>
        <v>5845</v>
      </c>
      <c r="D28" s="10">
        <v>2656</v>
      </c>
      <c r="E28" s="10">
        <v>0</v>
      </c>
      <c r="F28" s="10">
        <v>844</v>
      </c>
      <c r="G28" s="10">
        <v>27</v>
      </c>
      <c r="H28" s="10">
        <v>2318</v>
      </c>
      <c r="I28" s="10">
        <f t="shared" si="16"/>
        <v>26427</v>
      </c>
      <c r="J28" s="10">
        <v>0</v>
      </c>
      <c r="K28" s="10">
        <v>26427</v>
      </c>
      <c r="L28" s="10">
        <v>0</v>
      </c>
      <c r="M28" s="10">
        <v>0</v>
      </c>
      <c r="N28" s="10">
        <f t="shared" si="17"/>
        <v>0</v>
      </c>
      <c r="O28" s="10">
        <v>0</v>
      </c>
      <c r="P28" s="10">
        <v>0</v>
      </c>
    </row>
    <row r="29" spans="1:37" ht="21" customHeight="1" x14ac:dyDescent="0.2">
      <c r="A29" s="69" t="s">
        <v>39</v>
      </c>
      <c r="B29" s="71">
        <f t="shared" si="14"/>
        <v>-25993</v>
      </c>
      <c r="C29" s="71">
        <f t="shared" si="15"/>
        <v>6710</v>
      </c>
      <c r="D29" s="71">
        <v>2723</v>
      </c>
      <c r="E29" s="71">
        <v>0</v>
      </c>
      <c r="F29" s="71">
        <v>1044</v>
      </c>
      <c r="G29" s="71">
        <v>28</v>
      </c>
      <c r="H29" s="71">
        <v>2915</v>
      </c>
      <c r="I29" s="71">
        <f t="shared" si="16"/>
        <v>32703</v>
      </c>
      <c r="J29" s="71">
        <v>0</v>
      </c>
      <c r="K29" s="71">
        <v>32702</v>
      </c>
      <c r="L29" s="71">
        <v>0</v>
      </c>
      <c r="M29" s="71">
        <v>1</v>
      </c>
      <c r="N29" s="71">
        <f t="shared" si="17"/>
        <v>0</v>
      </c>
      <c r="O29" s="71">
        <v>0</v>
      </c>
      <c r="P29" s="71">
        <v>0</v>
      </c>
    </row>
    <row r="30" spans="1:37" ht="21" customHeight="1" x14ac:dyDescent="0.2">
      <c r="A30" s="9" t="s">
        <v>40</v>
      </c>
      <c r="B30" s="10">
        <f t="shared" si="14"/>
        <v>-29839</v>
      </c>
      <c r="C30" s="10">
        <f t="shared" si="15"/>
        <v>7896</v>
      </c>
      <c r="D30" s="10">
        <v>3111</v>
      </c>
      <c r="E30" s="10">
        <v>0</v>
      </c>
      <c r="F30" s="10">
        <v>1248</v>
      </c>
      <c r="G30" s="10">
        <v>28</v>
      </c>
      <c r="H30" s="10">
        <v>3509</v>
      </c>
      <c r="I30" s="10">
        <f t="shared" si="16"/>
        <v>37735</v>
      </c>
      <c r="J30" s="10">
        <v>0</v>
      </c>
      <c r="K30" s="10">
        <v>37735</v>
      </c>
      <c r="L30" s="10">
        <v>0</v>
      </c>
      <c r="M30" s="10">
        <v>0</v>
      </c>
      <c r="N30" s="10">
        <f t="shared" si="17"/>
        <v>0</v>
      </c>
      <c r="O30" s="10">
        <v>0</v>
      </c>
      <c r="P30" s="10">
        <v>0</v>
      </c>
    </row>
    <row r="31" spans="1:37" ht="21" customHeight="1" x14ac:dyDescent="0.2">
      <c r="A31" s="69" t="s">
        <v>41</v>
      </c>
      <c r="B31" s="70">
        <f t="shared" si="14"/>
        <v>-28432</v>
      </c>
      <c r="C31" s="70">
        <f t="shared" si="15"/>
        <v>7398</v>
      </c>
      <c r="D31" s="70">
        <v>3095</v>
      </c>
      <c r="E31" s="70">
        <v>0</v>
      </c>
      <c r="F31" s="70">
        <v>1105</v>
      </c>
      <c r="G31" s="70">
        <v>28</v>
      </c>
      <c r="H31" s="70">
        <v>3170</v>
      </c>
      <c r="I31" s="70">
        <f t="shared" si="16"/>
        <v>35830</v>
      </c>
      <c r="J31" s="70">
        <v>0</v>
      </c>
      <c r="K31" s="70">
        <v>35830</v>
      </c>
      <c r="L31" s="70">
        <v>0</v>
      </c>
      <c r="M31" s="70">
        <v>0</v>
      </c>
      <c r="N31" s="70">
        <f t="shared" si="17"/>
        <v>0</v>
      </c>
      <c r="O31" s="70">
        <v>0</v>
      </c>
      <c r="P31" s="70">
        <v>0</v>
      </c>
    </row>
    <row r="32" spans="1:37" ht="21" customHeight="1" x14ac:dyDescent="0.2">
      <c r="A32" s="9" t="s">
        <v>42</v>
      </c>
      <c r="B32" s="10">
        <f t="shared" si="14"/>
        <v>-33555</v>
      </c>
      <c r="C32" s="10">
        <f t="shared" si="15"/>
        <v>7079</v>
      </c>
      <c r="D32" s="10">
        <v>3073</v>
      </c>
      <c r="E32" s="10">
        <v>0</v>
      </c>
      <c r="F32" s="10">
        <v>1079</v>
      </c>
      <c r="G32" s="10">
        <v>28</v>
      </c>
      <c r="H32" s="10">
        <v>2899</v>
      </c>
      <c r="I32" s="10">
        <f t="shared" si="16"/>
        <v>40634</v>
      </c>
      <c r="J32" s="10">
        <v>0</v>
      </c>
      <c r="K32" s="10">
        <v>40634</v>
      </c>
      <c r="L32" s="10">
        <v>0</v>
      </c>
      <c r="M32" s="10">
        <v>0</v>
      </c>
      <c r="N32" s="10">
        <f t="shared" si="17"/>
        <v>0</v>
      </c>
      <c r="O32" s="10">
        <v>0</v>
      </c>
      <c r="P32" s="10">
        <v>0</v>
      </c>
    </row>
    <row r="33" spans="1:16" ht="21" customHeight="1" x14ac:dyDescent="0.2">
      <c r="A33" s="69" t="s">
        <v>43</v>
      </c>
      <c r="B33" s="71">
        <f t="shared" si="14"/>
        <v>-33175</v>
      </c>
      <c r="C33" s="71">
        <f t="shared" si="15"/>
        <v>7102</v>
      </c>
      <c r="D33" s="71">
        <v>3065</v>
      </c>
      <c r="E33" s="71">
        <v>0</v>
      </c>
      <c r="F33" s="71">
        <v>1127</v>
      </c>
      <c r="G33" s="71">
        <v>27</v>
      </c>
      <c r="H33" s="71">
        <v>2883</v>
      </c>
      <c r="I33" s="71">
        <f t="shared" si="16"/>
        <v>40277</v>
      </c>
      <c r="J33" s="71">
        <v>0</v>
      </c>
      <c r="K33" s="71">
        <v>40277</v>
      </c>
      <c r="L33" s="71">
        <v>0</v>
      </c>
      <c r="M33" s="71">
        <v>0</v>
      </c>
      <c r="N33" s="71">
        <f t="shared" si="17"/>
        <v>0</v>
      </c>
      <c r="O33" s="71">
        <v>0</v>
      </c>
      <c r="P33" s="71">
        <v>0</v>
      </c>
    </row>
    <row r="34" spans="1:16" ht="21" customHeight="1" x14ac:dyDescent="0.2">
      <c r="A34" s="9" t="s">
        <v>44</v>
      </c>
      <c r="B34" s="10">
        <f t="shared" si="14"/>
        <v>-20240</v>
      </c>
      <c r="C34" s="10">
        <f t="shared" si="15"/>
        <v>18483</v>
      </c>
      <c r="D34" s="10">
        <v>1617</v>
      </c>
      <c r="E34" s="10">
        <v>1</v>
      </c>
      <c r="F34" s="10">
        <v>1249</v>
      </c>
      <c r="G34" s="10">
        <v>0</v>
      </c>
      <c r="H34" s="10">
        <v>15616</v>
      </c>
      <c r="I34" s="10">
        <f t="shared" si="16"/>
        <v>38723</v>
      </c>
      <c r="J34" s="10">
        <v>4</v>
      </c>
      <c r="K34" s="10">
        <v>38555</v>
      </c>
      <c r="L34" s="10">
        <v>0</v>
      </c>
      <c r="M34" s="10">
        <v>164</v>
      </c>
      <c r="N34" s="10">
        <f t="shared" si="17"/>
        <v>-321</v>
      </c>
      <c r="O34" s="10">
        <v>45</v>
      </c>
      <c r="P34" s="10">
        <v>366</v>
      </c>
    </row>
    <row r="35" spans="1:16" ht="21" customHeight="1" x14ac:dyDescent="0.2">
      <c r="A35" s="69" t="s">
        <v>45</v>
      </c>
      <c r="B35" s="70">
        <f t="shared" si="14"/>
        <v>-22084</v>
      </c>
      <c r="C35" s="70">
        <f t="shared" si="15"/>
        <v>19202</v>
      </c>
      <c r="D35" s="70">
        <v>1660</v>
      </c>
      <c r="E35" s="70">
        <v>1</v>
      </c>
      <c r="F35" s="70">
        <v>1725</v>
      </c>
      <c r="G35" s="70">
        <v>0</v>
      </c>
      <c r="H35" s="70">
        <v>15816</v>
      </c>
      <c r="I35" s="70">
        <f t="shared" si="16"/>
        <v>41286</v>
      </c>
      <c r="J35" s="70">
        <v>0</v>
      </c>
      <c r="K35" s="70">
        <v>41119</v>
      </c>
      <c r="L35" s="70">
        <v>0</v>
      </c>
      <c r="M35" s="70">
        <v>167</v>
      </c>
      <c r="N35" s="70">
        <f t="shared" si="17"/>
        <v>-44</v>
      </c>
      <c r="O35" s="70">
        <v>128</v>
      </c>
      <c r="P35" s="70">
        <v>172</v>
      </c>
    </row>
    <row r="36" spans="1:16" ht="21" customHeight="1" x14ac:dyDescent="0.2">
      <c r="A36" s="9" t="s">
        <v>46</v>
      </c>
      <c r="B36" s="10">
        <f t="shared" si="14"/>
        <v>-23713</v>
      </c>
      <c r="C36" s="10">
        <f t="shared" si="15"/>
        <v>20168</v>
      </c>
      <c r="D36" s="10">
        <v>1636</v>
      </c>
      <c r="E36" s="10">
        <v>0</v>
      </c>
      <c r="F36" s="10">
        <v>1520</v>
      </c>
      <c r="G36" s="10">
        <v>0</v>
      </c>
      <c r="H36" s="10">
        <v>17012</v>
      </c>
      <c r="I36" s="10">
        <f t="shared" si="16"/>
        <v>43881</v>
      </c>
      <c r="J36" s="10">
        <v>2</v>
      </c>
      <c r="K36" s="10">
        <v>43716</v>
      </c>
      <c r="L36" s="10">
        <v>0</v>
      </c>
      <c r="M36" s="10">
        <v>163</v>
      </c>
      <c r="N36" s="10">
        <f t="shared" si="17"/>
        <v>-231</v>
      </c>
      <c r="O36" s="10">
        <v>62</v>
      </c>
      <c r="P36" s="10">
        <v>293</v>
      </c>
    </row>
    <row r="37" spans="1:16" ht="21" customHeight="1" x14ac:dyDescent="0.2">
      <c r="A37" s="69" t="s">
        <v>47</v>
      </c>
      <c r="B37" s="71">
        <f t="shared" si="14"/>
        <v>-20381</v>
      </c>
      <c r="C37" s="71">
        <f t="shared" si="15"/>
        <v>27667</v>
      </c>
      <c r="D37" s="71">
        <v>1683</v>
      </c>
      <c r="E37" s="71">
        <v>2</v>
      </c>
      <c r="F37" s="71">
        <v>1488</v>
      </c>
      <c r="G37" s="71">
        <v>0</v>
      </c>
      <c r="H37" s="71">
        <v>24494</v>
      </c>
      <c r="I37" s="71">
        <f t="shared" si="16"/>
        <v>48048</v>
      </c>
      <c r="J37" s="71">
        <v>2</v>
      </c>
      <c r="K37" s="71">
        <v>47884</v>
      </c>
      <c r="L37" s="71">
        <v>0</v>
      </c>
      <c r="M37" s="71">
        <v>162</v>
      </c>
      <c r="N37" s="71">
        <f t="shared" si="17"/>
        <v>44</v>
      </c>
      <c r="O37" s="71">
        <v>387</v>
      </c>
      <c r="P37" s="71">
        <v>343</v>
      </c>
    </row>
    <row r="38" spans="1:16" ht="21" customHeight="1" x14ac:dyDescent="0.2">
      <c r="A38" s="9" t="s">
        <v>48</v>
      </c>
      <c r="B38" s="10">
        <f t="shared" si="14"/>
        <v>-27523</v>
      </c>
      <c r="C38" s="10">
        <f t="shared" si="15"/>
        <v>24494</v>
      </c>
      <c r="D38" s="10">
        <v>1798</v>
      </c>
      <c r="E38" s="10">
        <v>117</v>
      </c>
      <c r="F38" s="10">
        <v>1476</v>
      </c>
      <c r="G38" s="10">
        <v>0</v>
      </c>
      <c r="H38" s="10">
        <v>21103</v>
      </c>
      <c r="I38" s="10">
        <f t="shared" si="16"/>
        <v>52017</v>
      </c>
      <c r="J38" s="10">
        <v>13</v>
      </c>
      <c r="K38" s="10">
        <v>51954</v>
      </c>
      <c r="L38" s="10">
        <v>0</v>
      </c>
      <c r="M38" s="10">
        <v>50</v>
      </c>
      <c r="N38" s="10">
        <f t="shared" si="17"/>
        <v>-277</v>
      </c>
      <c r="O38" s="10">
        <v>101</v>
      </c>
      <c r="P38" s="10">
        <v>378</v>
      </c>
    </row>
    <row r="39" spans="1:16" ht="21" customHeight="1" x14ac:dyDescent="0.2">
      <c r="A39" s="69" t="s">
        <v>49</v>
      </c>
      <c r="B39" s="70">
        <f t="shared" si="14"/>
        <v>-31041</v>
      </c>
      <c r="C39" s="70">
        <f t="shared" si="15"/>
        <v>19928</v>
      </c>
      <c r="D39" s="70">
        <v>1793</v>
      </c>
      <c r="E39" s="70">
        <v>107</v>
      </c>
      <c r="F39" s="70">
        <v>1400</v>
      </c>
      <c r="G39" s="70">
        <v>0</v>
      </c>
      <c r="H39" s="70">
        <v>16628</v>
      </c>
      <c r="I39" s="70">
        <f t="shared" si="16"/>
        <v>50969</v>
      </c>
      <c r="J39" s="70">
        <v>36</v>
      </c>
      <c r="K39" s="70">
        <v>50885</v>
      </c>
      <c r="L39" s="70">
        <v>0</v>
      </c>
      <c r="M39" s="70">
        <v>48</v>
      </c>
      <c r="N39" s="70">
        <f t="shared" si="17"/>
        <v>-405</v>
      </c>
      <c r="O39" s="70">
        <v>42</v>
      </c>
      <c r="P39" s="70">
        <v>447</v>
      </c>
    </row>
    <row r="40" spans="1:16" ht="21" customHeight="1" x14ac:dyDescent="0.2">
      <c r="A40" s="9" t="s">
        <v>50</v>
      </c>
      <c r="B40" s="10">
        <f t="shared" si="14"/>
        <v>-36543</v>
      </c>
      <c r="C40" s="10">
        <f t="shared" si="15"/>
        <v>22675</v>
      </c>
      <c r="D40" s="10">
        <v>1864</v>
      </c>
      <c r="E40" s="10">
        <v>138</v>
      </c>
      <c r="F40" s="10">
        <v>1622</v>
      </c>
      <c r="G40" s="10">
        <v>0</v>
      </c>
      <c r="H40" s="10">
        <v>19051</v>
      </c>
      <c r="I40" s="10">
        <f t="shared" si="16"/>
        <v>59218</v>
      </c>
      <c r="J40" s="10">
        <v>13</v>
      </c>
      <c r="K40" s="10">
        <v>59155</v>
      </c>
      <c r="L40" s="10">
        <v>0</v>
      </c>
      <c r="M40" s="10">
        <v>50</v>
      </c>
      <c r="N40" s="10">
        <f t="shared" si="17"/>
        <v>-235</v>
      </c>
      <c r="O40" s="10">
        <v>97</v>
      </c>
      <c r="P40" s="10">
        <v>332</v>
      </c>
    </row>
    <row r="41" spans="1:16" ht="21" customHeight="1" x14ac:dyDescent="0.2">
      <c r="A41" s="69" t="s">
        <v>51</v>
      </c>
      <c r="B41" s="71">
        <f t="shared" si="14"/>
        <v>-29959</v>
      </c>
      <c r="C41" s="71">
        <f t="shared" si="15"/>
        <v>31740</v>
      </c>
      <c r="D41" s="71">
        <v>1896</v>
      </c>
      <c r="E41" s="71">
        <v>181</v>
      </c>
      <c r="F41" s="71">
        <v>1643</v>
      </c>
      <c r="G41" s="71">
        <v>0</v>
      </c>
      <c r="H41" s="71">
        <v>28020</v>
      </c>
      <c r="I41" s="71">
        <f t="shared" si="16"/>
        <v>61699</v>
      </c>
      <c r="J41" s="71">
        <v>16</v>
      </c>
      <c r="K41" s="71">
        <v>61597</v>
      </c>
      <c r="L41" s="71">
        <v>0</v>
      </c>
      <c r="M41" s="71">
        <v>86</v>
      </c>
      <c r="N41" s="71">
        <f t="shared" si="17"/>
        <v>1241</v>
      </c>
      <c r="O41" s="71">
        <v>1691</v>
      </c>
      <c r="P41" s="71">
        <v>450</v>
      </c>
    </row>
    <row r="42" spans="1:16" ht="21" customHeight="1" x14ac:dyDescent="0.2">
      <c r="A42" s="9" t="s">
        <v>52</v>
      </c>
      <c r="B42" s="10">
        <f t="shared" si="14"/>
        <v>-33760</v>
      </c>
      <c r="C42" s="10">
        <f t="shared" si="15"/>
        <v>25696</v>
      </c>
      <c r="D42" s="10">
        <v>1851</v>
      </c>
      <c r="E42" s="10">
        <v>173</v>
      </c>
      <c r="F42" s="10">
        <v>1528</v>
      </c>
      <c r="G42" s="10">
        <v>0</v>
      </c>
      <c r="H42" s="10">
        <v>22144</v>
      </c>
      <c r="I42" s="10">
        <f t="shared" si="16"/>
        <v>59456</v>
      </c>
      <c r="J42" s="10">
        <v>6</v>
      </c>
      <c r="K42" s="10">
        <v>59370</v>
      </c>
      <c r="L42" s="10">
        <v>0</v>
      </c>
      <c r="M42" s="10">
        <v>80</v>
      </c>
      <c r="N42" s="10">
        <f t="shared" si="17"/>
        <v>790</v>
      </c>
      <c r="O42" s="10">
        <v>1256</v>
      </c>
      <c r="P42" s="10">
        <v>466</v>
      </c>
    </row>
    <row r="43" spans="1:16" ht="21" customHeight="1" x14ac:dyDescent="0.2">
      <c r="A43" s="69" t="s">
        <v>53</v>
      </c>
      <c r="B43" s="70">
        <f t="shared" si="14"/>
        <v>-39802</v>
      </c>
      <c r="C43" s="70">
        <f t="shared" si="15"/>
        <v>21436</v>
      </c>
      <c r="D43" s="70">
        <v>1869</v>
      </c>
      <c r="E43" s="70">
        <v>162</v>
      </c>
      <c r="F43" s="70">
        <v>1584</v>
      </c>
      <c r="G43" s="70">
        <v>0</v>
      </c>
      <c r="H43" s="70">
        <v>17821</v>
      </c>
      <c r="I43" s="70">
        <f t="shared" si="16"/>
        <v>61238</v>
      </c>
      <c r="J43" s="70">
        <v>2</v>
      </c>
      <c r="K43" s="70">
        <v>61156</v>
      </c>
      <c r="L43" s="70">
        <v>0</v>
      </c>
      <c r="M43" s="70">
        <v>80</v>
      </c>
      <c r="N43" s="70">
        <f t="shared" si="17"/>
        <v>540</v>
      </c>
      <c r="O43" s="70">
        <v>849</v>
      </c>
      <c r="P43" s="70">
        <v>309</v>
      </c>
    </row>
    <row r="44" spans="1:16" ht="21" customHeight="1" x14ac:dyDescent="0.2">
      <c r="A44" s="9" t="s">
        <v>54</v>
      </c>
      <c r="B44" s="10">
        <f t="shared" si="14"/>
        <v>-42756</v>
      </c>
      <c r="C44" s="10">
        <f t="shared" si="15"/>
        <v>20046</v>
      </c>
      <c r="D44" s="10">
        <v>1843</v>
      </c>
      <c r="E44" s="10">
        <v>190</v>
      </c>
      <c r="F44" s="10">
        <v>1572</v>
      </c>
      <c r="G44" s="10">
        <v>0</v>
      </c>
      <c r="H44" s="10">
        <v>16441</v>
      </c>
      <c r="I44" s="10">
        <f t="shared" si="16"/>
        <v>62802</v>
      </c>
      <c r="J44" s="10">
        <v>4</v>
      </c>
      <c r="K44" s="10">
        <v>62721</v>
      </c>
      <c r="L44" s="10">
        <v>0</v>
      </c>
      <c r="M44" s="10">
        <v>77</v>
      </c>
      <c r="N44" s="10">
        <f t="shared" si="17"/>
        <v>442</v>
      </c>
      <c r="O44" s="10">
        <v>570</v>
      </c>
      <c r="P44" s="10">
        <v>128</v>
      </c>
    </row>
    <row r="45" spans="1:16" ht="21" customHeight="1" x14ac:dyDescent="0.2">
      <c r="A45" s="69" t="s">
        <v>55</v>
      </c>
      <c r="B45" s="71">
        <f t="shared" si="14"/>
        <v>-28587</v>
      </c>
      <c r="C45" s="71">
        <f t="shared" si="15"/>
        <v>35066</v>
      </c>
      <c r="D45" s="71">
        <v>2685</v>
      </c>
      <c r="E45" s="71">
        <v>216</v>
      </c>
      <c r="F45" s="71">
        <v>1565</v>
      </c>
      <c r="G45" s="71">
        <v>0</v>
      </c>
      <c r="H45" s="71">
        <v>30600</v>
      </c>
      <c r="I45" s="71">
        <f t="shared" si="16"/>
        <v>63653</v>
      </c>
      <c r="J45" s="71">
        <v>3</v>
      </c>
      <c r="K45" s="71">
        <v>62730</v>
      </c>
      <c r="L45" s="71">
        <v>0</v>
      </c>
      <c r="M45" s="71">
        <v>920</v>
      </c>
      <c r="N45" s="71">
        <f t="shared" si="17"/>
        <v>242</v>
      </c>
      <c r="O45" s="71">
        <v>507</v>
      </c>
      <c r="P45" s="71">
        <v>265</v>
      </c>
    </row>
    <row r="46" spans="1:16" ht="21" customHeight="1" x14ac:dyDescent="0.2">
      <c r="A46" s="9" t="s">
        <v>56</v>
      </c>
      <c r="B46" s="10">
        <f t="shared" si="14"/>
        <v>-30082</v>
      </c>
      <c r="C46" s="10">
        <f t="shared" si="15"/>
        <v>36649</v>
      </c>
      <c r="D46" s="10">
        <v>2718</v>
      </c>
      <c r="E46" s="10">
        <v>175</v>
      </c>
      <c r="F46" s="10">
        <v>1725</v>
      </c>
      <c r="G46" s="10">
        <v>0</v>
      </c>
      <c r="H46" s="10">
        <v>32031</v>
      </c>
      <c r="I46" s="10">
        <f t="shared" si="16"/>
        <v>66731</v>
      </c>
      <c r="J46" s="10">
        <v>8</v>
      </c>
      <c r="K46" s="10">
        <v>66217</v>
      </c>
      <c r="L46" s="10">
        <v>0</v>
      </c>
      <c r="M46" s="10">
        <v>506</v>
      </c>
      <c r="N46" s="10">
        <f t="shared" si="17"/>
        <v>225</v>
      </c>
      <c r="O46" s="10">
        <v>440</v>
      </c>
      <c r="P46" s="10">
        <v>215</v>
      </c>
    </row>
    <row r="47" spans="1:16" ht="21" customHeight="1" x14ac:dyDescent="0.2">
      <c r="A47" s="69" t="s">
        <v>57</v>
      </c>
      <c r="B47" s="70">
        <f t="shared" si="14"/>
        <v>-44684</v>
      </c>
      <c r="C47" s="70">
        <f t="shared" si="15"/>
        <v>23019</v>
      </c>
      <c r="D47" s="70">
        <v>2761</v>
      </c>
      <c r="E47" s="70">
        <v>170</v>
      </c>
      <c r="F47" s="70">
        <v>1848</v>
      </c>
      <c r="G47" s="70">
        <v>0</v>
      </c>
      <c r="H47" s="70">
        <v>18240</v>
      </c>
      <c r="I47" s="70">
        <f t="shared" si="16"/>
        <v>67703</v>
      </c>
      <c r="J47" s="70">
        <v>5</v>
      </c>
      <c r="K47" s="70">
        <v>67179</v>
      </c>
      <c r="L47" s="70">
        <v>0</v>
      </c>
      <c r="M47" s="70">
        <v>519</v>
      </c>
      <c r="N47" s="70">
        <f t="shared" si="17"/>
        <v>-127</v>
      </c>
      <c r="O47" s="70">
        <v>135</v>
      </c>
      <c r="P47" s="70">
        <v>262</v>
      </c>
    </row>
    <row r="48" spans="1:16" ht="21" customHeight="1" x14ac:dyDescent="0.2">
      <c r="A48" s="9" t="s">
        <v>58</v>
      </c>
      <c r="B48" s="10">
        <f t="shared" si="14"/>
        <v>-52204</v>
      </c>
      <c r="C48" s="10">
        <f t="shared" si="15"/>
        <v>21711</v>
      </c>
      <c r="D48" s="10">
        <v>2730</v>
      </c>
      <c r="E48" s="10">
        <v>197</v>
      </c>
      <c r="F48" s="10">
        <v>1734</v>
      </c>
      <c r="G48" s="10">
        <v>0</v>
      </c>
      <c r="H48" s="10">
        <v>17050</v>
      </c>
      <c r="I48" s="10">
        <f t="shared" si="16"/>
        <v>73915</v>
      </c>
      <c r="J48" s="10">
        <v>7</v>
      </c>
      <c r="K48" s="10">
        <v>73404</v>
      </c>
      <c r="L48" s="10">
        <v>0</v>
      </c>
      <c r="M48" s="10">
        <v>504</v>
      </c>
      <c r="N48" s="10">
        <f t="shared" si="17"/>
        <v>-213</v>
      </c>
      <c r="O48" s="10">
        <v>19</v>
      </c>
      <c r="P48" s="10">
        <v>232</v>
      </c>
    </row>
    <row r="49" spans="1:16" ht="21" customHeight="1" x14ac:dyDescent="0.2">
      <c r="A49" s="69" t="s">
        <v>59</v>
      </c>
      <c r="B49" s="71">
        <f t="shared" si="14"/>
        <v>-40006</v>
      </c>
      <c r="C49" s="71">
        <f t="shared" si="15"/>
        <v>33357</v>
      </c>
      <c r="D49" s="71">
        <v>2711</v>
      </c>
      <c r="E49" s="71">
        <v>242</v>
      </c>
      <c r="F49" s="71">
        <v>1618</v>
      </c>
      <c r="G49" s="71">
        <v>0</v>
      </c>
      <c r="H49" s="71">
        <v>28786</v>
      </c>
      <c r="I49" s="71">
        <f t="shared" si="16"/>
        <v>73363</v>
      </c>
      <c r="J49" s="71">
        <v>9</v>
      </c>
      <c r="K49" s="71">
        <v>72859</v>
      </c>
      <c r="L49" s="71">
        <v>0</v>
      </c>
      <c r="M49" s="71">
        <v>495</v>
      </c>
      <c r="N49" s="71">
        <f t="shared" si="17"/>
        <v>-274</v>
      </c>
      <c r="O49" s="71">
        <v>6</v>
      </c>
      <c r="P49" s="71">
        <v>280</v>
      </c>
    </row>
    <row r="50" spans="1:16" s="38" customFormat="1" ht="21" customHeight="1" x14ac:dyDescent="0.2">
      <c r="A50" s="9" t="s">
        <v>125</v>
      </c>
      <c r="B50" s="36">
        <f t="shared" si="14"/>
        <v>-44002</v>
      </c>
      <c r="C50" s="36">
        <f t="shared" si="15"/>
        <v>30452</v>
      </c>
      <c r="D50" s="10">
        <v>2718</v>
      </c>
      <c r="E50" s="10">
        <v>206</v>
      </c>
      <c r="F50" s="10">
        <v>1628</v>
      </c>
      <c r="G50" s="10">
        <v>0</v>
      </c>
      <c r="H50" s="10">
        <v>25900</v>
      </c>
      <c r="I50" s="36">
        <f t="shared" si="16"/>
        <v>74454</v>
      </c>
      <c r="J50" s="10">
        <v>10</v>
      </c>
      <c r="K50" s="10">
        <v>74163</v>
      </c>
      <c r="L50" s="10">
        <v>0</v>
      </c>
      <c r="M50" s="10">
        <v>281</v>
      </c>
      <c r="N50" s="36">
        <f t="shared" si="17"/>
        <v>-265</v>
      </c>
      <c r="O50" s="10">
        <v>8</v>
      </c>
      <c r="P50" s="10">
        <v>273</v>
      </c>
    </row>
    <row r="51" spans="1:16" s="38" customFormat="1" ht="21" customHeight="1" x14ac:dyDescent="0.2">
      <c r="A51" s="69" t="s">
        <v>126</v>
      </c>
      <c r="B51" s="73">
        <f t="shared" si="14"/>
        <v>-57929</v>
      </c>
      <c r="C51" s="73">
        <f t="shared" si="15"/>
        <v>15725</v>
      </c>
      <c r="D51" s="70">
        <v>2716</v>
      </c>
      <c r="E51" s="70">
        <v>187</v>
      </c>
      <c r="F51" s="70">
        <v>1620</v>
      </c>
      <c r="G51" s="70">
        <v>0</v>
      </c>
      <c r="H51" s="70">
        <v>11202</v>
      </c>
      <c r="I51" s="73">
        <f t="shared" si="16"/>
        <v>73654</v>
      </c>
      <c r="J51" s="70">
        <v>11</v>
      </c>
      <c r="K51" s="70">
        <v>73369</v>
      </c>
      <c r="L51" s="70">
        <v>0</v>
      </c>
      <c r="M51" s="70">
        <v>274</v>
      </c>
      <c r="N51" s="73">
        <f t="shared" si="17"/>
        <v>-242</v>
      </c>
      <c r="O51" s="70">
        <v>7</v>
      </c>
      <c r="P51" s="70">
        <v>249</v>
      </c>
    </row>
    <row r="52" spans="1:16" s="38" customFormat="1" ht="21" customHeight="1" x14ac:dyDescent="0.2">
      <c r="A52" s="9" t="s">
        <v>127</v>
      </c>
      <c r="B52" s="36">
        <f t="shared" si="14"/>
        <v>-58401</v>
      </c>
      <c r="C52" s="36">
        <f t="shared" si="15"/>
        <v>18140</v>
      </c>
      <c r="D52" s="10">
        <v>2719</v>
      </c>
      <c r="E52" s="10">
        <v>225</v>
      </c>
      <c r="F52" s="10">
        <v>1732</v>
      </c>
      <c r="G52" s="10">
        <v>0</v>
      </c>
      <c r="H52" s="10">
        <v>13464</v>
      </c>
      <c r="I52" s="36">
        <f t="shared" si="16"/>
        <v>76541</v>
      </c>
      <c r="J52" s="10">
        <v>12</v>
      </c>
      <c r="K52" s="10">
        <v>76254</v>
      </c>
      <c r="L52" s="10">
        <v>0</v>
      </c>
      <c r="M52" s="10">
        <v>275</v>
      </c>
      <c r="N52" s="36">
        <f t="shared" si="17"/>
        <v>6</v>
      </c>
      <c r="O52" s="10">
        <v>88</v>
      </c>
      <c r="P52" s="10">
        <v>82</v>
      </c>
    </row>
    <row r="53" spans="1:16" s="38" customFormat="1" ht="21" customHeight="1" x14ac:dyDescent="0.2">
      <c r="A53" s="69" t="s">
        <v>128</v>
      </c>
      <c r="B53" s="74">
        <f t="shared" si="14"/>
        <v>-52986</v>
      </c>
      <c r="C53" s="74">
        <f t="shared" si="15"/>
        <v>30451</v>
      </c>
      <c r="D53" s="71">
        <v>2744</v>
      </c>
      <c r="E53" s="71">
        <v>323</v>
      </c>
      <c r="F53" s="71">
        <v>1786</v>
      </c>
      <c r="G53" s="71">
        <v>0</v>
      </c>
      <c r="H53" s="71">
        <v>25598</v>
      </c>
      <c r="I53" s="74">
        <f t="shared" si="16"/>
        <v>83437</v>
      </c>
      <c r="J53" s="71">
        <v>20</v>
      </c>
      <c r="K53" s="71">
        <v>83100</v>
      </c>
      <c r="L53" s="71">
        <v>0</v>
      </c>
      <c r="M53" s="71">
        <v>317</v>
      </c>
      <c r="N53" s="74">
        <f t="shared" si="17"/>
        <v>1026</v>
      </c>
      <c r="O53" s="71">
        <v>1106</v>
      </c>
      <c r="P53" s="71">
        <v>80</v>
      </c>
    </row>
    <row r="54" spans="1:16" s="38" customFormat="1" ht="21" customHeight="1" x14ac:dyDescent="0.2">
      <c r="A54" s="9" t="s">
        <v>132</v>
      </c>
      <c r="B54" s="36">
        <f t="shared" ref="B54:B57" si="18">+C54-I54</f>
        <v>-61529</v>
      </c>
      <c r="C54" s="36">
        <f t="shared" ref="C54:C57" si="19">+D54+E54+F54+G54+H54</f>
        <v>18276</v>
      </c>
      <c r="D54" s="10">
        <v>2878</v>
      </c>
      <c r="E54" s="10">
        <v>327</v>
      </c>
      <c r="F54" s="10">
        <v>1914</v>
      </c>
      <c r="G54" s="10">
        <v>0</v>
      </c>
      <c r="H54" s="10">
        <v>13157</v>
      </c>
      <c r="I54" s="36">
        <f t="shared" ref="I54:I57" si="20">+J54+K54+L54+M54</f>
        <v>79805</v>
      </c>
      <c r="J54" s="10">
        <v>18</v>
      </c>
      <c r="K54" s="10">
        <v>79590</v>
      </c>
      <c r="L54" s="10">
        <v>0</v>
      </c>
      <c r="M54" s="10">
        <v>197</v>
      </c>
      <c r="N54" s="36">
        <f t="shared" ref="N54:N57" si="21">+O54-P54</f>
        <v>1421</v>
      </c>
      <c r="O54" s="10">
        <v>1500</v>
      </c>
      <c r="P54" s="10">
        <v>79</v>
      </c>
    </row>
    <row r="55" spans="1:16" s="38" customFormat="1" ht="21" customHeight="1" x14ac:dyDescent="0.2">
      <c r="A55" s="69" t="s">
        <v>133</v>
      </c>
      <c r="B55" s="73">
        <f t="shared" si="18"/>
        <v>-67357</v>
      </c>
      <c r="C55" s="73">
        <f t="shared" si="19"/>
        <v>13879</v>
      </c>
      <c r="D55" s="70">
        <v>2894</v>
      </c>
      <c r="E55" s="70">
        <v>326</v>
      </c>
      <c r="F55" s="70">
        <v>1669</v>
      </c>
      <c r="G55" s="70">
        <v>0</v>
      </c>
      <c r="H55" s="70">
        <v>8990</v>
      </c>
      <c r="I55" s="73">
        <f t="shared" si="20"/>
        <v>81236</v>
      </c>
      <c r="J55" s="70">
        <v>23</v>
      </c>
      <c r="K55" s="70">
        <v>81027</v>
      </c>
      <c r="L55" s="70">
        <v>0</v>
      </c>
      <c r="M55" s="70">
        <v>186</v>
      </c>
      <c r="N55" s="73">
        <f t="shared" si="21"/>
        <v>832</v>
      </c>
      <c r="O55" s="70">
        <v>912</v>
      </c>
      <c r="P55" s="70">
        <v>80</v>
      </c>
    </row>
    <row r="56" spans="1:16" s="38" customFormat="1" ht="21" customHeight="1" x14ac:dyDescent="0.2">
      <c r="A56" s="9" t="s">
        <v>134</v>
      </c>
      <c r="B56" s="36">
        <f t="shared" si="18"/>
        <v>-67410</v>
      </c>
      <c r="C56" s="36">
        <f t="shared" si="19"/>
        <v>18172</v>
      </c>
      <c r="D56" s="10">
        <v>2902</v>
      </c>
      <c r="E56" s="10">
        <v>409</v>
      </c>
      <c r="F56" s="10">
        <v>1702</v>
      </c>
      <c r="G56" s="10">
        <v>0</v>
      </c>
      <c r="H56" s="10">
        <v>13159</v>
      </c>
      <c r="I56" s="36">
        <f t="shared" si="20"/>
        <v>85582</v>
      </c>
      <c r="J56" s="10">
        <v>46</v>
      </c>
      <c r="K56" s="10">
        <v>85351</v>
      </c>
      <c r="L56" s="10">
        <v>0</v>
      </c>
      <c r="M56" s="10">
        <v>185</v>
      </c>
      <c r="N56" s="36">
        <f t="shared" si="21"/>
        <v>113</v>
      </c>
      <c r="O56" s="10">
        <v>113</v>
      </c>
      <c r="P56" s="10">
        <v>0</v>
      </c>
    </row>
    <row r="57" spans="1:16" s="38" customFormat="1" ht="21" customHeight="1" x14ac:dyDescent="0.2">
      <c r="A57" s="69" t="s">
        <v>135</v>
      </c>
      <c r="B57" s="74">
        <f t="shared" si="18"/>
        <v>-47542</v>
      </c>
      <c r="C57" s="74">
        <f t="shared" si="19"/>
        <v>43231</v>
      </c>
      <c r="D57" s="71">
        <v>2910</v>
      </c>
      <c r="E57" s="71">
        <v>438</v>
      </c>
      <c r="F57" s="71">
        <v>1706</v>
      </c>
      <c r="G57" s="71">
        <v>0</v>
      </c>
      <c r="H57" s="71">
        <v>38177</v>
      </c>
      <c r="I57" s="74">
        <f t="shared" si="20"/>
        <v>90773</v>
      </c>
      <c r="J57" s="71">
        <v>34</v>
      </c>
      <c r="K57" s="71">
        <v>90551</v>
      </c>
      <c r="L57" s="71">
        <v>0</v>
      </c>
      <c r="M57" s="71">
        <v>188</v>
      </c>
      <c r="N57" s="74">
        <f t="shared" si="21"/>
        <v>27</v>
      </c>
      <c r="O57" s="71">
        <v>37</v>
      </c>
      <c r="P57" s="71">
        <v>10</v>
      </c>
    </row>
    <row r="58" spans="1:16" s="38" customFormat="1" ht="21" customHeight="1" x14ac:dyDescent="0.2">
      <c r="A58" s="9" t="s">
        <v>136</v>
      </c>
      <c r="B58" s="36">
        <f t="shared" ref="B58:B61" si="22">+C58-I58</f>
        <v>-51050</v>
      </c>
      <c r="C58" s="36">
        <f t="shared" ref="C58:C61" si="23">+D58+E58+F58+G58+H58</f>
        <v>37085</v>
      </c>
      <c r="D58" s="10">
        <v>2909</v>
      </c>
      <c r="E58" s="10">
        <v>361</v>
      </c>
      <c r="F58" s="10">
        <v>1726</v>
      </c>
      <c r="G58" s="10">
        <v>0</v>
      </c>
      <c r="H58" s="10">
        <v>32089</v>
      </c>
      <c r="I58" s="36">
        <f t="shared" ref="I58:I61" si="24">+J58+K58+L58+M58</f>
        <v>88135</v>
      </c>
      <c r="J58" s="10">
        <v>29</v>
      </c>
      <c r="K58" s="10">
        <v>88024</v>
      </c>
      <c r="L58" s="10">
        <v>0</v>
      </c>
      <c r="M58" s="10">
        <v>82</v>
      </c>
      <c r="N58" s="36">
        <f t="shared" ref="N58:N61" si="25">+O58-P58</f>
        <v>36</v>
      </c>
      <c r="O58" s="10">
        <v>36</v>
      </c>
      <c r="P58" s="10">
        <v>0</v>
      </c>
    </row>
    <row r="59" spans="1:16" s="38" customFormat="1" ht="21" customHeight="1" x14ac:dyDescent="0.2">
      <c r="A59" s="69" t="s">
        <v>137</v>
      </c>
      <c r="B59" s="73">
        <f t="shared" si="22"/>
        <v>-47841</v>
      </c>
      <c r="C59" s="73">
        <f t="shared" si="23"/>
        <v>42677</v>
      </c>
      <c r="D59" s="70">
        <v>3596</v>
      </c>
      <c r="E59" s="70">
        <v>383</v>
      </c>
      <c r="F59" s="70">
        <v>1807</v>
      </c>
      <c r="G59" s="70">
        <v>0</v>
      </c>
      <c r="H59" s="70">
        <v>36891</v>
      </c>
      <c r="I59" s="73">
        <f t="shared" si="24"/>
        <v>90518</v>
      </c>
      <c r="J59" s="70">
        <v>20</v>
      </c>
      <c r="K59" s="70">
        <v>89890</v>
      </c>
      <c r="L59" s="70">
        <v>0</v>
      </c>
      <c r="M59" s="70">
        <v>608</v>
      </c>
      <c r="N59" s="73">
        <f t="shared" si="25"/>
        <v>53</v>
      </c>
      <c r="O59" s="70">
        <v>53</v>
      </c>
      <c r="P59" s="70">
        <v>0</v>
      </c>
    </row>
    <row r="60" spans="1:16" s="38" customFormat="1" ht="21" customHeight="1" x14ac:dyDescent="0.2">
      <c r="A60" s="9" t="s">
        <v>138</v>
      </c>
      <c r="B60" s="36">
        <f t="shared" si="22"/>
        <v>-47395</v>
      </c>
      <c r="C60" s="36">
        <f t="shared" si="23"/>
        <v>40605</v>
      </c>
      <c r="D60" s="10">
        <v>3560</v>
      </c>
      <c r="E60" s="10">
        <v>464</v>
      </c>
      <c r="F60" s="10">
        <v>1751</v>
      </c>
      <c r="G60" s="10">
        <v>0</v>
      </c>
      <c r="H60" s="10">
        <v>34830</v>
      </c>
      <c r="I60" s="36">
        <f t="shared" si="24"/>
        <v>88000</v>
      </c>
      <c r="J60" s="10">
        <v>37</v>
      </c>
      <c r="K60" s="10">
        <v>87376</v>
      </c>
      <c r="L60" s="10">
        <v>0</v>
      </c>
      <c r="M60" s="10">
        <v>587</v>
      </c>
      <c r="N60" s="36">
        <f t="shared" si="25"/>
        <v>133</v>
      </c>
      <c r="O60" s="10">
        <v>133</v>
      </c>
      <c r="P60" s="10">
        <v>0</v>
      </c>
    </row>
    <row r="61" spans="1:16" s="38" customFormat="1" ht="21" customHeight="1" x14ac:dyDescent="0.2">
      <c r="A61" s="69" t="s">
        <v>139</v>
      </c>
      <c r="B61" s="74">
        <f t="shared" si="22"/>
        <v>-39321</v>
      </c>
      <c r="C61" s="74">
        <f t="shared" si="23"/>
        <v>54283</v>
      </c>
      <c r="D61" s="71">
        <v>3731</v>
      </c>
      <c r="E61" s="71">
        <v>507</v>
      </c>
      <c r="F61" s="71">
        <v>1957</v>
      </c>
      <c r="G61" s="71">
        <v>0</v>
      </c>
      <c r="H61" s="71">
        <v>48088</v>
      </c>
      <c r="I61" s="74">
        <f t="shared" si="24"/>
        <v>93604</v>
      </c>
      <c r="J61" s="71">
        <v>42</v>
      </c>
      <c r="K61" s="71">
        <v>93070</v>
      </c>
      <c r="L61" s="71">
        <v>0</v>
      </c>
      <c r="M61" s="71">
        <v>492</v>
      </c>
      <c r="N61" s="74">
        <f t="shared" si="25"/>
        <v>553</v>
      </c>
      <c r="O61" s="71">
        <v>553</v>
      </c>
      <c r="P61" s="71">
        <v>0</v>
      </c>
    </row>
    <row r="62" spans="1:16" s="38" customFormat="1" ht="21" customHeight="1" x14ac:dyDescent="0.2">
      <c r="A62" s="9" t="s">
        <v>140</v>
      </c>
      <c r="B62" s="36">
        <f t="shared" ref="B62:B69" si="26">+C62-I62</f>
        <v>-42070</v>
      </c>
      <c r="C62" s="36">
        <f t="shared" ref="C62:C69" si="27">+D62+E62+F62+G62+H62</f>
        <v>47020</v>
      </c>
      <c r="D62" s="10">
        <v>3347</v>
      </c>
      <c r="E62" s="10">
        <v>489</v>
      </c>
      <c r="F62" s="10">
        <v>1859</v>
      </c>
      <c r="G62" s="10">
        <v>0</v>
      </c>
      <c r="H62" s="10">
        <v>41325</v>
      </c>
      <c r="I62" s="36">
        <f t="shared" ref="I62:I69" si="28">+J62+K62+L62+M62</f>
        <v>89090</v>
      </c>
      <c r="J62" s="10">
        <v>21</v>
      </c>
      <c r="K62" s="10">
        <v>88606</v>
      </c>
      <c r="L62" s="10">
        <v>0</v>
      </c>
      <c r="M62" s="10">
        <v>463</v>
      </c>
      <c r="N62" s="36">
        <f t="shared" ref="N62:N69" si="29">+O62-P62</f>
        <v>501</v>
      </c>
      <c r="O62" s="10">
        <v>501</v>
      </c>
      <c r="P62" s="10">
        <v>0</v>
      </c>
    </row>
    <row r="63" spans="1:16" s="38" customFormat="1" ht="21" customHeight="1" x14ac:dyDescent="0.2">
      <c r="A63" s="69" t="s">
        <v>141</v>
      </c>
      <c r="B63" s="73">
        <f t="shared" si="26"/>
        <v>-43416</v>
      </c>
      <c r="C63" s="73">
        <f t="shared" si="27"/>
        <v>45005</v>
      </c>
      <c r="D63" s="70">
        <v>3324</v>
      </c>
      <c r="E63" s="70">
        <v>494</v>
      </c>
      <c r="F63" s="70">
        <v>1718</v>
      </c>
      <c r="G63" s="70">
        <v>0</v>
      </c>
      <c r="H63" s="70">
        <v>39469</v>
      </c>
      <c r="I63" s="73">
        <f t="shared" si="28"/>
        <v>88421</v>
      </c>
      <c r="J63" s="70">
        <v>9</v>
      </c>
      <c r="K63" s="70">
        <v>87980</v>
      </c>
      <c r="L63" s="70">
        <v>0</v>
      </c>
      <c r="M63" s="70">
        <v>432</v>
      </c>
      <c r="N63" s="73">
        <f t="shared" si="29"/>
        <v>304</v>
      </c>
      <c r="O63" s="70">
        <v>304</v>
      </c>
      <c r="P63" s="70">
        <v>0</v>
      </c>
    </row>
    <row r="64" spans="1:16" s="38" customFormat="1" ht="21" customHeight="1" x14ac:dyDescent="0.2">
      <c r="A64" s="9" t="s">
        <v>142</v>
      </c>
      <c r="B64" s="36">
        <f t="shared" si="26"/>
        <v>-43746</v>
      </c>
      <c r="C64" s="36">
        <f t="shared" si="27"/>
        <v>45490</v>
      </c>
      <c r="D64" s="10">
        <v>3326</v>
      </c>
      <c r="E64" s="10">
        <v>538</v>
      </c>
      <c r="F64" s="10">
        <v>1714</v>
      </c>
      <c r="G64" s="10">
        <v>0</v>
      </c>
      <c r="H64" s="10">
        <v>39912</v>
      </c>
      <c r="I64" s="36">
        <f t="shared" si="28"/>
        <v>89236</v>
      </c>
      <c r="J64" s="10">
        <v>49</v>
      </c>
      <c r="K64" s="10">
        <v>88761</v>
      </c>
      <c r="L64" s="10">
        <v>0</v>
      </c>
      <c r="M64" s="10">
        <v>426</v>
      </c>
      <c r="N64" s="36">
        <f t="shared" si="29"/>
        <v>268</v>
      </c>
      <c r="O64" s="10">
        <v>268</v>
      </c>
      <c r="P64" s="10">
        <v>0</v>
      </c>
    </row>
    <row r="65" spans="1:16" s="38" customFormat="1" ht="21" customHeight="1" x14ac:dyDescent="0.2">
      <c r="A65" s="69" t="s">
        <v>143</v>
      </c>
      <c r="B65" s="74">
        <f t="shared" si="26"/>
        <v>-35160</v>
      </c>
      <c r="C65" s="74">
        <f t="shared" si="27"/>
        <v>51080</v>
      </c>
      <c r="D65" s="71">
        <v>3301</v>
      </c>
      <c r="E65" s="71">
        <v>564</v>
      </c>
      <c r="F65" s="71">
        <v>1582</v>
      </c>
      <c r="G65" s="71">
        <v>0</v>
      </c>
      <c r="H65" s="71">
        <v>45633</v>
      </c>
      <c r="I65" s="74">
        <f t="shared" si="28"/>
        <v>86240</v>
      </c>
      <c r="J65" s="71">
        <v>83</v>
      </c>
      <c r="K65" s="71">
        <v>85791</v>
      </c>
      <c r="L65" s="71">
        <v>0</v>
      </c>
      <c r="M65" s="71">
        <v>366</v>
      </c>
      <c r="N65" s="74">
        <f t="shared" si="29"/>
        <v>1196</v>
      </c>
      <c r="O65" s="71">
        <v>1196</v>
      </c>
      <c r="P65" s="71">
        <v>0</v>
      </c>
    </row>
    <row r="66" spans="1:16" s="38" customFormat="1" ht="21" customHeight="1" x14ac:dyDescent="0.2">
      <c r="A66" s="35" t="s">
        <v>144</v>
      </c>
      <c r="B66" s="36">
        <f t="shared" si="26"/>
        <v>-45987</v>
      </c>
      <c r="C66" s="36">
        <f t="shared" si="27"/>
        <v>45299</v>
      </c>
      <c r="D66" s="36">
        <v>3300</v>
      </c>
      <c r="E66" s="36">
        <v>508</v>
      </c>
      <c r="F66" s="36">
        <v>1618</v>
      </c>
      <c r="G66" s="36">
        <v>0</v>
      </c>
      <c r="H66" s="36">
        <v>39873</v>
      </c>
      <c r="I66" s="36">
        <f t="shared" si="28"/>
        <v>91286</v>
      </c>
      <c r="J66" s="36">
        <v>32</v>
      </c>
      <c r="K66" s="36">
        <v>90895</v>
      </c>
      <c r="L66" s="36">
        <v>0</v>
      </c>
      <c r="M66" s="36">
        <v>359</v>
      </c>
      <c r="N66" s="36">
        <f t="shared" si="29"/>
        <v>1085</v>
      </c>
      <c r="O66" s="36">
        <v>1085</v>
      </c>
      <c r="P66" s="36">
        <v>0</v>
      </c>
    </row>
    <row r="67" spans="1:16" s="38" customFormat="1" ht="21" customHeight="1" x14ac:dyDescent="0.2">
      <c r="A67" s="72" t="s">
        <v>145</v>
      </c>
      <c r="B67" s="73">
        <f t="shared" si="26"/>
        <v>-44005</v>
      </c>
      <c r="C67" s="73">
        <f t="shared" si="27"/>
        <v>48414</v>
      </c>
      <c r="D67" s="73">
        <v>3337</v>
      </c>
      <c r="E67" s="73">
        <v>507</v>
      </c>
      <c r="F67" s="73">
        <v>1796</v>
      </c>
      <c r="G67" s="73">
        <v>0</v>
      </c>
      <c r="H67" s="73">
        <v>42774</v>
      </c>
      <c r="I67" s="73">
        <f t="shared" si="28"/>
        <v>92419</v>
      </c>
      <c r="J67" s="73">
        <v>29</v>
      </c>
      <c r="K67" s="73">
        <v>92013</v>
      </c>
      <c r="L67" s="73">
        <v>0</v>
      </c>
      <c r="M67" s="73">
        <v>377</v>
      </c>
      <c r="N67" s="73">
        <f t="shared" si="29"/>
        <v>2383</v>
      </c>
      <c r="O67" s="73">
        <v>2383</v>
      </c>
      <c r="P67" s="73">
        <v>0</v>
      </c>
    </row>
    <row r="68" spans="1:16" s="38" customFormat="1" ht="21" customHeight="1" x14ac:dyDescent="0.2">
      <c r="A68" s="35" t="s">
        <v>146</v>
      </c>
      <c r="B68" s="36">
        <f t="shared" si="26"/>
        <v>-41046</v>
      </c>
      <c r="C68" s="36">
        <f t="shared" si="27"/>
        <v>45623</v>
      </c>
      <c r="D68" s="36">
        <v>3323</v>
      </c>
      <c r="E68" s="36">
        <v>567</v>
      </c>
      <c r="F68" s="36">
        <v>1923</v>
      </c>
      <c r="G68" s="36">
        <v>0</v>
      </c>
      <c r="H68" s="36">
        <v>39810</v>
      </c>
      <c r="I68" s="36">
        <f t="shared" si="28"/>
        <v>86669</v>
      </c>
      <c r="J68" s="36">
        <v>40</v>
      </c>
      <c r="K68" s="36">
        <v>86262</v>
      </c>
      <c r="L68" s="36">
        <v>0</v>
      </c>
      <c r="M68" s="36">
        <v>367</v>
      </c>
      <c r="N68" s="36">
        <f t="shared" si="29"/>
        <v>4191</v>
      </c>
      <c r="O68" s="36">
        <v>4191</v>
      </c>
      <c r="P68" s="36">
        <v>0</v>
      </c>
    </row>
    <row r="69" spans="1:16" s="38" customFormat="1" ht="21" customHeight="1" x14ac:dyDescent="0.2">
      <c r="A69" s="72" t="s">
        <v>147</v>
      </c>
      <c r="B69" s="74">
        <f t="shared" si="26"/>
        <v>-29026</v>
      </c>
      <c r="C69" s="74">
        <f t="shared" si="27"/>
        <v>56483</v>
      </c>
      <c r="D69" s="74">
        <v>3331</v>
      </c>
      <c r="E69" s="74">
        <v>4903</v>
      </c>
      <c r="F69" s="74">
        <v>1912</v>
      </c>
      <c r="G69" s="74">
        <v>0</v>
      </c>
      <c r="H69" s="74">
        <v>46337</v>
      </c>
      <c r="I69" s="74">
        <f t="shared" si="28"/>
        <v>85509</v>
      </c>
      <c r="J69" s="74">
        <v>44</v>
      </c>
      <c r="K69" s="74">
        <v>85219</v>
      </c>
      <c r="L69" s="74">
        <v>0</v>
      </c>
      <c r="M69" s="74">
        <v>246</v>
      </c>
      <c r="N69" s="74">
        <f t="shared" si="29"/>
        <v>2340</v>
      </c>
      <c r="O69" s="74">
        <v>2340</v>
      </c>
      <c r="P69" s="74">
        <v>0</v>
      </c>
    </row>
    <row r="70" spans="1:16" s="38" customFormat="1" ht="21" customHeight="1" x14ac:dyDescent="0.2">
      <c r="A70" s="35" t="s">
        <v>149</v>
      </c>
      <c r="B70" s="36">
        <f t="shared" ref="B70:B73" si="30">+C70-I70</f>
        <v>-33689</v>
      </c>
      <c r="C70" s="36">
        <f t="shared" ref="C70:C73" si="31">+D70+E70+F70+G70+H70</f>
        <v>52104</v>
      </c>
      <c r="D70" s="36">
        <v>5821</v>
      </c>
      <c r="E70" s="36">
        <v>5282</v>
      </c>
      <c r="F70" s="36">
        <v>1943</v>
      </c>
      <c r="G70" s="36">
        <v>0</v>
      </c>
      <c r="H70" s="36">
        <v>39058</v>
      </c>
      <c r="I70" s="36">
        <f t="shared" ref="I70:I73" si="32">+J70+K70+L70+M70</f>
        <v>85793</v>
      </c>
      <c r="J70" s="36">
        <v>44</v>
      </c>
      <c r="K70" s="36">
        <v>85505</v>
      </c>
      <c r="L70" s="36">
        <v>0</v>
      </c>
      <c r="M70" s="36">
        <v>244</v>
      </c>
      <c r="N70" s="36">
        <f t="shared" ref="N70:N73" si="33">+O70-P70</f>
        <v>2359</v>
      </c>
      <c r="O70" s="36">
        <v>2359</v>
      </c>
      <c r="P70" s="36">
        <v>0</v>
      </c>
    </row>
    <row r="71" spans="1:16" s="38" customFormat="1" ht="21" customHeight="1" x14ac:dyDescent="0.2">
      <c r="A71" s="72" t="s">
        <v>150</v>
      </c>
      <c r="B71" s="73">
        <f t="shared" si="30"/>
        <v>-35611</v>
      </c>
      <c r="C71" s="73">
        <f t="shared" si="31"/>
        <v>48387</v>
      </c>
      <c r="D71" s="73">
        <v>5934</v>
      </c>
      <c r="E71" s="73">
        <v>5329</v>
      </c>
      <c r="F71" s="73">
        <v>1862</v>
      </c>
      <c r="G71" s="73">
        <v>0</v>
      </c>
      <c r="H71" s="73">
        <v>35262</v>
      </c>
      <c r="I71" s="73">
        <f t="shared" si="32"/>
        <v>83998</v>
      </c>
      <c r="J71" s="73">
        <v>20</v>
      </c>
      <c r="K71" s="73">
        <v>83547</v>
      </c>
      <c r="L71" s="73">
        <v>0</v>
      </c>
      <c r="M71" s="73">
        <v>431</v>
      </c>
      <c r="N71" s="73">
        <f t="shared" si="33"/>
        <v>2930</v>
      </c>
      <c r="O71" s="73">
        <v>2930</v>
      </c>
      <c r="P71" s="73">
        <v>0</v>
      </c>
    </row>
    <row r="72" spans="1:16" s="38" customFormat="1" ht="21" customHeight="1" x14ac:dyDescent="0.2">
      <c r="A72" s="35" t="s">
        <v>151</v>
      </c>
      <c r="B72" s="36">
        <f t="shared" si="30"/>
        <v>-34784</v>
      </c>
      <c r="C72" s="36">
        <f t="shared" si="31"/>
        <v>48919</v>
      </c>
      <c r="D72" s="36">
        <v>6162</v>
      </c>
      <c r="E72" s="36">
        <v>5731</v>
      </c>
      <c r="F72" s="36">
        <v>2013</v>
      </c>
      <c r="G72" s="36">
        <v>0</v>
      </c>
      <c r="H72" s="36">
        <v>35013</v>
      </c>
      <c r="I72" s="36">
        <f t="shared" si="32"/>
        <v>83703</v>
      </c>
      <c r="J72" s="36">
        <v>57</v>
      </c>
      <c r="K72" s="36">
        <v>83192</v>
      </c>
      <c r="L72" s="36">
        <v>0</v>
      </c>
      <c r="M72" s="36">
        <v>454</v>
      </c>
      <c r="N72" s="36">
        <f t="shared" si="33"/>
        <v>2221</v>
      </c>
      <c r="O72" s="36">
        <v>2221</v>
      </c>
      <c r="P72" s="36">
        <v>0</v>
      </c>
    </row>
    <row r="73" spans="1:16" s="38" customFormat="1" ht="21" customHeight="1" x14ac:dyDescent="0.2">
      <c r="A73" s="72" t="s">
        <v>152</v>
      </c>
      <c r="B73" s="74">
        <f t="shared" si="30"/>
        <v>-20962</v>
      </c>
      <c r="C73" s="74">
        <f t="shared" si="31"/>
        <v>60665</v>
      </c>
      <c r="D73" s="74">
        <v>5966</v>
      </c>
      <c r="E73" s="74">
        <v>8107</v>
      </c>
      <c r="F73" s="74">
        <v>1924</v>
      </c>
      <c r="G73" s="74">
        <v>0</v>
      </c>
      <c r="H73" s="74">
        <v>44668</v>
      </c>
      <c r="I73" s="74">
        <f t="shared" si="32"/>
        <v>81627</v>
      </c>
      <c r="J73" s="74">
        <v>72</v>
      </c>
      <c r="K73" s="74">
        <v>81302</v>
      </c>
      <c r="L73" s="74">
        <v>0</v>
      </c>
      <c r="M73" s="74">
        <v>253</v>
      </c>
      <c r="N73" s="74">
        <f t="shared" si="33"/>
        <v>1229</v>
      </c>
      <c r="O73" s="74">
        <v>1229</v>
      </c>
      <c r="P73" s="74">
        <v>0</v>
      </c>
    </row>
    <row r="74" spans="1:16" s="38" customFormat="1" ht="21" customHeight="1" x14ac:dyDescent="0.2">
      <c r="A74" s="35" t="s">
        <v>153</v>
      </c>
      <c r="B74" s="36">
        <f t="shared" ref="B74:B77" si="34">+C74-I74</f>
        <v>-29905</v>
      </c>
      <c r="C74" s="36">
        <f t="shared" ref="C74:C77" si="35">+D74+E74+F74+G74+H74</f>
        <v>62740</v>
      </c>
      <c r="D74" s="36">
        <v>13901</v>
      </c>
      <c r="E74" s="36">
        <v>10170</v>
      </c>
      <c r="F74" s="36">
        <v>2094</v>
      </c>
      <c r="G74" s="36">
        <v>0</v>
      </c>
      <c r="H74" s="36">
        <v>36575</v>
      </c>
      <c r="I74" s="36">
        <f t="shared" ref="I74:I77" si="36">+J74+K74+L74+M74</f>
        <v>92645</v>
      </c>
      <c r="J74" s="36">
        <v>260</v>
      </c>
      <c r="K74" s="36">
        <v>85005</v>
      </c>
      <c r="L74" s="36">
        <v>0</v>
      </c>
      <c r="M74" s="36">
        <v>7380</v>
      </c>
      <c r="N74" s="36">
        <f t="shared" ref="N74:N77" si="37">+O74-P74</f>
        <v>1256</v>
      </c>
      <c r="O74" s="36">
        <v>1256</v>
      </c>
      <c r="P74" s="36">
        <v>0</v>
      </c>
    </row>
    <row r="75" spans="1:16" s="38" customFormat="1" ht="21" customHeight="1" x14ac:dyDescent="0.2">
      <c r="A75" s="72" t="s">
        <v>154</v>
      </c>
      <c r="B75" s="73">
        <f t="shared" si="34"/>
        <v>-47665</v>
      </c>
      <c r="C75" s="73">
        <f t="shared" si="35"/>
        <v>56365</v>
      </c>
      <c r="D75" s="73">
        <v>13959</v>
      </c>
      <c r="E75" s="73">
        <v>10536</v>
      </c>
      <c r="F75" s="73">
        <v>2022</v>
      </c>
      <c r="G75" s="73">
        <v>0</v>
      </c>
      <c r="H75" s="73">
        <v>29848</v>
      </c>
      <c r="I75" s="73">
        <f t="shared" si="36"/>
        <v>104030</v>
      </c>
      <c r="J75" s="73">
        <v>143</v>
      </c>
      <c r="K75" s="73">
        <v>96505</v>
      </c>
      <c r="L75" s="73">
        <v>0</v>
      </c>
      <c r="M75" s="73">
        <v>7382</v>
      </c>
      <c r="N75" s="73">
        <f t="shared" si="37"/>
        <v>823</v>
      </c>
      <c r="O75" s="73">
        <v>823</v>
      </c>
      <c r="P75" s="73">
        <v>0</v>
      </c>
    </row>
    <row r="76" spans="1:16" s="38" customFormat="1" ht="21" customHeight="1" x14ac:dyDescent="0.2">
      <c r="A76" s="35" t="s">
        <v>155</v>
      </c>
      <c r="B76" s="36">
        <f t="shared" si="34"/>
        <v>-44322</v>
      </c>
      <c r="C76" s="36">
        <f t="shared" si="35"/>
        <v>61169</v>
      </c>
      <c r="D76" s="36">
        <v>14064</v>
      </c>
      <c r="E76" s="36">
        <v>10688</v>
      </c>
      <c r="F76" s="36">
        <v>1991</v>
      </c>
      <c r="G76" s="36">
        <v>0</v>
      </c>
      <c r="H76" s="36">
        <v>34426</v>
      </c>
      <c r="I76" s="36">
        <f t="shared" si="36"/>
        <v>105491</v>
      </c>
      <c r="J76" s="36">
        <v>310</v>
      </c>
      <c r="K76" s="36">
        <v>97716</v>
      </c>
      <c r="L76" s="36">
        <v>0</v>
      </c>
      <c r="M76" s="36">
        <v>7465</v>
      </c>
      <c r="N76" s="36">
        <f t="shared" si="37"/>
        <v>617</v>
      </c>
      <c r="O76" s="36">
        <v>617</v>
      </c>
      <c r="P76" s="36">
        <v>0</v>
      </c>
    </row>
    <row r="77" spans="1:16" s="38" customFormat="1" ht="21" customHeight="1" x14ac:dyDescent="0.2">
      <c r="A77" s="72" t="s">
        <v>156</v>
      </c>
      <c r="B77" s="74">
        <f t="shared" si="34"/>
        <v>-36272</v>
      </c>
      <c r="C77" s="74">
        <f t="shared" si="35"/>
        <v>73761</v>
      </c>
      <c r="D77" s="74">
        <v>14247</v>
      </c>
      <c r="E77" s="74">
        <v>13990</v>
      </c>
      <c r="F77" s="74">
        <v>1957</v>
      </c>
      <c r="G77" s="74">
        <v>0</v>
      </c>
      <c r="H77" s="74">
        <v>43567</v>
      </c>
      <c r="I77" s="74">
        <f t="shared" si="36"/>
        <v>110033</v>
      </c>
      <c r="J77" s="74">
        <v>208</v>
      </c>
      <c r="K77" s="74">
        <v>102922</v>
      </c>
      <c r="L77" s="74">
        <v>0</v>
      </c>
      <c r="M77" s="74">
        <v>6903</v>
      </c>
      <c r="N77" s="74">
        <f t="shared" si="37"/>
        <v>1807</v>
      </c>
      <c r="O77" s="74">
        <v>1807</v>
      </c>
      <c r="P77" s="74">
        <v>0</v>
      </c>
    </row>
    <row r="78" spans="1:16" s="38" customFormat="1" ht="21" customHeight="1" x14ac:dyDescent="0.2">
      <c r="A78" s="35" t="s">
        <v>158</v>
      </c>
      <c r="B78" s="36">
        <f t="shared" ref="B78:B81" si="38">+C78-I78</f>
        <v>-71725</v>
      </c>
      <c r="C78" s="36">
        <f t="shared" ref="C78:C81" si="39">+D78+E78+F78+G78+H78</f>
        <v>65407</v>
      </c>
      <c r="D78" s="36">
        <v>14469</v>
      </c>
      <c r="E78" s="36">
        <v>15495</v>
      </c>
      <c r="F78" s="36">
        <v>2032</v>
      </c>
      <c r="G78" s="36">
        <v>0</v>
      </c>
      <c r="H78" s="36">
        <v>33411</v>
      </c>
      <c r="I78" s="36">
        <f t="shared" ref="I78:I81" si="40">+J78+K78+L78+M78</f>
        <v>137132</v>
      </c>
      <c r="J78" s="36">
        <v>294</v>
      </c>
      <c r="K78" s="36">
        <v>129861</v>
      </c>
      <c r="L78" s="36">
        <v>0</v>
      </c>
      <c r="M78" s="36">
        <v>6977</v>
      </c>
      <c r="N78" s="36">
        <f t="shared" ref="N78:N81" si="41">+O78-P78</f>
        <v>1832</v>
      </c>
      <c r="O78" s="36">
        <v>1832</v>
      </c>
      <c r="P78" s="36">
        <v>0</v>
      </c>
    </row>
    <row r="79" spans="1:16" s="38" customFormat="1" ht="21" customHeight="1" x14ac:dyDescent="0.2">
      <c r="A79" s="72" t="s">
        <v>159</v>
      </c>
      <c r="B79" s="73">
        <f t="shared" si="38"/>
        <v>-82346</v>
      </c>
      <c r="C79" s="73">
        <f t="shared" si="39"/>
        <v>56858</v>
      </c>
      <c r="D79" s="73">
        <v>14020</v>
      </c>
      <c r="E79" s="73">
        <v>15388</v>
      </c>
      <c r="F79" s="73">
        <v>1924</v>
      </c>
      <c r="G79" s="73">
        <v>1</v>
      </c>
      <c r="H79" s="73">
        <v>25525</v>
      </c>
      <c r="I79" s="73">
        <f t="shared" si="40"/>
        <v>139204</v>
      </c>
      <c r="J79" s="73">
        <v>241</v>
      </c>
      <c r="K79" s="73">
        <v>132909</v>
      </c>
      <c r="L79" s="73">
        <v>0</v>
      </c>
      <c r="M79" s="73">
        <v>6054</v>
      </c>
      <c r="N79" s="73">
        <f t="shared" si="41"/>
        <v>1399</v>
      </c>
      <c r="O79" s="73">
        <v>1399</v>
      </c>
      <c r="P79" s="73">
        <v>0</v>
      </c>
    </row>
    <row r="80" spans="1:16" s="38" customFormat="1" ht="21" customHeight="1" x14ac:dyDescent="0.2">
      <c r="A80" s="35" t="s">
        <v>160</v>
      </c>
      <c r="B80" s="36">
        <f t="shared" si="38"/>
        <v>-87038</v>
      </c>
      <c r="C80" s="36">
        <f t="shared" si="39"/>
        <v>54133</v>
      </c>
      <c r="D80" s="36">
        <v>14409</v>
      </c>
      <c r="E80" s="36">
        <v>16619</v>
      </c>
      <c r="F80" s="36">
        <v>2027</v>
      </c>
      <c r="G80" s="36">
        <v>3</v>
      </c>
      <c r="H80" s="36">
        <v>21075</v>
      </c>
      <c r="I80" s="36">
        <f t="shared" si="40"/>
        <v>141171</v>
      </c>
      <c r="J80" s="36">
        <v>198</v>
      </c>
      <c r="K80" s="36">
        <v>134768</v>
      </c>
      <c r="L80" s="36">
        <v>0</v>
      </c>
      <c r="M80" s="36">
        <v>6205</v>
      </c>
      <c r="N80" s="36">
        <f t="shared" si="41"/>
        <v>427</v>
      </c>
      <c r="O80" s="36">
        <v>427</v>
      </c>
      <c r="P80" s="36">
        <v>0</v>
      </c>
    </row>
    <row r="81" spans="1:16" s="38" customFormat="1" ht="21" customHeight="1" x14ac:dyDescent="0.2">
      <c r="A81" s="39" t="s">
        <v>161</v>
      </c>
      <c r="B81" s="41">
        <f t="shared" si="38"/>
        <v>-68921</v>
      </c>
      <c r="C81" s="41">
        <f t="shared" si="39"/>
        <v>69486</v>
      </c>
      <c r="D81" s="41">
        <v>14353</v>
      </c>
      <c r="E81" s="41">
        <v>22168</v>
      </c>
      <c r="F81" s="41">
        <v>2079</v>
      </c>
      <c r="G81" s="41">
        <v>2</v>
      </c>
      <c r="H81" s="41">
        <v>30884</v>
      </c>
      <c r="I81" s="41">
        <f t="shared" si="40"/>
        <v>138407</v>
      </c>
      <c r="J81" s="41">
        <v>241</v>
      </c>
      <c r="K81" s="41">
        <v>132777</v>
      </c>
      <c r="L81" s="41">
        <v>0</v>
      </c>
      <c r="M81" s="41">
        <v>5389</v>
      </c>
      <c r="N81" s="41">
        <f t="shared" si="41"/>
        <v>3237</v>
      </c>
      <c r="O81" s="41">
        <v>3237</v>
      </c>
      <c r="P81" s="41">
        <v>0</v>
      </c>
    </row>
    <row r="82" spans="1:16" s="38" customFormat="1" ht="21" customHeight="1" x14ac:dyDescent="0.2">
      <c r="A82" s="35" t="s">
        <v>162</v>
      </c>
      <c r="B82" s="36">
        <f t="shared" ref="B82:B85" si="42">+C82-I82</f>
        <v>-76176</v>
      </c>
      <c r="C82" s="36">
        <f t="shared" ref="C82:C85" si="43">+D82+E82+F82+G82+H82</f>
        <v>69359</v>
      </c>
      <c r="D82" s="36">
        <v>14552</v>
      </c>
      <c r="E82" s="36">
        <v>23229</v>
      </c>
      <c r="F82" s="36">
        <v>2117</v>
      </c>
      <c r="G82" s="36">
        <v>0</v>
      </c>
      <c r="H82" s="36">
        <v>29461</v>
      </c>
      <c r="I82" s="36">
        <f t="shared" ref="I82:I85" si="44">+J82+K82+L82+M82</f>
        <v>145535</v>
      </c>
      <c r="J82" s="36">
        <v>244</v>
      </c>
      <c r="K82" s="36">
        <v>139843</v>
      </c>
      <c r="L82" s="36">
        <v>0</v>
      </c>
      <c r="M82" s="36">
        <v>5448</v>
      </c>
      <c r="N82" s="36">
        <f t="shared" ref="N82:N85" si="45">+O82-P82</f>
        <v>3181</v>
      </c>
      <c r="O82" s="36">
        <v>3181</v>
      </c>
      <c r="P82" s="36">
        <v>0</v>
      </c>
    </row>
    <row r="83" spans="1:16" s="38" customFormat="1" ht="21" customHeight="1" x14ac:dyDescent="0.2">
      <c r="A83" s="72" t="s">
        <v>163</v>
      </c>
      <c r="B83" s="73">
        <f t="shared" si="42"/>
        <v>-73421</v>
      </c>
      <c r="C83" s="73">
        <f t="shared" si="43"/>
        <v>70709</v>
      </c>
      <c r="D83" s="73">
        <v>14774</v>
      </c>
      <c r="E83" s="73">
        <v>25765</v>
      </c>
      <c r="F83" s="73">
        <v>2183</v>
      </c>
      <c r="G83" s="73">
        <v>0</v>
      </c>
      <c r="H83" s="73">
        <v>27987</v>
      </c>
      <c r="I83" s="73">
        <f t="shared" si="44"/>
        <v>144130</v>
      </c>
      <c r="J83" s="73">
        <v>192</v>
      </c>
      <c r="K83" s="73">
        <v>139179</v>
      </c>
      <c r="L83" s="73">
        <v>0</v>
      </c>
      <c r="M83" s="73">
        <v>4759</v>
      </c>
      <c r="N83" s="73">
        <f t="shared" si="45"/>
        <v>1961</v>
      </c>
      <c r="O83" s="73">
        <v>1961</v>
      </c>
      <c r="P83" s="73">
        <v>0</v>
      </c>
    </row>
    <row r="84" spans="1:16" s="38" customFormat="1" ht="21" customHeight="1" x14ac:dyDescent="0.2">
      <c r="A84" s="35" t="s">
        <v>164</v>
      </c>
      <c r="B84" s="36">
        <f t="shared" si="42"/>
        <v>-88737</v>
      </c>
      <c r="C84" s="36">
        <f t="shared" si="43"/>
        <v>68097</v>
      </c>
      <c r="D84" s="36">
        <v>15504</v>
      </c>
      <c r="E84" s="36">
        <v>28541</v>
      </c>
      <c r="F84" s="36">
        <v>2454</v>
      </c>
      <c r="G84" s="36">
        <v>0</v>
      </c>
      <c r="H84" s="36">
        <v>21598</v>
      </c>
      <c r="I84" s="36">
        <f t="shared" si="44"/>
        <v>156834</v>
      </c>
      <c r="J84" s="36">
        <v>270</v>
      </c>
      <c r="K84" s="36">
        <v>151605</v>
      </c>
      <c r="L84" s="36">
        <v>0</v>
      </c>
      <c r="M84" s="36">
        <v>4959</v>
      </c>
      <c r="N84" s="36">
        <f t="shared" si="45"/>
        <v>1233</v>
      </c>
      <c r="O84" s="36">
        <v>1233</v>
      </c>
      <c r="P84" s="36">
        <v>0</v>
      </c>
    </row>
    <row r="85" spans="1:16" s="38" customFormat="1" ht="21" customHeight="1" x14ac:dyDescent="0.2">
      <c r="A85" s="72" t="s">
        <v>165</v>
      </c>
      <c r="B85" s="41">
        <f t="shared" si="42"/>
        <v>-88615</v>
      </c>
      <c r="C85" s="41">
        <f t="shared" si="43"/>
        <v>69204</v>
      </c>
      <c r="D85" s="41">
        <v>14759</v>
      </c>
      <c r="E85" s="41">
        <v>33058</v>
      </c>
      <c r="F85" s="41">
        <v>2248</v>
      </c>
      <c r="G85" s="41">
        <v>0</v>
      </c>
      <c r="H85" s="41">
        <v>19139</v>
      </c>
      <c r="I85" s="41">
        <f t="shared" si="44"/>
        <v>157819</v>
      </c>
      <c r="J85" s="41">
        <v>312</v>
      </c>
      <c r="K85" s="41">
        <v>153546</v>
      </c>
      <c r="L85" s="41">
        <v>0</v>
      </c>
      <c r="M85" s="41">
        <v>3961</v>
      </c>
      <c r="N85" s="41">
        <f t="shared" si="45"/>
        <v>9</v>
      </c>
      <c r="O85" s="41">
        <v>9</v>
      </c>
      <c r="P85" s="41">
        <v>0</v>
      </c>
    </row>
    <row r="86" spans="1:16" s="38" customFormat="1" ht="21" customHeight="1" x14ac:dyDescent="0.2">
      <c r="A86" s="35" t="s">
        <v>166</v>
      </c>
      <c r="B86" s="36">
        <f t="shared" ref="B86:B89" si="46">+C86-I86</f>
        <v>-92564</v>
      </c>
      <c r="C86" s="36">
        <f t="shared" ref="C86:C89" si="47">+D86+E86+F86+G86+H86</f>
        <v>65309</v>
      </c>
      <c r="D86" s="36">
        <v>14756</v>
      </c>
      <c r="E86" s="36">
        <v>32350</v>
      </c>
      <c r="F86" s="36">
        <v>2211</v>
      </c>
      <c r="G86" s="36">
        <v>0</v>
      </c>
      <c r="H86" s="36">
        <v>15992</v>
      </c>
      <c r="I86" s="36">
        <f t="shared" ref="I86:I89" si="48">+J86+K86+L86+M86</f>
        <v>157873</v>
      </c>
      <c r="J86" s="36">
        <v>362</v>
      </c>
      <c r="K86" s="36">
        <v>153487</v>
      </c>
      <c r="L86" s="36">
        <v>0</v>
      </c>
      <c r="M86" s="36">
        <v>4024</v>
      </c>
      <c r="N86" s="36">
        <f t="shared" ref="N86:N89" si="49">+O86-P86</f>
        <v>8</v>
      </c>
      <c r="O86" s="36">
        <v>8</v>
      </c>
      <c r="P86" s="36">
        <v>0</v>
      </c>
    </row>
    <row r="87" spans="1:16" s="38" customFormat="1" ht="21" customHeight="1" x14ac:dyDescent="0.2">
      <c r="A87" s="72" t="s">
        <v>167</v>
      </c>
      <c r="B87" s="73">
        <f t="shared" si="46"/>
        <v>-94604</v>
      </c>
      <c r="C87" s="73">
        <f t="shared" si="47"/>
        <v>54598</v>
      </c>
      <c r="D87" s="73">
        <v>14063</v>
      </c>
      <c r="E87" s="73">
        <v>31104</v>
      </c>
      <c r="F87" s="73">
        <v>2103</v>
      </c>
      <c r="G87" s="73">
        <v>0</v>
      </c>
      <c r="H87" s="73">
        <v>7328</v>
      </c>
      <c r="I87" s="73">
        <f t="shared" si="48"/>
        <v>149202</v>
      </c>
      <c r="J87" s="73">
        <v>350</v>
      </c>
      <c r="K87" s="73">
        <v>145794</v>
      </c>
      <c r="L87" s="73">
        <v>0</v>
      </c>
      <c r="M87" s="73">
        <v>3058</v>
      </c>
      <c r="N87" s="73">
        <f t="shared" si="49"/>
        <v>0</v>
      </c>
      <c r="O87" s="73">
        <v>0</v>
      </c>
      <c r="P87" s="73">
        <v>0</v>
      </c>
    </row>
    <row r="88" spans="1:16" s="38" customFormat="1" ht="21" customHeight="1" x14ac:dyDescent="0.2">
      <c r="A88" s="35" t="s">
        <v>168</v>
      </c>
      <c r="B88" s="36">
        <f t="shared" si="46"/>
        <v>-94421</v>
      </c>
      <c r="C88" s="36">
        <f t="shared" si="47"/>
        <v>60950</v>
      </c>
      <c r="D88" s="36">
        <v>14686</v>
      </c>
      <c r="E88" s="36">
        <v>33864</v>
      </c>
      <c r="F88" s="36">
        <v>2264</v>
      </c>
      <c r="G88" s="36">
        <v>0</v>
      </c>
      <c r="H88" s="36">
        <v>10136</v>
      </c>
      <c r="I88" s="36">
        <f t="shared" si="48"/>
        <v>155371</v>
      </c>
      <c r="J88" s="36">
        <v>356</v>
      </c>
      <c r="K88" s="36">
        <v>151422</v>
      </c>
      <c r="L88" s="36">
        <v>0</v>
      </c>
      <c r="M88" s="36">
        <v>3593</v>
      </c>
      <c r="N88" s="36">
        <f t="shared" si="49"/>
        <v>6173</v>
      </c>
      <c r="O88" s="36">
        <v>6173</v>
      </c>
      <c r="P88" s="36">
        <v>0</v>
      </c>
    </row>
    <row r="89" spans="1:16" s="38" customFormat="1" ht="21" customHeight="1" x14ac:dyDescent="0.2">
      <c r="A89" s="72" t="s">
        <v>169</v>
      </c>
      <c r="B89" s="41">
        <f t="shared" si="46"/>
        <v>-91419</v>
      </c>
      <c r="C89" s="41">
        <f t="shared" si="47"/>
        <v>78626</v>
      </c>
      <c r="D89" s="41">
        <v>13707</v>
      </c>
      <c r="E89" s="41">
        <v>32870</v>
      </c>
      <c r="F89" s="41">
        <v>2110</v>
      </c>
      <c r="G89" s="41">
        <v>116</v>
      </c>
      <c r="H89" s="41">
        <v>29823</v>
      </c>
      <c r="I89" s="41">
        <f t="shared" si="48"/>
        <v>170045</v>
      </c>
      <c r="J89" s="41">
        <v>450</v>
      </c>
      <c r="K89" s="41">
        <v>162844</v>
      </c>
      <c r="L89" s="41">
        <v>0</v>
      </c>
      <c r="M89" s="41">
        <v>6751</v>
      </c>
      <c r="N89" s="41">
        <f t="shared" si="49"/>
        <v>8417</v>
      </c>
      <c r="O89" s="41">
        <v>8441</v>
      </c>
      <c r="P89" s="41">
        <v>24</v>
      </c>
    </row>
    <row r="90" spans="1:16" s="38" customFormat="1" ht="21" customHeight="1" x14ac:dyDescent="0.2">
      <c r="A90" s="35" t="s">
        <v>170</v>
      </c>
      <c r="B90" s="36">
        <f t="shared" ref="B90:B93" si="50">+C90-I90</f>
        <v>-100941</v>
      </c>
      <c r="C90" s="36">
        <f t="shared" ref="C90:C93" si="51">+D90+E90+F90+G90+H90</f>
        <v>70191</v>
      </c>
      <c r="D90" s="36">
        <v>13728</v>
      </c>
      <c r="E90" s="36">
        <v>33310</v>
      </c>
      <c r="F90" s="36">
        <v>2531</v>
      </c>
      <c r="G90" s="36">
        <v>40</v>
      </c>
      <c r="H90" s="36">
        <v>20582</v>
      </c>
      <c r="I90" s="36">
        <f t="shared" ref="I90:I93" si="52">+J90+K90+L90+M90</f>
        <v>171132</v>
      </c>
      <c r="J90" s="36">
        <v>456</v>
      </c>
      <c r="K90" s="36">
        <v>163976</v>
      </c>
      <c r="L90" s="36">
        <v>0</v>
      </c>
      <c r="M90" s="36">
        <v>6700</v>
      </c>
      <c r="N90" s="36">
        <f t="shared" ref="N90:N93" si="53">+O90-P90</f>
        <v>8113</v>
      </c>
      <c r="O90" s="36">
        <v>8113</v>
      </c>
      <c r="P90" s="36">
        <v>0</v>
      </c>
    </row>
    <row r="91" spans="1:16" s="38" customFormat="1" ht="21" customHeight="1" x14ac:dyDescent="0.2">
      <c r="A91" s="72" t="s">
        <v>171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16" s="38" customFormat="1" ht="21" customHeight="1" x14ac:dyDescent="0.2">
      <c r="A92" s="35" t="s">
        <v>172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s="38" customFormat="1" ht="21" customHeight="1" x14ac:dyDescent="0.2">
      <c r="A93" s="72" t="s">
        <v>173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</sheetData>
  <mergeCells count="10">
    <mergeCell ref="A5:A8"/>
    <mergeCell ref="B5:P5"/>
    <mergeCell ref="B6:M6"/>
    <mergeCell ref="N6:P6"/>
    <mergeCell ref="B7:B8"/>
    <mergeCell ref="C7:H7"/>
    <mergeCell ref="I7:M7"/>
    <mergeCell ref="N7:N8"/>
    <mergeCell ref="O7:O8"/>
    <mergeCell ref="P7:P8"/>
  </mergeCells>
  <pageMargins left="0" right="0.19685039370078741" top="0.27559055118110237" bottom="0.19685039370078741" header="0.27559055118110237" footer="0.15748031496062992"/>
  <pageSetup paperSize="9" scale="58" fitToHeight="4" orientation="landscape" r:id="rId1"/>
  <headerFooter alignWithMargins="0"/>
  <rowBreaks count="1" manualBreakCount="1">
    <brk id="81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</sheetPr>
  <dimension ref="A1:BM94"/>
  <sheetViews>
    <sheetView showGridLines="0" view="pageBreakPreview" zoomScale="80" zoomScaleNormal="100" zoomScaleSheetLayoutView="80" workbookViewId="0">
      <pane ySplit="10" topLeftCell="A71" activePane="bottomLeft" state="frozen"/>
      <selection activeCell="A9" sqref="A9"/>
      <selection pane="bottomLeft" activeCell="A91" sqref="A91"/>
    </sheetView>
  </sheetViews>
  <sheetFormatPr defaultColWidth="9.140625" defaultRowHeight="12.75" x14ac:dyDescent="0.2"/>
  <cols>
    <col min="1" max="1" width="13.42578125" style="3" customWidth="1"/>
    <col min="2" max="15" width="14.7109375" style="3" customWidth="1"/>
    <col min="16" max="17" width="16.28515625" style="3" customWidth="1"/>
    <col min="18" max="20" width="15.5703125" style="3" customWidth="1"/>
    <col min="21" max="22" width="16.28515625" style="3" customWidth="1"/>
    <col min="23" max="16384" width="9.140625" style="3"/>
  </cols>
  <sheetData>
    <row r="1" spans="1:65" s="2" customFormat="1" ht="18" x14ac:dyDescent="0.2">
      <c r="A1" s="1" t="s">
        <v>9</v>
      </c>
    </row>
    <row r="3" spans="1:65" ht="15.75" x14ac:dyDescent="0.25">
      <c r="A3" s="5" t="s">
        <v>80</v>
      </c>
      <c r="C3" s="5"/>
      <c r="D3" s="5"/>
    </row>
    <row r="4" spans="1:65" x14ac:dyDescent="0.2">
      <c r="R4" s="6"/>
      <c r="S4" s="6"/>
      <c r="T4" s="6"/>
      <c r="U4" s="6"/>
      <c r="V4" s="6"/>
    </row>
    <row r="5" spans="1:65" ht="21" customHeight="1" x14ac:dyDescent="0.25">
      <c r="A5" s="87"/>
      <c r="B5" s="206" t="s">
        <v>81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8"/>
    </row>
    <row r="6" spans="1:65" ht="22.5" customHeight="1" x14ac:dyDescent="0.2">
      <c r="A6" s="92"/>
      <c r="B6" s="127" t="s">
        <v>13</v>
      </c>
      <c r="C6" s="129" t="s">
        <v>14</v>
      </c>
      <c r="D6" s="131" t="s">
        <v>15</v>
      </c>
      <c r="E6" s="133" t="s">
        <v>16</v>
      </c>
      <c r="F6" s="122"/>
      <c r="G6" s="122"/>
      <c r="H6" s="122"/>
      <c r="I6" s="122"/>
      <c r="J6" s="122"/>
      <c r="K6" s="123"/>
      <c r="L6" s="133" t="s">
        <v>17</v>
      </c>
      <c r="M6" s="122"/>
      <c r="N6" s="122"/>
      <c r="O6" s="122"/>
      <c r="P6" s="122"/>
      <c r="Q6" s="122"/>
      <c r="R6" s="122"/>
      <c r="S6" s="122"/>
      <c r="T6" s="122"/>
      <c r="U6" s="122"/>
      <c r="V6" s="123"/>
    </row>
    <row r="7" spans="1:65" s="7" customFormat="1" ht="19.5" customHeight="1" x14ac:dyDescent="0.25">
      <c r="A7" s="88"/>
      <c r="B7" s="127"/>
      <c r="C7" s="191"/>
      <c r="D7" s="207"/>
      <c r="E7" s="210" t="s">
        <v>13</v>
      </c>
      <c r="F7" s="172" t="s">
        <v>14</v>
      </c>
      <c r="G7" s="173"/>
      <c r="H7" s="174"/>
      <c r="I7" s="173" t="s">
        <v>15</v>
      </c>
      <c r="J7" s="173"/>
      <c r="K7" s="174"/>
      <c r="L7" s="210" t="s">
        <v>13</v>
      </c>
      <c r="M7" s="172" t="s">
        <v>14</v>
      </c>
      <c r="N7" s="173"/>
      <c r="O7" s="173"/>
      <c r="P7" s="173"/>
      <c r="Q7" s="174"/>
      <c r="R7" s="172" t="s">
        <v>15</v>
      </c>
      <c r="S7" s="173"/>
      <c r="T7" s="173"/>
      <c r="U7" s="173"/>
      <c r="V7" s="174"/>
      <c r="W7" s="3"/>
      <c r="X7" s="3"/>
      <c r="Y7" s="3"/>
      <c r="Z7" s="3"/>
      <c r="AA7" s="3"/>
      <c r="AB7" s="3"/>
      <c r="AC7" s="3"/>
    </row>
    <row r="8" spans="1:65" s="7" customFormat="1" ht="26.25" customHeight="1" x14ac:dyDescent="0.2">
      <c r="A8" s="89" t="s">
        <v>12</v>
      </c>
      <c r="B8" s="127"/>
      <c r="C8" s="191"/>
      <c r="D8" s="207"/>
      <c r="E8" s="210"/>
      <c r="F8" s="212" t="s">
        <v>66</v>
      </c>
      <c r="G8" s="198" t="s">
        <v>105</v>
      </c>
      <c r="H8" s="198" t="s">
        <v>8</v>
      </c>
      <c r="I8" s="212" t="s">
        <v>66</v>
      </c>
      <c r="J8" s="198" t="s">
        <v>105</v>
      </c>
      <c r="K8" s="198" t="s">
        <v>8</v>
      </c>
      <c r="L8" s="210"/>
      <c r="M8" s="212" t="s">
        <v>66</v>
      </c>
      <c r="N8" s="208" t="s">
        <v>69</v>
      </c>
      <c r="O8" s="177" t="s">
        <v>0</v>
      </c>
      <c r="P8" s="178"/>
      <c r="Q8" s="179"/>
      <c r="R8" s="212" t="s">
        <v>66</v>
      </c>
      <c r="S8" s="208" t="s">
        <v>69</v>
      </c>
      <c r="T8" s="177" t="s">
        <v>0</v>
      </c>
      <c r="U8" s="178"/>
      <c r="V8" s="179"/>
      <c r="W8" s="3"/>
      <c r="X8" s="3"/>
      <c r="Y8" s="3"/>
      <c r="Z8" s="3"/>
      <c r="AA8" s="3"/>
      <c r="AB8" s="3"/>
      <c r="AC8" s="3"/>
    </row>
    <row r="9" spans="1:65" s="7" customFormat="1" ht="72.75" customHeight="1" x14ac:dyDescent="0.25">
      <c r="A9" s="90"/>
      <c r="B9" s="128"/>
      <c r="C9" s="130"/>
      <c r="D9" s="132"/>
      <c r="E9" s="211"/>
      <c r="F9" s="205"/>
      <c r="G9" s="200"/>
      <c r="H9" s="200"/>
      <c r="I9" s="205"/>
      <c r="J9" s="200"/>
      <c r="K9" s="200"/>
      <c r="L9" s="211"/>
      <c r="M9" s="205"/>
      <c r="N9" s="209"/>
      <c r="O9" s="119" t="s">
        <v>66</v>
      </c>
      <c r="P9" s="91" t="s">
        <v>70</v>
      </c>
      <c r="Q9" s="91" t="s">
        <v>71</v>
      </c>
      <c r="R9" s="205"/>
      <c r="S9" s="209"/>
      <c r="T9" s="119" t="s">
        <v>66</v>
      </c>
      <c r="U9" s="91" t="s">
        <v>70</v>
      </c>
      <c r="V9" s="91" t="s">
        <v>71</v>
      </c>
      <c r="W9" s="3"/>
      <c r="X9" s="3"/>
      <c r="Y9" s="3"/>
      <c r="Z9" s="3"/>
      <c r="AA9" s="3"/>
      <c r="AB9" s="3"/>
      <c r="AC9" s="12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</row>
    <row r="10" spans="1:65" s="8" customFormat="1" ht="21" customHeight="1" x14ac:dyDescent="0.2">
      <c r="A10" s="68">
        <v>1</v>
      </c>
      <c r="B10" s="68">
        <f t="shared" ref="B10:V10" si="0">A10+1</f>
        <v>2</v>
      </c>
      <c r="C10" s="68">
        <f t="shared" si="0"/>
        <v>3</v>
      </c>
      <c r="D10" s="68">
        <f t="shared" si="0"/>
        <v>4</v>
      </c>
      <c r="E10" s="68">
        <f t="shared" si="0"/>
        <v>5</v>
      </c>
      <c r="F10" s="68">
        <f t="shared" si="0"/>
        <v>6</v>
      </c>
      <c r="G10" s="68">
        <f t="shared" si="0"/>
        <v>7</v>
      </c>
      <c r="H10" s="68">
        <f t="shared" si="0"/>
        <v>8</v>
      </c>
      <c r="I10" s="68">
        <f t="shared" si="0"/>
        <v>9</v>
      </c>
      <c r="J10" s="68">
        <f t="shared" si="0"/>
        <v>10</v>
      </c>
      <c r="K10" s="68">
        <f t="shared" si="0"/>
        <v>11</v>
      </c>
      <c r="L10" s="68">
        <f t="shared" si="0"/>
        <v>12</v>
      </c>
      <c r="M10" s="68">
        <f t="shared" si="0"/>
        <v>13</v>
      </c>
      <c r="N10" s="68">
        <f t="shared" si="0"/>
        <v>14</v>
      </c>
      <c r="O10" s="68">
        <f t="shared" si="0"/>
        <v>15</v>
      </c>
      <c r="P10" s="68">
        <f t="shared" si="0"/>
        <v>16</v>
      </c>
      <c r="Q10" s="68">
        <f t="shared" si="0"/>
        <v>17</v>
      </c>
      <c r="R10" s="68">
        <f t="shared" si="0"/>
        <v>18</v>
      </c>
      <c r="S10" s="68">
        <f t="shared" si="0"/>
        <v>19</v>
      </c>
      <c r="T10" s="68">
        <f t="shared" si="0"/>
        <v>20</v>
      </c>
      <c r="U10" s="68">
        <f t="shared" si="0"/>
        <v>21</v>
      </c>
      <c r="V10" s="68">
        <f t="shared" si="0"/>
        <v>22</v>
      </c>
      <c r="W10" s="3"/>
      <c r="X10" s="3"/>
      <c r="Y10" s="3"/>
      <c r="Z10" s="3"/>
      <c r="AA10" s="3"/>
      <c r="AB10" s="3"/>
      <c r="AC10" s="3"/>
    </row>
    <row r="11" spans="1:65" ht="21" customHeight="1" x14ac:dyDescent="0.2">
      <c r="A11" s="9" t="s">
        <v>20</v>
      </c>
      <c r="B11" s="10">
        <f>+C11-D11</f>
        <v>-23346</v>
      </c>
      <c r="C11" s="10">
        <f>+F11+M11+'MPI MIF 2-IIP MFIs 2'!C10+'MPI MIF 2-IIP MFIs 2'!N10</f>
        <v>55575</v>
      </c>
      <c r="D11" s="10">
        <f>+I11+R11+'MPI MIF 2-IIP MFIs 2'!H10+'MPI MIF 2-IIP MFIs 2'!O10</f>
        <v>78921</v>
      </c>
      <c r="E11" s="10">
        <f>+F11-I11</f>
        <v>-26535</v>
      </c>
      <c r="F11" s="10">
        <f>+G11+H11</f>
        <v>858</v>
      </c>
      <c r="G11" s="10">
        <v>858</v>
      </c>
      <c r="H11" s="10">
        <v>0</v>
      </c>
      <c r="I11" s="10">
        <f>+J11+K11</f>
        <v>27393</v>
      </c>
      <c r="J11" s="10">
        <v>27393</v>
      </c>
      <c r="K11" s="10">
        <v>0</v>
      </c>
      <c r="L11" s="10">
        <f>+M11-R11</f>
        <v>-6043</v>
      </c>
      <c r="M11" s="10">
        <f>+N11+O11</f>
        <v>6470</v>
      </c>
      <c r="N11" s="10">
        <v>26</v>
      </c>
      <c r="O11" s="10">
        <f>+P11+Q11</f>
        <v>6444</v>
      </c>
      <c r="P11" s="10">
        <v>5835</v>
      </c>
      <c r="Q11" s="10">
        <v>609</v>
      </c>
      <c r="R11" s="10">
        <f>+S11+T11</f>
        <v>12513</v>
      </c>
      <c r="S11" s="10">
        <v>9828</v>
      </c>
      <c r="T11" s="10">
        <f>+U11+V11</f>
        <v>2685</v>
      </c>
      <c r="U11" s="10">
        <v>2575</v>
      </c>
      <c r="V11" s="10">
        <v>110</v>
      </c>
      <c r="W11" s="16"/>
      <c r="X11" s="16"/>
    </row>
    <row r="12" spans="1:65" ht="21" customHeight="1" x14ac:dyDescent="0.2">
      <c r="A12" s="69" t="s">
        <v>21</v>
      </c>
      <c r="B12" s="70">
        <f t="shared" ref="B12:B54" si="1">+C12-D12</f>
        <v>-18455</v>
      </c>
      <c r="C12" s="70">
        <f>+F12+M12+'MPI MIF 2-IIP MFIs 2'!C11+'MPI MIF 2-IIP MFIs 2'!N11</f>
        <v>64475</v>
      </c>
      <c r="D12" s="70">
        <f>+I12+R12+'MPI MIF 2-IIP MFIs 2'!H11+'MPI MIF 2-IIP MFIs 2'!O11</f>
        <v>82930</v>
      </c>
      <c r="E12" s="70">
        <f t="shared" ref="E12:E54" si="2">+F12-I12</f>
        <v>-28305</v>
      </c>
      <c r="F12" s="70">
        <f t="shared" ref="F12:F54" si="3">+G12+H12</f>
        <v>804</v>
      </c>
      <c r="G12" s="70">
        <v>804</v>
      </c>
      <c r="H12" s="70">
        <v>0</v>
      </c>
      <c r="I12" s="70">
        <f t="shared" ref="I12:I54" si="4">+J12+K12</f>
        <v>29109</v>
      </c>
      <c r="J12" s="70">
        <v>29109</v>
      </c>
      <c r="K12" s="70">
        <v>0</v>
      </c>
      <c r="L12" s="70">
        <f t="shared" ref="L12:L54" si="5">+M12-R12</f>
        <v>-5882</v>
      </c>
      <c r="M12" s="70">
        <f t="shared" ref="M12:M54" si="6">+N12+O12</f>
        <v>6087</v>
      </c>
      <c r="N12" s="70">
        <v>29</v>
      </c>
      <c r="O12" s="70">
        <f t="shared" ref="O12:O54" si="7">+P12+Q12</f>
        <v>6058</v>
      </c>
      <c r="P12" s="70">
        <v>5047</v>
      </c>
      <c r="Q12" s="70">
        <v>1011</v>
      </c>
      <c r="R12" s="70">
        <f t="shared" ref="R12:R54" si="8">+S12+T12</f>
        <v>11969</v>
      </c>
      <c r="S12" s="70">
        <v>9177</v>
      </c>
      <c r="T12" s="70">
        <f t="shared" ref="T12:T54" si="9">+U12+V12</f>
        <v>2792</v>
      </c>
      <c r="U12" s="70">
        <v>2479</v>
      </c>
      <c r="V12" s="70">
        <v>313</v>
      </c>
      <c r="X12" s="16"/>
    </row>
    <row r="13" spans="1:65" ht="21" customHeight="1" x14ac:dyDescent="0.2">
      <c r="A13" s="9" t="s">
        <v>22</v>
      </c>
      <c r="B13" s="10">
        <f t="shared" si="1"/>
        <v>-18434</v>
      </c>
      <c r="C13" s="10">
        <f>+F13+M13+'MPI MIF 2-IIP MFIs 2'!C12+'MPI MIF 2-IIP MFIs 2'!N12</f>
        <v>65959</v>
      </c>
      <c r="D13" s="10">
        <f>+I13+R13+'MPI MIF 2-IIP MFIs 2'!H12+'MPI MIF 2-IIP MFIs 2'!O12</f>
        <v>84393</v>
      </c>
      <c r="E13" s="10">
        <f t="shared" si="2"/>
        <v>-29317</v>
      </c>
      <c r="F13" s="10">
        <f t="shared" si="3"/>
        <v>791</v>
      </c>
      <c r="G13" s="10">
        <v>791</v>
      </c>
      <c r="H13" s="10">
        <v>0</v>
      </c>
      <c r="I13" s="10">
        <f t="shared" si="4"/>
        <v>30108</v>
      </c>
      <c r="J13" s="10">
        <v>30108</v>
      </c>
      <c r="K13" s="10">
        <v>0</v>
      </c>
      <c r="L13" s="10">
        <f t="shared" si="5"/>
        <v>-8492</v>
      </c>
      <c r="M13" s="10">
        <f t="shared" si="6"/>
        <v>5336</v>
      </c>
      <c r="N13" s="10">
        <v>30</v>
      </c>
      <c r="O13" s="10">
        <f t="shared" si="7"/>
        <v>5306</v>
      </c>
      <c r="P13" s="10">
        <v>4284</v>
      </c>
      <c r="Q13" s="10">
        <v>1022</v>
      </c>
      <c r="R13" s="10">
        <f t="shared" si="8"/>
        <v>13828</v>
      </c>
      <c r="S13" s="10">
        <v>9741</v>
      </c>
      <c r="T13" s="10">
        <f t="shared" si="9"/>
        <v>4087</v>
      </c>
      <c r="U13" s="10">
        <v>3787</v>
      </c>
      <c r="V13" s="10">
        <v>300</v>
      </c>
      <c r="X13" s="16"/>
    </row>
    <row r="14" spans="1:65" ht="21" customHeight="1" x14ac:dyDescent="0.2">
      <c r="A14" s="69" t="s">
        <v>23</v>
      </c>
      <c r="B14" s="71">
        <f t="shared" si="1"/>
        <v>-17119</v>
      </c>
      <c r="C14" s="71">
        <f>+F14+M14+'MPI MIF 2-IIP MFIs 2'!C13+'MPI MIF 2-IIP MFIs 2'!N13</f>
        <v>74392</v>
      </c>
      <c r="D14" s="71">
        <f>+I14+R14+'MPI MIF 2-IIP MFIs 2'!H13+'MPI MIF 2-IIP MFIs 2'!O13</f>
        <v>91511</v>
      </c>
      <c r="E14" s="71">
        <f t="shared" si="2"/>
        <v>-30829</v>
      </c>
      <c r="F14" s="71">
        <f t="shared" si="3"/>
        <v>661</v>
      </c>
      <c r="G14" s="71">
        <v>661</v>
      </c>
      <c r="H14" s="71">
        <v>0</v>
      </c>
      <c r="I14" s="71">
        <f t="shared" si="4"/>
        <v>31490</v>
      </c>
      <c r="J14" s="71">
        <v>31490</v>
      </c>
      <c r="K14" s="71">
        <v>0</v>
      </c>
      <c r="L14" s="71">
        <f t="shared" si="5"/>
        <v>-15631</v>
      </c>
      <c r="M14" s="71">
        <f t="shared" si="6"/>
        <v>3978</v>
      </c>
      <c r="N14" s="71">
        <v>28</v>
      </c>
      <c r="O14" s="71">
        <f t="shared" si="7"/>
        <v>3950</v>
      </c>
      <c r="P14" s="71">
        <v>3935</v>
      </c>
      <c r="Q14" s="71">
        <v>15</v>
      </c>
      <c r="R14" s="71">
        <f t="shared" si="8"/>
        <v>19609</v>
      </c>
      <c r="S14" s="71">
        <v>15805</v>
      </c>
      <c r="T14" s="71">
        <f t="shared" si="9"/>
        <v>3804</v>
      </c>
      <c r="U14" s="71">
        <v>3536</v>
      </c>
      <c r="V14" s="71">
        <v>268</v>
      </c>
      <c r="X14" s="16"/>
    </row>
    <row r="15" spans="1:65" ht="21" customHeight="1" x14ac:dyDescent="0.2">
      <c r="A15" s="9" t="s">
        <v>24</v>
      </c>
      <c r="B15" s="10">
        <f t="shared" si="1"/>
        <v>-15097</v>
      </c>
      <c r="C15" s="10">
        <f>+F15+M15+'MPI MIF 2-IIP MFIs 2'!C14+'MPI MIF 2-IIP MFIs 2'!N14</f>
        <v>79599</v>
      </c>
      <c r="D15" s="10">
        <f>+I15+R15+'MPI MIF 2-IIP MFIs 2'!H14+'MPI MIF 2-IIP MFIs 2'!O14</f>
        <v>94696</v>
      </c>
      <c r="E15" s="10">
        <f t="shared" si="2"/>
        <v>-31878</v>
      </c>
      <c r="F15" s="10">
        <f t="shared" si="3"/>
        <v>650</v>
      </c>
      <c r="G15" s="10">
        <v>650</v>
      </c>
      <c r="H15" s="10">
        <v>0</v>
      </c>
      <c r="I15" s="10">
        <f t="shared" si="4"/>
        <v>32528</v>
      </c>
      <c r="J15" s="10">
        <v>32528</v>
      </c>
      <c r="K15" s="10">
        <v>0</v>
      </c>
      <c r="L15" s="10">
        <f t="shared" si="5"/>
        <v>-15982</v>
      </c>
      <c r="M15" s="10">
        <f t="shared" si="6"/>
        <v>5528</v>
      </c>
      <c r="N15" s="10">
        <v>28</v>
      </c>
      <c r="O15" s="10">
        <f t="shared" si="7"/>
        <v>5500</v>
      </c>
      <c r="P15" s="10">
        <v>5493</v>
      </c>
      <c r="Q15" s="10">
        <v>7</v>
      </c>
      <c r="R15" s="10">
        <f t="shared" si="8"/>
        <v>21510</v>
      </c>
      <c r="S15" s="10">
        <v>17283</v>
      </c>
      <c r="T15" s="10">
        <f t="shared" si="9"/>
        <v>4227</v>
      </c>
      <c r="U15" s="10">
        <v>3953</v>
      </c>
      <c r="V15" s="10">
        <v>274</v>
      </c>
      <c r="X15" s="16"/>
    </row>
    <row r="16" spans="1:65" ht="21" customHeight="1" x14ac:dyDescent="0.2">
      <c r="A16" s="69" t="s">
        <v>25</v>
      </c>
      <c r="B16" s="70">
        <f t="shared" si="1"/>
        <v>-12302</v>
      </c>
      <c r="C16" s="70">
        <f>+F16+M16+'MPI MIF 2-IIP MFIs 2'!C15+'MPI MIF 2-IIP MFIs 2'!N15</f>
        <v>83358</v>
      </c>
      <c r="D16" s="70">
        <f>+I16+R16+'MPI MIF 2-IIP MFIs 2'!H15+'MPI MIF 2-IIP MFIs 2'!O15</f>
        <v>95660</v>
      </c>
      <c r="E16" s="70">
        <f t="shared" si="2"/>
        <v>-30712</v>
      </c>
      <c r="F16" s="70">
        <f t="shared" si="3"/>
        <v>657</v>
      </c>
      <c r="G16" s="70">
        <v>657</v>
      </c>
      <c r="H16" s="70">
        <v>0</v>
      </c>
      <c r="I16" s="70">
        <f t="shared" si="4"/>
        <v>31369</v>
      </c>
      <c r="J16" s="70">
        <v>31369</v>
      </c>
      <c r="K16" s="70">
        <v>0</v>
      </c>
      <c r="L16" s="70">
        <f t="shared" si="5"/>
        <v>-19021</v>
      </c>
      <c r="M16" s="70">
        <f t="shared" si="6"/>
        <v>5333</v>
      </c>
      <c r="N16" s="70">
        <v>28</v>
      </c>
      <c r="O16" s="70">
        <f t="shared" si="7"/>
        <v>5305</v>
      </c>
      <c r="P16" s="70">
        <v>5305</v>
      </c>
      <c r="Q16" s="70">
        <v>0</v>
      </c>
      <c r="R16" s="70">
        <f t="shared" si="8"/>
        <v>24354</v>
      </c>
      <c r="S16" s="70">
        <v>18242</v>
      </c>
      <c r="T16" s="70">
        <f t="shared" si="9"/>
        <v>6112</v>
      </c>
      <c r="U16" s="70">
        <v>5813</v>
      </c>
      <c r="V16" s="70">
        <v>299</v>
      </c>
      <c r="X16" s="16"/>
    </row>
    <row r="17" spans="1:29" s="8" customFormat="1" ht="21" customHeight="1" x14ac:dyDescent="0.2">
      <c r="A17" s="9" t="s">
        <v>26</v>
      </c>
      <c r="B17" s="10">
        <f t="shared" si="1"/>
        <v>-11663</v>
      </c>
      <c r="C17" s="10">
        <f>+F17+M17+'MPI MIF 2-IIP MFIs 2'!C16+'MPI MIF 2-IIP MFIs 2'!N16</f>
        <v>87213</v>
      </c>
      <c r="D17" s="10">
        <f>+I17+R17+'MPI MIF 2-IIP MFIs 2'!H16+'MPI MIF 2-IIP MFIs 2'!O16</f>
        <v>98876</v>
      </c>
      <c r="E17" s="10">
        <f t="shared" si="2"/>
        <v>-30608</v>
      </c>
      <c r="F17" s="10">
        <f t="shared" si="3"/>
        <v>654</v>
      </c>
      <c r="G17" s="10">
        <v>654</v>
      </c>
      <c r="H17" s="10">
        <v>0</v>
      </c>
      <c r="I17" s="10">
        <f t="shared" si="4"/>
        <v>31262</v>
      </c>
      <c r="J17" s="10">
        <v>31262</v>
      </c>
      <c r="K17" s="10">
        <v>0</v>
      </c>
      <c r="L17" s="10">
        <f t="shared" si="5"/>
        <v>-21591</v>
      </c>
      <c r="M17" s="10">
        <f t="shared" si="6"/>
        <v>6268</v>
      </c>
      <c r="N17" s="10">
        <v>27</v>
      </c>
      <c r="O17" s="10">
        <f t="shared" si="7"/>
        <v>6241</v>
      </c>
      <c r="P17" s="10">
        <v>6241</v>
      </c>
      <c r="Q17" s="10">
        <v>0</v>
      </c>
      <c r="R17" s="10">
        <f t="shared" si="8"/>
        <v>27859</v>
      </c>
      <c r="S17" s="10">
        <v>22233</v>
      </c>
      <c r="T17" s="10">
        <f t="shared" si="9"/>
        <v>5626</v>
      </c>
      <c r="U17" s="10">
        <v>5335</v>
      </c>
      <c r="V17" s="10">
        <v>291</v>
      </c>
      <c r="W17" s="3"/>
      <c r="X17" s="16"/>
      <c r="Y17" s="3"/>
      <c r="Z17" s="3"/>
      <c r="AA17" s="3"/>
      <c r="AB17" s="3"/>
      <c r="AC17" s="3"/>
    </row>
    <row r="18" spans="1:29" ht="21" customHeight="1" x14ac:dyDescent="0.2">
      <c r="A18" s="69" t="s">
        <v>27</v>
      </c>
      <c r="B18" s="71">
        <f t="shared" si="1"/>
        <v>-20258</v>
      </c>
      <c r="C18" s="71">
        <f>+F18+M18+'MPI MIF 2-IIP MFIs 2'!C17+'MPI MIF 2-IIP MFIs 2'!N17</f>
        <v>83607</v>
      </c>
      <c r="D18" s="71">
        <f>+I18+R18+'MPI MIF 2-IIP MFIs 2'!H17+'MPI MIF 2-IIP MFIs 2'!O17</f>
        <v>103865</v>
      </c>
      <c r="E18" s="71">
        <f t="shared" si="2"/>
        <v>-31850</v>
      </c>
      <c r="F18" s="71">
        <f t="shared" si="3"/>
        <v>646</v>
      </c>
      <c r="G18" s="71">
        <v>646</v>
      </c>
      <c r="H18" s="71">
        <v>0</v>
      </c>
      <c r="I18" s="71">
        <f t="shared" si="4"/>
        <v>32496</v>
      </c>
      <c r="J18" s="71">
        <v>32496</v>
      </c>
      <c r="K18" s="71">
        <v>0</v>
      </c>
      <c r="L18" s="71">
        <f t="shared" si="5"/>
        <v>-23183</v>
      </c>
      <c r="M18" s="71">
        <f t="shared" si="6"/>
        <v>6367</v>
      </c>
      <c r="N18" s="71">
        <v>27</v>
      </c>
      <c r="O18" s="71">
        <f t="shared" si="7"/>
        <v>6340</v>
      </c>
      <c r="P18" s="71">
        <v>6340</v>
      </c>
      <c r="Q18" s="71">
        <v>0</v>
      </c>
      <c r="R18" s="71">
        <f t="shared" si="8"/>
        <v>29550</v>
      </c>
      <c r="S18" s="71">
        <v>21739</v>
      </c>
      <c r="T18" s="71">
        <f t="shared" si="9"/>
        <v>7811</v>
      </c>
      <c r="U18" s="71">
        <v>7512</v>
      </c>
      <c r="V18" s="71">
        <v>299</v>
      </c>
      <c r="X18" s="16"/>
    </row>
    <row r="19" spans="1:29" ht="21" customHeight="1" x14ac:dyDescent="0.2">
      <c r="A19" s="9" t="s">
        <v>28</v>
      </c>
      <c r="B19" s="10">
        <f t="shared" si="1"/>
        <v>-24367</v>
      </c>
      <c r="C19" s="10">
        <f>+F19+M19+'MPI MIF 2-IIP MFIs 2'!C18+'MPI MIF 2-IIP MFIs 2'!N18</f>
        <v>86664</v>
      </c>
      <c r="D19" s="10">
        <f>+I19+R19+'MPI MIF 2-IIP MFIs 2'!H18+'MPI MIF 2-IIP MFIs 2'!O18</f>
        <v>111031</v>
      </c>
      <c r="E19" s="10">
        <f t="shared" si="2"/>
        <v>-34804</v>
      </c>
      <c r="F19" s="10">
        <f t="shared" si="3"/>
        <v>668</v>
      </c>
      <c r="G19" s="10">
        <v>668</v>
      </c>
      <c r="H19" s="10">
        <v>0</v>
      </c>
      <c r="I19" s="10">
        <f t="shared" si="4"/>
        <v>35472</v>
      </c>
      <c r="J19" s="10">
        <v>35472</v>
      </c>
      <c r="K19" s="10">
        <v>0</v>
      </c>
      <c r="L19" s="10">
        <f t="shared" si="5"/>
        <v>-27576</v>
      </c>
      <c r="M19" s="10">
        <f t="shared" si="6"/>
        <v>6580</v>
      </c>
      <c r="N19" s="10">
        <v>28</v>
      </c>
      <c r="O19" s="10">
        <f t="shared" si="7"/>
        <v>6552</v>
      </c>
      <c r="P19" s="10">
        <v>6350</v>
      </c>
      <c r="Q19" s="10">
        <v>202</v>
      </c>
      <c r="R19" s="10">
        <f t="shared" si="8"/>
        <v>34156</v>
      </c>
      <c r="S19" s="10">
        <v>24271</v>
      </c>
      <c r="T19" s="10">
        <f t="shared" si="9"/>
        <v>9885</v>
      </c>
      <c r="U19" s="10">
        <v>9612</v>
      </c>
      <c r="V19" s="10">
        <v>273</v>
      </c>
      <c r="X19" s="16"/>
    </row>
    <row r="20" spans="1:29" ht="21" customHeight="1" x14ac:dyDescent="0.2">
      <c r="A20" s="69" t="s">
        <v>29</v>
      </c>
      <c r="B20" s="70">
        <f t="shared" si="1"/>
        <v>-33154</v>
      </c>
      <c r="C20" s="70">
        <f>+F20+M20+'MPI MIF 2-IIP MFIs 2'!C19+'MPI MIF 2-IIP MFIs 2'!N19</f>
        <v>83996</v>
      </c>
      <c r="D20" s="70">
        <f>+I20+R20+'MPI MIF 2-IIP MFIs 2'!H19+'MPI MIF 2-IIP MFIs 2'!O19</f>
        <v>117150</v>
      </c>
      <c r="E20" s="70">
        <f t="shared" si="2"/>
        <v>-34165</v>
      </c>
      <c r="F20" s="70">
        <f t="shared" si="3"/>
        <v>720</v>
      </c>
      <c r="G20" s="70">
        <v>720</v>
      </c>
      <c r="H20" s="70">
        <v>0</v>
      </c>
      <c r="I20" s="70">
        <f t="shared" si="4"/>
        <v>34885</v>
      </c>
      <c r="J20" s="70">
        <v>34885</v>
      </c>
      <c r="K20" s="70">
        <v>0</v>
      </c>
      <c r="L20" s="70">
        <f t="shared" si="5"/>
        <v>-26502</v>
      </c>
      <c r="M20" s="70">
        <f t="shared" si="6"/>
        <v>6879</v>
      </c>
      <c r="N20" s="70">
        <v>27</v>
      </c>
      <c r="O20" s="70">
        <f t="shared" si="7"/>
        <v>6852</v>
      </c>
      <c r="P20" s="70">
        <v>6650</v>
      </c>
      <c r="Q20" s="70">
        <v>202</v>
      </c>
      <c r="R20" s="70">
        <f t="shared" si="8"/>
        <v>33381</v>
      </c>
      <c r="S20" s="70">
        <v>22201</v>
      </c>
      <c r="T20" s="70">
        <f t="shared" si="9"/>
        <v>11180</v>
      </c>
      <c r="U20" s="70">
        <v>10658</v>
      </c>
      <c r="V20" s="70">
        <v>522</v>
      </c>
      <c r="X20" s="16"/>
    </row>
    <row r="21" spans="1:29" ht="21" customHeight="1" x14ac:dyDescent="0.2">
      <c r="A21" s="9" t="s">
        <v>30</v>
      </c>
      <c r="B21" s="10">
        <f t="shared" si="1"/>
        <v>-30478</v>
      </c>
      <c r="C21" s="10">
        <f>+F21+M21+'MPI MIF 2-IIP MFIs 2'!C20+'MPI MIF 2-IIP MFIs 2'!N20</f>
        <v>84807</v>
      </c>
      <c r="D21" s="10">
        <f>+I21+R21+'MPI MIF 2-IIP MFIs 2'!H20+'MPI MIF 2-IIP MFIs 2'!O20</f>
        <v>115285</v>
      </c>
      <c r="E21" s="10">
        <f t="shared" si="2"/>
        <v>-29003</v>
      </c>
      <c r="F21" s="10">
        <f t="shared" si="3"/>
        <v>882</v>
      </c>
      <c r="G21" s="10">
        <v>882</v>
      </c>
      <c r="H21" s="10">
        <v>0</v>
      </c>
      <c r="I21" s="10">
        <f t="shared" si="4"/>
        <v>29885</v>
      </c>
      <c r="J21" s="10">
        <v>29885</v>
      </c>
      <c r="K21" s="10">
        <v>0</v>
      </c>
      <c r="L21" s="10">
        <f t="shared" si="5"/>
        <v>-26691</v>
      </c>
      <c r="M21" s="10">
        <f t="shared" si="6"/>
        <v>6701</v>
      </c>
      <c r="N21" s="10">
        <v>27</v>
      </c>
      <c r="O21" s="10">
        <f t="shared" si="7"/>
        <v>6674</v>
      </c>
      <c r="P21" s="10">
        <v>6205</v>
      </c>
      <c r="Q21" s="10">
        <v>469</v>
      </c>
      <c r="R21" s="10">
        <f t="shared" si="8"/>
        <v>33392</v>
      </c>
      <c r="S21" s="10">
        <v>22966</v>
      </c>
      <c r="T21" s="10">
        <f t="shared" si="9"/>
        <v>10426</v>
      </c>
      <c r="U21" s="10">
        <v>10116</v>
      </c>
      <c r="V21" s="10">
        <v>310</v>
      </c>
      <c r="X21" s="16"/>
    </row>
    <row r="22" spans="1:29" ht="21" customHeight="1" x14ac:dyDescent="0.2">
      <c r="A22" s="69" t="s">
        <v>31</v>
      </c>
      <c r="B22" s="71">
        <f t="shared" si="1"/>
        <v>-39937</v>
      </c>
      <c r="C22" s="71">
        <f>+F22+M22+'MPI MIF 2-IIP MFIs 2'!C21+'MPI MIF 2-IIP MFIs 2'!N21</f>
        <v>86645</v>
      </c>
      <c r="D22" s="71">
        <f>+I22+R22+'MPI MIF 2-IIP MFIs 2'!H21+'MPI MIF 2-IIP MFIs 2'!O21</f>
        <v>126582</v>
      </c>
      <c r="E22" s="71">
        <f t="shared" si="2"/>
        <v>-31233</v>
      </c>
      <c r="F22" s="71">
        <f t="shared" si="3"/>
        <v>907</v>
      </c>
      <c r="G22" s="71">
        <v>907</v>
      </c>
      <c r="H22" s="71">
        <v>0</v>
      </c>
      <c r="I22" s="71">
        <f t="shared" si="4"/>
        <v>32140</v>
      </c>
      <c r="J22" s="71">
        <v>32140</v>
      </c>
      <c r="K22" s="71">
        <v>0</v>
      </c>
      <c r="L22" s="71">
        <f t="shared" si="5"/>
        <v>-28928</v>
      </c>
      <c r="M22" s="71">
        <f t="shared" si="6"/>
        <v>7403</v>
      </c>
      <c r="N22" s="71">
        <v>27</v>
      </c>
      <c r="O22" s="71">
        <f t="shared" si="7"/>
        <v>7376</v>
      </c>
      <c r="P22" s="71">
        <v>6868</v>
      </c>
      <c r="Q22" s="71">
        <v>508</v>
      </c>
      <c r="R22" s="71">
        <f t="shared" si="8"/>
        <v>36331</v>
      </c>
      <c r="S22" s="71">
        <v>25715</v>
      </c>
      <c r="T22" s="71">
        <f t="shared" si="9"/>
        <v>10616</v>
      </c>
      <c r="U22" s="71">
        <v>10317</v>
      </c>
      <c r="V22" s="71">
        <v>299</v>
      </c>
      <c r="X22" s="16"/>
    </row>
    <row r="23" spans="1:29" s="8" customFormat="1" ht="21" customHeight="1" x14ac:dyDescent="0.2">
      <c r="A23" s="9" t="s">
        <v>32</v>
      </c>
      <c r="B23" s="10">
        <f t="shared" si="1"/>
        <v>-44984</v>
      </c>
      <c r="C23" s="10">
        <f>+F23+M23+'MPI MIF 2-IIP MFIs 2'!C22+'MPI MIF 2-IIP MFIs 2'!N22</f>
        <v>86747</v>
      </c>
      <c r="D23" s="10">
        <f>+I23+R23+'MPI MIF 2-IIP MFIs 2'!H22+'MPI MIF 2-IIP MFIs 2'!O22</f>
        <v>131731</v>
      </c>
      <c r="E23" s="10">
        <f t="shared" si="2"/>
        <v>-32354</v>
      </c>
      <c r="F23" s="10">
        <f t="shared" si="3"/>
        <v>1156</v>
      </c>
      <c r="G23" s="10">
        <v>1156</v>
      </c>
      <c r="H23" s="10">
        <v>0</v>
      </c>
      <c r="I23" s="10">
        <f t="shared" si="4"/>
        <v>33510</v>
      </c>
      <c r="J23" s="10">
        <v>33510</v>
      </c>
      <c r="K23" s="10">
        <v>0</v>
      </c>
      <c r="L23" s="10">
        <f t="shared" si="5"/>
        <v>-25769</v>
      </c>
      <c r="M23" s="10">
        <f t="shared" si="6"/>
        <v>7777</v>
      </c>
      <c r="N23" s="10">
        <v>39</v>
      </c>
      <c r="O23" s="10">
        <f t="shared" si="7"/>
        <v>7738</v>
      </c>
      <c r="P23" s="10">
        <v>7738</v>
      </c>
      <c r="Q23" s="10">
        <v>0</v>
      </c>
      <c r="R23" s="10">
        <f t="shared" si="8"/>
        <v>33546</v>
      </c>
      <c r="S23" s="10">
        <v>28032</v>
      </c>
      <c r="T23" s="10">
        <f t="shared" si="9"/>
        <v>5514</v>
      </c>
      <c r="U23" s="10">
        <v>5234</v>
      </c>
      <c r="V23" s="10">
        <v>280</v>
      </c>
      <c r="W23" s="3"/>
      <c r="X23" s="16"/>
      <c r="Y23" s="3"/>
      <c r="Z23" s="3"/>
      <c r="AA23" s="3"/>
      <c r="AB23" s="3"/>
      <c r="AC23" s="3"/>
    </row>
    <row r="24" spans="1:29" ht="21" customHeight="1" x14ac:dyDescent="0.2">
      <c r="A24" s="69" t="s">
        <v>33</v>
      </c>
      <c r="B24" s="70">
        <f t="shared" si="1"/>
        <v>-68258</v>
      </c>
      <c r="C24" s="70">
        <f>+F24+M24+'MPI MIF 2-IIP MFIs 2'!C23+'MPI MIF 2-IIP MFIs 2'!N23</f>
        <v>76544</v>
      </c>
      <c r="D24" s="70">
        <f>+I24+R24+'MPI MIF 2-IIP MFIs 2'!H23+'MPI MIF 2-IIP MFIs 2'!O23</f>
        <v>144802</v>
      </c>
      <c r="E24" s="70">
        <f t="shared" si="2"/>
        <v>-31951</v>
      </c>
      <c r="F24" s="70">
        <f t="shared" si="3"/>
        <v>1163</v>
      </c>
      <c r="G24" s="70">
        <v>1163</v>
      </c>
      <c r="H24" s="70">
        <v>0</v>
      </c>
      <c r="I24" s="70">
        <f t="shared" si="4"/>
        <v>33114</v>
      </c>
      <c r="J24" s="70">
        <v>33114</v>
      </c>
      <c r="K24" s="70">
        <v>0</v>
      </c>
      <c r="L24" s="70">
        <f t="shared" si="5"/>
        <v>-28039</v>
      </c>
      <c r="M24" s="70">
        <f t="shared" si="6"/>
        <v>8027</v>
      </c>
      <c r="N24" s="70">
        <v>44</v>
      </c>
      <c r="O24" s="70">
        <f t="shared" si="7"/>
        <v>7983</v>
      </c>
      <c r="P24" s="70">
        <v>7964</v>
      </c>
      <c r="Q24" s="70">
        <v>19</v>
      </c>
      <c r="R24" s="70">
        <f t="shared" si="8"/>
        <v>36066</v>
      </c>
      <c r="S24" s="70">
        <v>30689</v>
      </c>
      <c r="T24" s="70">
        <f t="shared" si="9"/>
        <v>5377</v>
      </c>
      <c r="U24" s="70">
        <v>5058</v>
      </c>
      <c r="V24" s="70">
        <v>319</v>
      </c>
      <c r="X24" s="16"/>
    </row>
    <row r="25" spans="1:29" ht="21" customHeight="1" x14ac:dyDescent="0.2">
      <c r="A25" s="9" t="s">
        <v>34</v>
      </c>
      <c r="B25" s="10">
        <f t="shared" si="1"/>
        <v>-79162</v>
      </c>
      <c r="C25" s="10">
        <f>+F25+M25+'MPI MIF 2-IIP MFIs 2'!C24+'MPI MIF 2-IIP MFIs 2'!N24</f>
        <v>78571</v>
      </c>
      <c r="D25" s="10">
        <f>+I25+R25+'MPI MIF 2-IIP MFIs 2'!H24+'MPI MIF 2-IIP MFIs 2'!O24</f>
        <v>157733</v>
      </c>
      <c r="E25" s="10">
        <f t="shared" si="2"/>
        <v>-32919</v>
      </c>
      <c r="F25" s="10">
        <f t="shared" si="3"/>
        <v>1254</v>
      </c>
      <c r="G25" s="10">
        <v>1254</v>
      </c>
      <c r="H25" s="10">
        <v>0</v>
      </c>
      <c r="I25" s="10">
        <f t="shared" si="4"/>
        <v>34173</v>
      </c>
      <c r="J25" s="10">
        <v>34173</v>
      </c>
      <c r="K25" s="10">
        <v>0</v>
      </c>
      <c r="L25" s="10">
        <f t="shared" si="5"/>
        <v>-24581</v>
      </c>
      <c r="M25" s="10">
        <f t="shared" si="6"/>
        <v>7899</v>
      </c>
      <c r="N25" s="10">
        <v>42</v>
      </c>
      <c r="O25" s="10">
        <f t="shared" si="7"/>
        <v>7857</v>
      </c>
      <c r="P25" s="10">
        <v>7857</v>
      </c>
      <c r="Q25" s="10">
        <v>0</v>
      </c>
      <c r="R25" s="10">
        <f t="shared" si="8"/>
        <v>32480</v>
      </c>
      <c r="S25" s="10">
        <v>28232</v>
      </c>
      <c r="T25" s="10">
        <f t="shared" si="9"/>
        <v>4248</v>
      </c>
      <c r="U25" s="10">
        <v>3934</v>
      </c>
      <c r="V25" s="10">
        <v>314</v>
      </c>
      <c r="X25" s="16"/>
    </row>
    <row r="26" spans="1:29" ht="21" customHeight="1" x14ac:dyDescent="0.2">
      <c r="A26" s="69" t="s">
        <v>35</v>
      </c>
      <c r="B26" s="71">
        <f t="shared" si="1"/>
        <v>-96982</v>
      </c>
      <c r="C26" s="71">
        <f>+F26+M26+'MPI MIF 2-IIP MFIs 2'!C25+'MPI MIF 2-IIP MFIs 2'!N25</f>
        <v>74477</v>
      </c>
      <c r="D26" s="71">
        <f>+I26+R26+'MPI MIF 2-IIP MFIs 2'!H25+'MPI MIF 2-IIP MFIs 2'!O25</f>
        <v>171459</v>
      </c>
      <c r="E26" s="71">
        <f t="shared" si="2"/>
        <v>-34559</v>
      </c>
      <c r="F26" s="71">
        <f t="shared" si="3"/>
        <v>1259</v>
      </c>
      <c r="G26" s="71">
        <v>1259</v>
      </c>
      <c r="H26" s="71">
        <v>0</v>
      </c>
      <c r="I26" s="71">
        <f t="shared" si="4"/>
        <v>35818</v>
      </c>
      <c r="J26" s="71">
        <v>35818</v>
      </c>
      <c r="K26" s="71">
        <v>0</v>
      </c>
      <c r="L26" s="71">
        <f t="shared" si="5"/>
        <v>-33404</v>
      </c>
      <c r="M26" s="71">
        <f t="shared" si="6"/>
        <v>6088</v>
      </c>
      <c r="N26" s="71">
        <v>47</v>
      </c>
      <c r="O26" s="71">
        <f t="shared" si="7"/>
        <v>6041</v>
      </c>
      <c r="P26" s="71">
        <v>6026</v>
      </c>
      <c r="Q26" s="71">
        <v>15</v>
      </c>
      <c r="R26" s="71">
        <f t="shared" si="8"/>
        <v>39492</v>
      </c>
      <c r="S26" s="71">
        <v>35334</v>
      </c>
      <c r="T26" s="71">
        <f t="shared" si="9"/>
        <v>4158</v>
      </c>
      <c r="U26" s="71">
        <v>3825</v>
      </c>
      <c r="V26" s="71">
        <v>333</v>
      </c>
      <c r="X26" s="16"/>
    </row>
    <row r="27" spans="1:29" ht="21" customHeight="1" x14ac:dyDescent="0.2">
      <c r="A27" s="9" t="s">
        <v>36</v>
      </c>
      <c r="B27" s="10">
        <f t="shared" si="1"/>
        <v>-98959</v>
      </c>
      <c r="C27" s="10">
        <f>+F27+M27+'MPI MIF 2-IIP MFIs 2'!C26+'MPI MIF 2-IIP MFIs 2'!N26</f>
        <v>76309</v>
      </c>
      <c r="D27" s="10">
        <f>+I27+R27+'MPI MIF 2-IIP MFIs 2'!H26+'MPI MIF 2-IIP MFIs 2'!O26</f>
        <v>175268</v>
      </c>
      <c r="E27" s="10">
        <f t="shared" si="2"/>
        <v>-35501</v>
      </c>
      <c r="F27" s="10">
        <f t="shared" si="3"/>
        <v>1194</v>
      </c>
      <c r="G27" s="10">
        <v>1194</v>
      </c>
      <c r="H27" s="10">
        <v>0</v>
      </c>
      <c r="I27" s="10">
        <f t="shared" si="4"/>
        <v>36695</v>
      </c>
      <c r="J27" s="10">
        <v>36695</v>
      </c>
      <c r="K27" s="10">
        <v>0</v>
      </c>
      <c r="L27" s="10">
        <f t="shared" si="5"/>
        <v>-28287</v>
      </c>
      <c r="M27" s="10">
        <f t="shared" si="6"/>
        <v>6122</v>
      </c>
      <c r="N27" s="10">
        <v>45</v>
      </c>
      <c r="O27" s="10">
        <f t="shared" si="7"/>
        <v>6077</v>
      </c>
      <c r="P27" s="10">
        <v>6077</v>
      </c>
      <c r="Q27" s="10">
        <v>0</v>
      </c>
      <c r="R27" s="10">
        <f t="shared" si="8"/>
        <v>34409</v>
      </c>
      <c r="S27" s="10">
        <v>29895</v>
      </c>
      <c r="T27" s="10">
        <f t="shared" si="9"/>
        <v>4514</v>
      </c>
      <c r="U27" s="10">
        <v>4275</v>
      </c>
      <c r="V27" s="10">
        <v>239</v>
      </c>
      <c r="X27" s="16"/>
    </row>
    <row r="28" spans="1:29" ht="21" customHeight="1" x14ac:dyDescent="0.2">
      <c r="A28" s="69" t="s">
        <v>37</v>
      </c>
      <c r="B28" s="70">
        <f t="shared" si="1"/>
        <v>-117946</v>
      </c>
      <c r="C28" s="70">
        <f>+F28+M28+'MPI MIF 2-IIP MFIs 2'!C27+'MPI MIF 2-IIP MFIs 2'!N27</f>
        <v>67820</v>
      </c>
      <c r="D28" s="70">
        <f>+I28+R28+'MPI MIF 2-IIP MFIs 2'!H27+'MPI MIF 2-IIP MFIs 2'!O27</f>
        <v>185766</v>
      </c>
      <c r="E28" s="70">
        <f t="shared" si="2"/>
        <v>-37954</v>
      </c>
      <c r="F28" s="70">
        <f t="shared" si="3"/>
        <v>1125</v>
      </c>
      <c r="G28" s="70">
        <v>1125</v>
      </c>
      <c r="H28" s="70">
        <v>0</v>
      </c>
      <c r="I28" s="70">
        <f t="shared" si="4"/>
        <v>39079</v>
      </c>
      <c r="J28" s="70">
        <v>39079</v>
      </c>
      <c r="K28" s="70">
        <v>0</v>
      </c>
      <c r="L28" s="70">
        <f t="shared" si="5"/>
        <v>-24942</v>
      </c>
      <c r="M28" s="70">
        <f t="shared" si="6"/>
        <v>5955</v>
      </c>
      <c r="N28" s="70">
        <v>50</v>
      </c>
      <c r="O28" s="70">
        <f t="shared" si="7"/>
        <v>5905</v>
      </c>
      <c r="P28" s="70">
        <v>5791</v>
      </c>
      <c r="Q28" s="70">
        <v>114</v>
      </c>
      <c r="R28" s="70">
        <f t="shared" si="8"/>
        <v>30897</v>
      </c>
      <c r="S28" s="70">
        <v>27779</v>
      </c>
      <c r="T28" s="70">
        <f t="shared" si="9"/>
        <v>3118</v>
      </c>
      <c r="U28" s="70">
        <v>2900</v>
      </c>
      <c r="V28" s="70">
        <v>218</v>
      </c>
      <c r="X28" s="16"/>
    </row>
    <row r="29" spans="1:29" ht="21" customHeight="1" x14ac:dyDescent="0.2">
      <c r="A29" s="9" t="s">
        <v>38</v>
      </c>
      <c r="B29" s="10">
        <f t="shared" si="1"/>
        <v>-142033</v>
      </c>
      <c r="C29" s="10">
        <f>+F29+M29+'MPI MIF 2-IIP MFIs 2'!C28+'MPI MIF 2-IIP MFIs 2'!N28</f>
        <v>64634</v>
      </c>
      <c r="D29" s="10">
        <f>+I29+R29+'MPI MIF 2-IIP MFIs 2'!H28+'MPI MIF 2-IIP MFIs 2'!O28</f>
        <v>206667</v>
      </c>
      <c r="E29" s="10">
        <f t="shared" si="2"/>
        <v>-38961</v>
      </c>
      <c r="F29" s="10">
        <f t="shared" si="3"/>
        <v>1080</v>
      </c>
      <c r="G29" s="10">
        <v>1080</v>
      </c>
      <c r="H29" s="10">
        <v>0</v>
      </c>
      <c r="I29" s="10">
        <f t="shared" si="4"/>
        <v>40041</v>
      </c>
      <c r="J29" s="10">
        <v>40041</v>
      </c>
      <c r="K29" s="10">
        <v>0</v>
      </c>
      <c r="L29" s="10">
        <f t="shared" si="5"/>
        <v>-27228</v>
      </c>
      <c r="M29" s="10">
        <f t="shared" si="6"/>
        <v>4980</v>
      </c>
      <c r="N29" s="10">
        <v>49</v>
      </c>
      <c r="O29" s="10">
        <f t="shared" si="7"/>
        <v>4931</v>
      </c>
      <c r="P29" s="10">
        <v>4468</v>
      </c>
      <c r="Q29" s="10">
        <v>463</v>
      </c>
      <c r="R29" s="10">
        <f t="shared" si="8"/>
        <v>32208</v>
      </c>
      <c r="S29" s="10">
        <v>29071</v>
      </c>
      <c r="T29" s="10">
        <f t="shared" si="9"/>
        <v>3137</v>
      </c>
      <c r="U29" s="10">
        <v>2910</v>
      </c>
      <c r="V29" s="10">
        <v>227</v>
      </c>
      <c r="X29" s="16"/>
    </row>
    <row r="30" spans="1:29" ht="21" customHeight="1" x14ac:dyDescent="0.2">
      <c r="A30" s="69" t="s">
        <v>39</v>
      </c>
      <c r="B30" s="71">
        <f t="shared" si="1"/>
        <v>-188128</v>
      </c>
      <c r="C30" s="71">
        <f>+F30+M30+'MPI MIF 2-IIP MFIs 2'!C29+'MPI MIF 2-IIP MFIs 2'!N29</f>
        <v>61954</v>
      </c>
      <c r="D30" s="71">
        <f>+I30+R30+'MPI MIF 2-IIP MFIs 2'!H29+'MPI MIF 2-IIP MFIs 2'!O29</f>
        <v>250082</v>
      </c>
      <c r="E30" s="71">
        <f t="shared" si="2"/>
        <v>-39482</v>
      </c>
      <c r="F30" s="71">
        <f t="shared" si="3"/>
        <v>1257</v>
      </c>
      <c r="G30" s="71">
        <v>1257</v>
      </c>
      <c r="H30" s="71">
        <v>0</v>
      </c>
      <c r="I30" s="71">
        <f t="shared" si="4"/>
        <v>40739</v>
      </c>
      <c r="J30" s="71">
        <v>40739</v>
      </c>
      <c r="K30" s="71">
        <v>0</v>
      </c>
      <c r="L30" s="71">
        <f t="shared" si="5"/>
        <v>-21157</v>
      </c>
      <c r="M30" s="71">
        <f t="shared" si="6"/>
        <v>3477</v>
      </c>
      <c r="N30" s="71">
        <v>40</v>
      </c>
      <c r="O30" s="71">
        <f t="shared" si="7"/>
        <v>3437</v>
      </c>
      <c r="P30" s="71">
        <v>3437</v>
      </c>
      <c r="Q30" s="71">
        <v>0</v>
      </c>
      <c r="R30" s="71">
        <f t="shared" si="8"/>
        <v>24634</v>
      </c>
      <c r="S30" s="71">
        <v>20814</v>
      </c>
      <c r="T30" s="71">
        <f t="shared" si="9"/>
        <v>3820</v>
      </c>
      <c r="U30" s="71">
        <v>3524</v>
      </c>
      <c r="V30" s="71">
        <v>296</v>
      </c>
      <c r="X30" s="16"/>
    </row>
    <row r="31" spans="1:29" ht="21" customHeight="1" x14ac:dyDescent="0.2">
      <c r="A31" s="9" t="s">
        <v>40</v>
      </c>
      <c r="B31" s="10">
        <f t="shared" si="1"/>
        <v>-206892</v>
      </c>
      <c r="C31" s="10">
        <f>+F31+M31+'MPI MIF 2-IIP MFIs 2'!C30+'MPI MIF 2-IIP MFIs 2'!N30</f>
        <v>51462</v>
      </c>
      <c r="D31" s="10">
        <f>+I31+R31+'MPI MIF 2-IIP MFIs 2'!H30+'MPI MIF 2-IIP MFIs 2'!O30</f>
        <v>258354</v>
      </c>
      <c r="E31" s="10">
        <f t="shared" si="2"/>
        <v>-39872</v>
      </c>
      <c r="F31" s="10">
        <f t="shared" si="3"/>
        <v>1409</v>
      </c>
      <c r="G31" s="10">
        <v>1409</v>
      </c>
      <c r="H31" s="10">
        <v>0</v>
      </c>
      <c r="I31" s="10">
        <f t="shared" si="4"/>
        <v>41281</v>
      </c>
      <c r="J31" s="10">
        <v>41281</v>
      </c>
      <c r="K31" s="10">
        <v>0</v>
      </c>
      <c r="L31" s="10">
        <f t="shared" si="5"/>
        <v>-13157</v>
      </c>
      <c r="M31" s="10">
        <f t="shared" si="6"/>
        <v>3130</v>
      </c>
      <c r="N31" s="10">
        <v>44</v>
      </c>
      <c r="O31" s="10">
        <f t="shared" si="7"/>
        <v>3086</v>
      </c>
      <c r="P31" s="10">
        <v>3086</v>
      </c>
      <c r="Q31" s="10">
        <v>0</v>
      </c>
      <c r="R31" s="10">
        <f t="shared" si="8"/>
        <v>16287</v>
      </c>
      <c r="S31" s="10">
        <v>11551</v>
      </c>
      <c r="T31" s="10">
        <f t="shared" si="9"/>
        <v>4736</v>
      </c>
      <c r="U31" s="10">
        <v>4421</v>
      </c>
      <c r="V31" s="10">
        <v>315</v>
      </c>
      <c r="X31" s="16"/>
    </row>
    <row r="32" spans="1:29" ht="21" customHeight="1" x14ac:dyDescent="0.2">
      <c r="A32" s="69" t="s">
        <v>41</v>
      </c>
      <c r="B32" s="70">
        <f t="shared" si="1"/>
        <v>-205327</v>
      </c>
      <c r="C32" s="70">
        <f>+F32+M32+'MPI MIF 2-IIP MFIs 2'!C31+'MPI MIF 2-IIP MFIs 2'!N31</f>
        <v>47152</v>
      </c>
      <c r="D32" s="70">
        <f>+I32+R32+'MPI MIF 2-IIP MFIs 2'!H31+'MPI MIF 2-IIP MFIs 2'!O31</f>
        <v>252479</v>
      </c>
      <c r="E32" s="70">
        <f t="shared" si="2"/>
        <v>-42424</v>
      </c>
      <c r="F32" s="70">
        <f t="shared" si="3"/>
        <v>1411</v>
      </c>
      <c r="G32" s="70">
        <v>1411</v>
      </c>
      <c r="H32" s="70">
        <v>0</v>
      </c>
      <c r="I32" s="70">
        <f t="shared" si="4"/>
        <v>43835</v>
      </c>
      <c r="J32" s="70">
        <v>43835</v>
      </c>
      <c r="K32" s="70">
        <v>0</v>
      </c>
      <c r="L32" s="70">
        <f t="shared" si="5"/>
        <v>-17279</v>
      </c>
      <c r="M32" s="70">
        <f t="shared" si="6"/>
        <v>2265</v>
      </c>
      <c r="N32" s="70">
        <v>43</v>
      </c>
      <c r="O32" s="70">
        <f t="shared" si="7"/>
        <v>2222</v>
      </c>
      <c r="P32" s="70">
        <v>2222</v>
      </c>
      <c r="Q32" s="70">
        <v>0</v>
      </c>
      <c r="R32" s="70">
        <f t="shared" si="8"/>
        <v>19544</v>
      </c>
      <c r="S32" s="70">
        <v>15661</v>
      </c>
      <c r="T32" s="70">
        <f t="shared" si="9"/>
        <v>3883</v>
      </c>
      <c r="U32" s="70">
        <v>3838</v>
      </c>
      <c r="V32" s="70">
        <v>45</v>
      </c>
      <c r="X32" s="16"/>
    </row>
    <row r="33" spans="1:24" ht="21" customHeight="1" x14ac:dyDescent="0.2">
      <c r="A33" s="9" t="s">
        <v>42</v>
      </c>
      <c r="B33" s="10">
        <f t="shared" si="1"/>
        <v>-210868</v>
      </c>
      <c r="C33" s="10">
        <f>+F33+M33+'MPI MIF 2-IIP MFIs 2'!C32+'MPI MIF 2-IIP MFIs 2'!N32</f>
        <v>41514</v>
      </c>
      <c r="D33" s="10">
        <f>+I33+R33+'MPI MIF 2-IIP MFIs 2'!H32+'MPI MIF 2-IIP MFIs 2'!O32</f>
        <v>252382</v>
      </c>
      <c r="E33" s="10">
        <f t="shared" si="2"/>
        <v>-43201</v>
      </c>
      <c r="F33" s="10">
        <f t="shared" si="3"/>
        <v>1330</v>
      </c>
      <c r="G33" s="10">
        <v>1330</v>
      </c>
      <c r="H33" s="10">
        <v>0</v>
      </c>
      <c r="I33" s="10">
        <f t="shared" si="4"/>
        <v>44531</v>
      </c>
      <c r="J33" s="10">
        <v>44531</v>
      </c>
      <c r="K33" s="10">
        <v>0</v>
      </c>
      <c r="L33" s="10">
        <f t="shared" si="5"/>
        <v>-24884</v>
      </c>
      <c r="M33" s="10">
        <f t="shared" si="6"/>
        <v>1916</v>
      </c>
      <c r="N33" s="10">
        <v>39</v>
      </c>
      <c r="O33" s="10">
        <f t="shared" si="7"/>
        <v>1877</v>
      </c>
      <c r="P33" s="10">
        <v>1877</v>
      </c>
      <c r="Q33" s="10">
        <v>0</v>
      </c>
      <c r="R33" s="10">
        <f t="shared" si="8"/>
        <v>26800</v>
      </c>
      <c r="S33" s="10">
        <v>23091</v>
      </c>
      <c r="T33" s="10">
        <f t="shared" si="9"/>
        <v>3709</v>
      </c>
      <c r="U33" s="10">
        <v>3667</v>
      </c>
      <c r="V33" s="10">
        <v>42</v>
      </c>
      <c r="X33" s="16"/>
    </row>
    <row r="34" spans="1:24" ht="21" customHeight="1" x14ac:dyDescent="0.2">
      <c r="A34" s="69" t="s">
        <v>43</v>
      </c>
      <c r="B34" s="71">
        <f t="shared" si="1"/>
        <v>-217028</v>
      </c>
      <c r="C34" s="71">
        <f>+F34+M34+'MPI MIF 2-IIP MFIs 2'!C33+'MPI MIF 2-IIP MFIs 2'!N33</f>
        <v>34317</v>
      </c>
      <c r="D34" s="71">
        <f>+I34+R34+'MPI MIF 2-IIP MFIs 2'!H33+'MPI MIF 2-IIP MFIs 2'!O33</f>
        <v>251345</v>
      </c>
      <c r="E34" s="71">
        <f t="shared" si="2"/>
        <v>-43914</v>
      </c>
      <c r="F34" s="71">
        <f t="shared" si="3"/>
        <v>1360</v>
      </c>
      <c r="G34" s="71">
        <v>1360</v>
      </c>
      <c r="H34" s="71">
        <v>0</v>
      </c>
      <c r="I34" s="71">
        <f t="shared" si="4"/>
        <v>45274</v>
      </c>
      <c r="J34" s="71">
        <v>45274</v>
      </c>
      <c r="K34" s="71">
        <v>0</v>
      </c>
      <c r="L34" s="71">
        <f t="shared" si="5"/>
        <v>-29063</v>
      </c>
      <c r="M34" s="71">
        <f t="shared" si="6"/>
        <v>1794</v>
      </c>
      <c r="N34" s="71">
        <v>43</v>
      </c>
      <c r="O34" s="71">
        <f t="shared" si="7"/>
        <v>1751</v>
      </c>
      <c r="P34" s="71">
        <v>1751</v>
      </c>
      <c r="Q34" s="71">
        <v>0</v>
      </c>
      <c r="R34" s="71">
        <f t="shared" si="8"/>
        <v>30857</v>
      </c>
      <c r="S34" s="71">
        <v>27538</v>
      </c>
      <c r="T34" s="71">
        <f t="shared" si="9"/>
        <v>3319</v>
      </c>
      <c r="U34" s="71">
        <v>3278</v>
      </c>
      <c r="V34" s="71">
        <v>41</v>
      </c>
      <c r="X34" s="16"/>
    </row>
    <row r="35" spans="1:24" ht="21" customHeight="1" x14ac:dyDescent="0.2">
      <c r="A35" s="9" t="s">
        <v>44</v>
      </c>
      <c r="B35" s="10">
        <f t="shared" si="1"/>
        <v>-254149</v>
      </c>
      <c r="C35" s="10">
        <f>+F35+M35+'MPI MIF 2-IIP MFIs 2'!C34+'MPI MIF 2-IIP MFIs 2'!N34</f>
        <v>40537</v>
      </c>
      <c r="D35" s="10">
        <f>+I35+R35+'MPI MIF 2-IIP MFIs 2'!H34+'MPI MIF 2-IIP MFIs 2'!O34</f>
        <v>294686</v>
      </c>
      <c r="E35" s="10">
        <f t="shared" si="2"/>
        <v>-85228</v>
      </c>
      <c r="F35" s="10">
        <f t="shared" si="3"/>
        <v>2216</v>
      </c>
      <c r="G35" s="10">
        <v>2216</v>
      </c>
      <c r="H35" s="10">
        <v>0</v>
      </c>
      <c r="I35" s="10">
        <f t="shared" si="4"/>
        <v>87444</v>
      </c>
      <c r="J35" s="10">
        <v>87374</v>
      </c>
      <c r="K35" s="10">
        <v>70</v>
      </c>
      <c r="L35" s="10">
        <f t="shared" si="5"/>
        <v>-27723</v>
      </c>
      <c r="M35" s="10">
        <f t="shared" si="6"/>
        <v>756</v>
      </c>
      <c r="N35" s="10">
        <v>27</v>
      </c>
      <c r="O35" s="10">
        <f t="shared" si="7"/>
        <v>729</v>
      </c>
      <c r="P35" s="10">
        <v>729</v>
      </c>
      <c r="Q35" s="10">
        <v>0</v>
      </c>
      <c r="R35" s="10">
        <f t="shared" si="8"/>
        <v>28479</v>
      </c>
      <c r="S35" s="10">
        <v>24306</v>
      </c>
      <c r="T35" s="10">
        <f t="shared" si="9"/>
        <v>4173</v>
      </c>
      <c r="U35" s="10">
        <v>4143</v>
      </c>
      <c r="V35" s="10">
        <v>30</v>
      </c>
      <c r="X35" s="16"/>
    </row>
    <row r="36" spans="1:24" ht="21" customHeight="1" x14ac:dyDescent="0.2">
      <c r="A36" s="69" t="s">
        <v>45</v>
      </c>
      <c r="B36" s="70">
        <f t="shared" si="1"/>
        <v>-267105</v>
      </c>
      <c r="C36" s="70">
        <f>+F36+M36+'MPI MIF 2-IIP MFIs 2'!C35+'MPI MIF 2-IIP MFIs 2'!N35</f>
        <v>48704</v>
      </c>
      <c r="D36" s="70">
        <f>+I36+R36+'MPI MIF 2-IIP MFIs 2'!H35+'MPI MIF 2-IIP MFIs 2'!O35</f>
        <v>315809</v>
      </c>
      <c r="E36" s="70">
        <f t="shared" si="2"/>
        <v>-73519</v>
      </c>
      <c r="F36" s="70">
        <f t="shared" si="3"/>
        <v>2275</v>
      </c>
      <c r="G36" s="70">
        <v>2275</v>
      </c>
      <c r="H36" s="70">
        <v>0</v>
      </c>
      <c r="I36" s="70">
        <f t="shared" si="4"/>
        <v>75794</v>
      </c>
      <c r="J36" s="70">
        <v>75715</v>
      </c>
      <c r="K36" s="70">
        <v>79</v>
      </c>
      <c r="L36" s="70">
        <f t="shared" si="5"/>
        <v>-27467</v>
      </c>
      <c r="M36" s="70">
        <f t="shared" si="6"/>
        <v>1616</v>
      </c>
      <c r="N36" s="70">
        <v>72</v>
      </c>
      <c r="O36" s="70">
        <f t="shared" si="7"/>
        <v>1544</v>
      </c>
      <c r="P36" s="70">
        <v>1540</v>
      </c>
      <c r="Q36" s="70">
        <v>4</v>
      </c>
      <c r="R36" s="70">
        <f t="shared" si="8"/>
        <v>29083</v>
      </c>
      <c r="S36" s="70">
        <v>24442</v>
      </c>
      <c r="T36" s="70">
        <f t="shared" si="9"/>
        <v>4641</v>
      </c>
      <c r="U36" s="70">
        <v>4633</v>
      </c>
      <c r="V36" s="70">
        <v>8</v>
      </c>
      <c r="X36" s="16"/>
    </row>
    <row r="37" spans="1:24" ht="21" customHeight="1" x14ac:dyDescent="0.2">
      <c r="A37" s="9" t="s">
        <v>46</v>
      </c>
      <c r="B37" s="10">
        <f t="shared" si="1"/>
        <v>-274567</v>
      </c>
      <c r="C37" s="10">
        <f>+F37+M37+'MPI MIF 2-IIP MFIs 2'!C36+'MPI MIF 2-IIP MFIs 2'!N36</f>
        <v>41563</v>
      </c>
      <c r="D37" s="10">
        <f>+I37+R37+'MPI MIF 2-IIP MFIs 2'!H36+'MPI MIF 2-IIP MFIs 2'!O36</f>
        <v>316130</v>
      </c>
      <c r="E37" s="10">
        <f t="shared" si="2"/>
        <v>-80566</v>
      </c>
      <c r="F37" s="10">
        <f t="shared" si="3"/>
        <v>2422</v>
      </c>
      <c r="G37" s="10">
        <v>2422</v>
      </c>
      <c r="H37" s="10">
        <v>0</v>
      </c>
      <c r="I37" s="10">
        <f t="shared" si="4"/>
        <v>82988</v>
      </c>
      <c r="J37" s="10">
        <v>82848</v>
      </c>
      <c r="K37" s="10">
        <v>140</v>
      </c>
      <c r="L37" s="10">
        <f t="shared" si="5"/>
        <v>-31191</v>
      </c>
      <c r="M37" s="10">
        <f t="shared" si="6"/>
        <v>1554</v>
      </c>
      <c r="N37" s="10">
        <v>70</v>
      </c>
      <c r="O37" s="10">
        <f t="shared" si="7"/>
        <v>1484</v>
      </c>
      <c r="P37" s="10">
        <v>1480</v>
      </c>
      <c r="Q37" s="10">
        <v>4</v>
      </c>
      <c r="R37" s="10">
        <f t="shared" si="8"/>
        <v>32745</v>
      </c>
      <c r="S37" s="10">
        <v>27890</v>
      </c>
      <c r="T37" s="10">
        <f t="shared" si="9"/>
        <v>4855</v>
      </c>
      <c r="U37" s="10">
        <v>4770</v>
      </c>
      <c r="V37" s="10">
        <v>85</v>
      </c>
      <c r="X37" s="16"/>
    </row>
    <row r="38" spans="1:24" ht="21" customHeight="1" x14ac:dyDescent="0.2">
      <c r="A38" s="69" t="s">
        <v>47</v>
      </c>
      <c r="B38" s="71">
        <f t="shared" si="1"/>
        <v>-291347</v>
      </c>
      <c r="C38" s="71">
        <f>+F38+M38+'MPI MIF 2-IIP MFIs 2'!C37+'MPI MIF 2-IIP MFIs 2'!N37</f>
        <v>46562</v>
      </c>
      <c r="D38" s="71">
        <f>+I38+R38+'MPI MIF 2-IIP MFIs 2'!H37+'MPI MIF 2-IIP MFIs 2'!O37</f>
        <v>337909</v>
      </c>
      <c r="E38" s="71">
        <f t="shared" si="2"/>
        <v>-85983</v>
      </c>
      <c r="F38" s="71">
        <f t="shared" si="3"/>
        <v>2433</v>
      </c>
      <c r="G38" s="71">
        <v>2433</v>
      </c>
      <c r="H38" s="71">
        <v>0</v>
      </c>
      <c r="I38" s="71">
        <f t="shared" si="4"/>
        <v>88416</v>
      </c>
      <c r="J38" s="71">
        <v>88301</v>
      </c>
      <c r="K38" s="71">
        <v>115</v>
      </c>
      <c r="L38" s="71">
        <f t="shared" si="5"/>
        <v>-32922</v>
      </c>
      <c r="M38" s="71">
        <f t="shared" si="6"/>
        <v>1937</v>
      </c>
      <c r="N38" s="71">
        <v>40</v>
      </c>
      <c r="O38" s="71">
        <f t="shared" si="7"/>
        <v>1897</v>
      </c>
      <c r="P38" s="71">
        <v>1497</v>
      </c>
      <c r="Q38" s="71">
        <v>400</v>
      </c>
      <c r="R38" s="71">
        <f t="shared" si="8"/>
        <v>34859</v>
      </c>
      <c r="S38" s="71">
        <v>29982</v>
      </c>
      <c r="T38" s="71">
        <f t="shared" si="9"/>
        <v>4877</v>
      </c>
      <c r="U38" s="71">
        <v>4819</v>
      </c>
      <c r="V38" s="71">
        <v>58</v>
      </c>
      <c r="X38" s="16"/>
    </row>
    <row r="39" spans="1:24" ht="21" customHeight="1" x14ac:dyDescent="0.2">
      <c r="A39" s="9" t="s">
        <v>48</v>
      </c>
      <c r="B39" s="10">
        <f t="shared" si="1"/>
        <v>-287639</v>
      </c>
      <c r="C39" s="10">
        <f>+F39+M39+'MPI MIF 2-IIP MFIs 2'!C38+'MPI MIF 2-IIP MFIs 2'!N38</f>
        <v>47461</v>
      </c>
      <c r="D39" s="10">
        <f>+I39+R39+'MPI MIF 2-IIP MFIs 2'!H38+'MPI MIF 2-IIP MFIs 2'!O38</f>
        <v>335100</v>
      </c>
      <c r="E39" s="10">
        <f t="shared" si="2"/>
        <v>-88873</v>
      </c>
      <c r="F39" s="10">
        <f t="shared" si="3"/>
        <v>2446</v>
      </c>
      <c r="G39" s="10">
        <v>2446</v>
      </c>
      <c r="H39" s="10">
        <v>0</v>
      </c>
      <c r="I39" s="10">
        <f t="shared" si="4"/>
        <v>91319</v>
      </c>
      <c r="J39" s="10">
        <v>91202</v>
      </c>
      <c r="K39" s="10">
        <v>117</v>
      </c>
      <c r="L39" s="10">
        <f t="shared" si="5"/>
        <v>-28306</v>
      </c>
      <c r="M39" s="10">
        <f t="shared" si="6"/>
        <v>1608</v>
      </c>
      <c r="N39" s="10">
        <v>38</v>
      </c>
      <c r="O39" s="10">
        <f t="shared" si="7"/>
        <v>1570</v>
      </c>
      <c r="P39" s="10">
        <v>1566</v>
      </c>
      <c r="Q39" s="10">
        <v>4</v>
      </c>
      <c r="R39" s="10">
        <f t="shared" si="8"/>
        <v>29914</v>
      </c>
      <c r="S39" s="10">
        <v>25110</v>
      </c>
      <c r="T39" s="10">
        <f t="shared" si="9"/>
        <v>4804</v>
      </c>
      <c r="U39" s="10">
        <v>4798</v>
      </c>
      <c r="V39" s="10">
        <v>6</v>
      </c>
      <c r="X39" s="16"/>
    </row>
    <row r="40" spans="1:24" ht="21" customHeight="1" x14ac:dyDescent="0.2">
      <c r="A40" s="69" t="s">
        <v>49</v>
      </c>
      <c r="B40" s="70">
        <f t="shared" si="1"/>
        <v>-315191</v>
      </c>
      <c r="C40" s="70">
        <f>+F40+M40+'MPI MIF 2-IIP MFIs 2'!C39+'MPI MIF 2-IIP MFIs 2'!N39</f>
        <v>42707</v>
      </c>
      <c r="D40" s="70">
        <f>+I40+R40+'MPI MIF 2-IIP MFIs 2'!H39+'MPI MIF 2-IIP MFIs 2'!O39</f>
        <v>357898</v>
      </c>
      <c r="E40" s="70">
        <f t="shared" si="2"/>
        <v>-90387</v>
      </c>
      <c r="F40" s="70">
        <f t="shared" si="3"/>
        <v>2446</v>
      </c>
      <c r="G40" s="70">
        <v>2446</v>
      </c>
      <c r="H40" s="70">
        <v>0</v>
      </c>
      <c r="I40" s="70">
        <f t="shared" si="4"/>
        <v>92833</v>
      </c>
      <c r="J40" s="70">
        <v>92732</v>
      </c>
      <c r="K40" s="70">
        <v>101</v>
      </c>
      <c r="L40" s="70">
        <f t="shared" si="5"/>
        <v>-25895</v>
      </c>
      <c r="M40" s="70">
        <f t="shared" si="6"/>
        <v>1711</v>
      </c>
      <c r="N40" s="70">
        <v>33</v>
      </c>
      <c r="O40" s="70">
        <f t="shared" si="7"/>
        <v>1678</v>
      </c>
      <c r="P40" s="70">
        <v>1674</v>
      </c>
      <c r="Q40" s="70">
        <v>4</v>
      </c>
      <c r="R40" s="70">
        <f t="shared" si="8"/>
        <v>27606</v>
      </c>
      <c r="S40" s="70">
        <v>22618</v>
      </c>
      <c r="T40" s="70">
        <f t="shared" si="9"/>
        <v>4988</v>
      </c>
      <c r="U40" s="70">
        <v>4984</v>
      </c>
      <c r="V40" s="70">
        <v>4</v>
      </c>
      <c r="X40" s="16"/>
    </row>
    <row r="41" spans="1:24" ht="21" customHeight="1" x14ac:dyDescent="0.2">
      <c r="A41" s="9" t="s">
        <v>50</v>
      </c>
      <c r="B41" s="10">
        <f t="shared" si="1"/>
        <v>-292569</v>
      </c>
      <c r="C41" s="10">
        <f>+F41+M41+'MPI MIF 2-IIP MFIs 2'!C40+'MPI MIF 2-IIP MFIs 2'!N40</f>
        <v>60725</v>
      </c>
      <c r="D41" s="10">
        <f>+I41+R41+'MPI MIF 2-IIP MFIs 2'!H40+'MPI MIF 2-IIP MFIs 2'!O40</f>
        <v>353294</v>
      </c>
      <c r="E41" s="10">
        <f t="shared" si="2"/>
        <v>-81180</v>
      </c>
      <c r="F41" s="10">
        <f t="shared" si="3"/>
        <v>2461</v>
      </c>
      <c r="G41" s="10">
        <v>2461</v>
      </c>
      <c r="H41" s="10">
        <v>0</v>
      </c>
      <c r="I41" s="10">
        <f t="shared" si="4"/>
        <v>83641</v>
      </c>
      <c r="J41" s="10">
        <v>83555</v>
      </c>
      <c r="K41" s="10">
        <v>86</v>
      </c>
      <c r="L41" s="10">
        <f t="shared" si="5"/>
        <v>-21705</v>
      </c>
      <c r="M41" s="10">
        <f t="shared" si="6"/>
        <v>2168</v>
      </c>
      <c r="N41" s="10">
        <v>38</v>
      </c>
      <c r="O41" s="10">
        <f t="shared" si="7"/>
        <v>2130</v>
      </c>
      <c r="P41" s="10">
        <v>2126</v>
      </c>
      <c r="Q41" s="10">
        <v>4</v>
      </c>
      <c r="R41" s="10">
        <f t="shared" si="8"/>
        <v>23873</v>
      </c>
      <c r="S41" s="10">
        <v>18363</v>
      </c>
      <c r="T41" s="10">
        <f t="shared" si="9"/>
        <v>5510</v>
      </c>
      <c r="U41" s="10">
        <v>5504</v>
      </c>
      <c r="V41" s="10">
        <v>6</v>
      </c>
      <c r="X41" s="16"/>
    </row>
    <row r="42" spans="1:24" ht="21" customHeight="1" x14ac:dyDescent="0.2">
      <c r="A42" s="69" t="s">
        <v>51</v>
      </c>
      <c r="B42" s="71">
        <f t="shared" si="1"/>
        <v>-286676</v>
      </c>
      <c r="C42" s="71">
        <f>+F42+M42+'MPI MIF 2-IIP MFIs 2'!C41+'MPI MIF 2-IIP MFIs 2'!N41</f>
        <v>62369</v>
      </c>
      <c r="D42" s="71">
        <f>+I42+R42+'MPI MIF 2-IIP MFIs 2'!H41+'MPI MIF 2-IIP MFIs 2'!O41</f>
        <v>349045</v>
      </c>
      <c r="E42" s="71">
        <f t="shared" si="2"/>
        <v>-83141</v>
      </c>
      <c r="F42" s="71">
        <f t="shared" si="3"/>
        <v>1798</v>
      </c>
      <c r="G42" s="71">
        <v>1798</v>
      </c>
      <c r="H42" s="71">
        <v>0</v>
      </c>
      <c r="I42" s="71">
        <f t="shared" si="4"/>
        <v>84939</v>
      </c>
      <c r="J42" s="71">
        <v>84869</v>
      </c>
      <c r="K42" s="71">
        <v>70</v>
      </c>
      <c r="L42" s="71">
        <f t="shared" si="5"/>
        <v>-21495</v>
      </c>
      <c r="M42" s="71">
        <f t="shared" si="6"/>
        <v>2156</v>
      </c>
      <c r="N42" s="71">
        <v>21</v>
      </c>
      <c r="O42" s="71">
        <f t="shared" si="7"/>
        <v>2135</v>
      </c>
      <c r="P42" s="71">
        <v>2131</v>
      </c>
      <c r="Q42" s="71">
        <v>4</v>
      </c>
      <c r="R42" s="71">
        <f t="shared" si="8"/>
        <v>23651</v>
      </c>
      <c r="S42" s="71">
        <v>18505</v>
      </c>
      <c r="T42" s="71">
        <f t="shared" si="9"/>
        <v>5146</v>
      </c>
      <c r="U42" s="71">
        <v>5139</v>
      </c>
      <c r="V42" s="71">
        <v>7</v>
      </c>
      <c r="X42" s="16"/>
    </row>
    <row r="43" spans="1:24" ht="21" customHeight="1" x14ac:dyDescent="0.2">
      <c r="A43" s="9" t="s">
        <v>52</v>
      </c>
      <c r="B43" s="10">
        <f t="shared" si="1"/>
        <v>-289927</v>
      </c>
      <c r="C43" s="10">
        <f>+F43+M43+'MPI MIF 2-IIP MFIs 2'!C42+'MPI MIF 2-IIP MFIs 2'!N42</f>
        <v>46469</v>
      </c>
      <c r="D43" s="10">
        <f>+I43+R43+'MPI MIF 2-IIP MFIs 2'!H42+'MPI MIF 2-IIP MFIs 2'!O42</f>
        <v>336396</v>
      </c>
      <c r="E43" s="10">
        <f t="shared" si="2"/>
        <v>-92609</v>
      </c>
      <c r="F43" s="10">
        <f t="shared" si="3"/>
        <v>1758</v>
      </c>
      <c r="G43" s="10">
        <v>1758</v>
      </c>
      <c r="H43" s="10">
        <v>0</v>
      </c>
      <c r="I43" s="10">
        <f t="shared" si="4"/>
        <v>94367</v>
      </c>
      <c r="J43" s="10">
        <v>94333</v>
      </c>
      <c r="K43" s="10">
        <v>34</v>
      </c>
      <c r="L43" s="10">
        <f t="shared" si="5"/>
        <v>-22224</v>
      </c>
      <c r="M43" s="10">
        <f t="shared" si="6"/>
        <v>1972</v>
      </c>
      <c r="N43" s="10">
        <v>15</v>
      </c>
      <c r="O43" s="10">
        <f t="shared" si="7"/>
        <v>1957</v>
      </c>
      <c r="P43" s="10">
        <v>1957</v>
      </c>
      <c r="Q43" s="10">
        <v>0</v>
      </c>
      <c r="R43" s="10">
        <f t="shared" si="8"/>
        <v>24196</v>
      </c>
      <c r="S43" s="10">
        <v>19276</v>
      </c>
      <c r="T43" s="10">
        <f t="shared" si="9"/>
        <v>4920</v>
      </c>
      <c r="U43" s="10">
        <v>4909</v>
      </c>
      <c r="V43" s="10">
        <v>11</v>
      </c>
      <c r="X43" s="16"/>
    </row>
    <row r="44" spans="1:24" ht="21" customHeight="1" x14ac:dyDescent="0.2">
      <c r="A44" s="69" t="s">
        <v>53</v>
      </c>
      <c r="B44" s="70">
        <f t="shared" si="1"/>
        <v>-283666</v>
      </c>
      <c r="C44" s="70">
        <f>+F44+M44+'MPI MIF 2-IIP MFIs 2'!C43+'MPI MIF 2-IIP MFIs 2'!N43</f>
        <v>53543</v>
      </c>
      <c r="D44" s="70">
        <f>+I44+R44+'MPI MIF 2-IIP MFIs 2'!H43+'MPI MIF 2-IIP MFIs 2'!O43</f>
        <v>337209</v>
      </c>
      <c r="E44" s="70">
        <f t="shared" si="2"/>
        <v>-92058</v>
      </c>
      <c r="F44" s="70">
        <f t="shared" si="3"/>
        <v>1785</v>
      </c>
      <c r="G44" s="70">
        <v>1785</v>
      </c>
      <c r="H44" s="70">
        <v>0</v>
      </c>
      <c r="I44" s="70">
        <f t="shared" si="4"/>
        <v>93843</v>
      </c>
      <c r="J44" s="70">
        <v>93805</v>
      </c>
      <c r="K44" s="70">
        <v>38</v>
      </c>
      <c r="L44" s="70">
        <f t="shared" si="5"/>
        <v>-22730</v>
      </c>
      <c r="M44" s="70">
        <f t="shared" si="6"/>
        <v>1586</v>
      </c>
      <c r="N44" s="70">
        <v>17</v>
      </c>
      <c r="O44" s="70">
        <f t="shared" si="7"/>
        <v>1569</v>
      </c>
      <c r="P44" s="70">
        <v>1569</v>
      </c>
      <c r="Q44" s="70">
        <v>0</v>
      </c>
      <c r="R44" s="70">
        <f t="shared" si="8"/>
        <v>24316</v>
      </c>
      <c r="S44" s="70">
        <v>19252</v>
      </c>
      <c r="T44" s="70">
        <f t="shared" si="9"/>
        <v>5064</v>
      </c>
      <c r="U44" s="70">
        <v>5042</v>
      </c>
      <c r="V44" s="70">
        <v>22</v>
      </c>
      <c r="X44" s="16"/>
    </row>
    <row r="45" spans="1:24" ht="21" customHeight="1" x14ac:dyDescent="0.2">
      <c r="A45" s="9" t="s">
        <v>54</v>
      </c>
      <c r="B45" s="10">
        <f t="shared" si="1"/>
        <v>-277298</v>
      </c>
      <c r="C45" s="10">
        <f>+F45+M45+'MPI MIF 2-IIP MFIs 2'!C44+'MPI MIF 2-IIP MFIs 2'!N44</f>
        <v>58750</v>
      </c>
      <c r="D45" s="10">
        <f>+I45+R45+'MPI MIF 2-IIP MFIs 2'!H44+'MPI MIF 2-IIP MFIs 2'!O44</f>
        <v>336048</v>
      </c>
      <c r="E45" s="10">
        <f t="shared" si="2"/>
        <v>-97651</v>
      </c>
      <c r="F45" s="10">
        <f t="shared" si="3"/>
        <v>1754</v>
      </c>
      <c r="G45" s="10">
        <v>1754</v>
      </c>
      <c r="H45" s="10">
        <v>0</v>
      </c>
      <c r="I45" s="10">
        <f t="shared" si="4"/>
        <v>99405</v>
      </c>
      <c r="J45" s="10">
        <v>99373</v>
      </c>
      <c r="K45" s="10">
        <v>32</v>
      </c>
      <c r="L45" s="10">
        <f t="shared" si="5"/>
        <v>-25301</v>
      </c>
      <c r="M45" s="10">
        <f t="shared" si="6"/>
        <v>1545</v>
      </c>
      <c r="N45" s="10">
        <v>16</v>
      </c>
      <c r="O45" s="10">
        <f t="shared" si="7"/>
        <v>1529</v>
      </c>
      <c r="P45" s="10">
        <v>1529</v>
      </c>
      <c r="Q45" s="10">
        <v>0</v>
      </c>
      <c r="R45" s="10">
        <f t="shared" si="8"/>
        <v>26846</v>
      </c>
      <c r="S45" s="10">
        <v>21972</v>
      </c>
      <c r="T45" s="10">
        <f t="shared" si="9"/>
        <v>4874</v>
      </c>
      <c r="U45" s="10">
        <v>4863</v>
      </c>
      <c r="V45" s="10">
        <v>11</v>
      </c>
      <c r="X45" s="16"/>
    </row>
    <row r="46" spans="1:24" ht="21" customHeight="1" x14ac:dyDescent="0.2">
      <c r="A46" s="69" t="s">
        <v>55</v>
      </c>
      <c r="B46" s="71">
        <f t="shared" si="1"/>
        <v>-284612</v>
      </c>
      <c r="C46" s="71">
        <f>+F46+M46+'MPI MIF 2-IIP MFIs 2'!C45+'MPI MIF 2-IIP MFIs 2'!N45</f>
        <v>61037</v>
      </c>
      <c r="D46" s="71">
        <f>+I46+R46+'MPI MIF 2-IIP MFIs 2'!H45+'MPI MIF 2-IIP MFIs 2'!O45</f>
        <v>345649</v>
      </c>
      <c r="E46" s="71">
        <f t="shared" si="2"/>
        <v>-101159</v>
      </c>
      <c r="F46" s="71">
        <f t="shared" si="3"/>
        <v>1788</v>
      </c>
      <c r="G46" s="71">
        <v>1788</v>
      </c>
      <c r="H46" s="71">
        <v>0</v>
      </c>
      <c r="I46" s="71">
        <f t="shared" si="4"/>
        <v>102947</v>
      </c>
      <c r="J46" s="71">
        <v>102891</v>
      </c>
      <c r="K46" s="71">
        <v>56</v>
      </c>
      <c r="L46" s="71">
        <f t="shared" si="5"/>
        <v>-28766</v>
      </c>
      <c r="M46" s="71">
        <f t="shared" si="6"/>
        <v>1438</v>
      </c>
      <c r="N46" s="71">
        <v>13</v>
      </c>
      <c r="O46" s="71">
        <f t="shared" si="7"/>
        <v>1425</v>
      </c>
      <c r="P46" s="71">
        <v>1425</v>
      </c>
      <c r="Q46" s="71">
        <v>0</v>
      </c>
      <c r="R46" s="71">
        <f t="shared" si="8"/>
        <v>30204</v>
      </c>
      <c r="S46" s="71">
        <v>24686</v>
      </c>
      <c r="T46" s="71">
        <f t="shared" si="9"/>
        <v>5518</v>
      </c>
      <c r="U46" s="71">
        <v>5512</v>
      </c>
      <c r="V46" s="71">
        <v>6</v>
      </c>
      <c r="X46" s="16"/>
    </row>
    <row r="47" spans="1:24" ht="21" customHeight="1" x14ac:dyDescent="0.2">
      <c r="A47" s="9" t="s">
        <v>56</v>
      </c>
      <c r="B47" s="10">
        <f t="shared" si="1"/>
        <v>-287295</v>
      </c>
      <c r="C47" s="10">
        <f>+F47+M47+'MPI MIF 2-IIP MFIs 2'!C46+'MPI MIF 2-IIP MFIs 2'!N46</f>
        <v>54223</v>
      </c>
      <c r="D47" s="10">
        <f>+I47+R47+'MPI MIF 2-IIP MFIs 2'!H46+'MPI MIF 2-IIP MFIs 2'!O46</f>
        <v>341518</v>
      </c>
      <c r="E47" s="10">
        <f t="shared" si="2"/>
        <v>-93167</v>
      </c>
      <c r="F47" s="10">
        <f t="shared" si="3"/>
        <v>1817</v>
      </c>
      <c r="G47" s="10">
        <v>1817</v>
      </c>
      <c r="H47" s="10">
        <v>0</v>
      </c>
      <c r="I47" s="10">
        <f t="shared" si="4"/>
        <v>94984</v>
      </c>
      <c r="J47" s="10">
        <v>94922</v>
      </c>
      <c r="K47" s="10">
        <v>62</v>
      </c>
      <c r="L47" s="10">
        <f t="shared" si="5"/>
        <v>-31945</v>
      </c>
      <c r="M47" s="10">
        <f t="shared" si="6"/>
        <v>1403</v>
      </c>
      <c r="N47" s="10">
        <v>7</v>
      </c>
      <c r="O47" s="10">
        <f t="shared" si="7"/>
        <v>1396</v>
      </c>
      <c r="P47" s="10">
        <v>1396</v>
      </c>
      <c r="Q47" s="10">
        <v>0</v>
      </c>
      <c r="R47" s="10">
        <f t="shared" si="8"/>
        <v>33348</v>
      </c>
      <c r="S47" s="10">
        <v>27766</v>
      </c>
      <c r="T47" s="10">
        <f t="shared" si="9"/>
        <v>5582</v>
      </c>
      <c r="U47" s="10">
        <v>5577</v>
      </c>
      <c r="V47" s="10">
        <v>5</v>
      </c>
      <c r="X47" s="16"/>
    </row>
    <row r="48" spans="1:24" ht="21" customHeight="1" x14ac:dyDescent="0.2">
      <c r="A48" s="69" t="s">
        <v>57</v>
      </c>
      <c r="B48" s="70">
        <f t="shared" si="1"/>
        <v>-308372</v>
      </c>
      <c r="C48" s="70">
        <f>+F48+M48+'MPI MIF 2-IIP MFIs 2'!C47+'MPI MIF 2-IIP MFIs 2'!N47</f>
        <v>54312</v>
      </c>
      <c r="D48" s="70">
        <f>+I48+R48+'MPI MIF 2-IIP MFIs 2'!H47+'MPI MIF 2-IIP MFIs 2'!O47</f>
        <v>362684</v>
      </c>
      <c r="E48" s="70">
        <f t="shared" si="2"/>
        <v>-98548</v>
      </c>
      <c r="F48" s="70">
        <f t="shared" si="3"/>
        <v>1800</v>
      </c>
      <c r="G48" s="70">
        <v>1800</v>
      </c>
      <c r="H48" s="70">
        <v>0</v>
      </c>
      <c r="I48" s="70">
        <f t="shared" si="4"/>
        <v>100348</v>
      </c>
      <c r="J48" s="70">
        <v>100280</v>
      </c>
      <c r="K48" s="70">
        <v>68</v>
      </c>
      <c r="L48" s="70">
        <f t="shared" si="5"/>
        <v>-33355</v>
      </c>
      <c r="M48" s="70">
        <f t="shared" si="6"/>
        <v>1037</v>
      </c>
      <c r="N48" s="70">
        <v>7</v>
      </c>
      <c r="O48" s="70">
        <f t="shared" si="7"/>
        <v>1030</v>
      </c>
      <c r="P48" s="70">
        <v>1030</v>
      </c>
      <c r="Q48" s="70">
        <v>0</v>
      </c>
      <c r="R48" s="70">
        <f t="shared" si="8"/>
        <v>34392</v>
      </c>
      <c r="S48" s="70">
        <v>28893</v>
      </c>
      <c r="T48" s="70">
        <f t="shared" si="9"/>
        <v>5499</v>
      </c>
      <c r="U48" s="70">
        <v>5492</v>
      </c>
      <c r="V48" s="70">
        <v>7</v>
      </c>
      <c r="X48" s="16"/>
    </row>
    <row r="49" spans="1:24" ht="21" customHeight="1" x14ac:dyDescent="0.2">
      <c r="A49" s="9" t="s">
        <v>58</v>
      </c>
      <c r="B49" s="10">
        <f t="shared" si="1"/>
        <v>-318094</v>
      </c>
      <c r="C49" s="10">
        <f>+F49+M49+'MPI MIF 2-IIP MFIs 2'!C48+'MPI MIF 2-IIP MFIs 2'!N48</f>
        <v>61614</v>
      </c>
      <c r="D49" s="10">
        <f>+I49+R49+'MPI MIF 2-IIP MFIs 2'!H48+'MPI MIF 2-IIP MFIs 2'!O48</f>
        <v>379708</v>
      </c>
      <c r="E49" s="10">
        <f t="shared" si="2"/>
        <v>-115248</v>
      </c>
      <c r="F49" s="10">
        <f t="shared" si="3"/>
        <v>1170</v>
      </c>
      <c r="G49" s="10">
        <v>1170</v>
      </c>
      <c r="H49" s="10">
        <v>0</v>
      </c>
      <c r="I49" s="10">
        <f t="shared" si="4"/>
        <v>116418</v>
      </c>
      <c r="J49" s="10">
        <v>116265</v>
      </c>
      <c r="K49" s="10">
        <v>153</v>
      </c>
      <c r="L49" s="10">
        <f t="shared" si="5"/>
        <v>-36365</v>
      </c>
      <c r="M49" s="10">
        <f t="shared" si="6"/>
        <v>2013</v>
      </c>
      <c r="N49" s="10">
        <v>7</v>
      </c>
      <c r="O49" s="10">
        <f t="shared" si="7"/>
        <v>2006</v>
      </c>
      <c r="P49" s="10">
        <v>2006</v>
      </c>
      <c r="Q49" s="10">
        <v>0</v>
      </c>
      <c r="R49" s="10">
        <f t="shared" si="8"/>
        <v>38378</v>
      </c>
      <c r="S49" s="10">
        <v>32802</v>
      </c>
      <c r="T49" s="10">
        <f t="shared" si="9"/>
        <v>5576</v>
      </c>
      <c r="U49" s="10">
        <v>5572</v>
      </c>
      <c r="V49" s="10">
        <v>4</v>
      </c>
      <c r="X49" s="16"/>
    </row>
    <row r="50" spans="1:24" ht="21" customHeight="1" x14ac:dyDescent="0.2">
      <c r="A50" s="69" t="s">
        <v>59</v>
      </c>
      <c r="B50" s="71">
        <f t="shared" si="1"/>
        <v>-319829</v>
      </c>
      <c r="C50" s="71">
        <f>+F50+M50+'MPI MIF 2-IIP MFIs 2'!C49+'MPI MIF 2-IIP MFIs 2'!N49</f>
        <v>57662</v>
      </c>
      <c r="D50" s="71">
        <f>+I50+R50+'MPI MIF 2-IIP MFIs 2'!H49+'MPI MIF 2-IIP MFIs 2'!O49</f>
        <v>377491</v>
      </c>
      <c r="E50" s="71">
        <f t="shared" si="2"/>
        <v>-123429</v>
      </c>
      <c r="F50" s="71">
        <f t="shared" si="3"/>
        <v>1194</v>
      </c>
      <c r="G50" s="71">
        <v>1194</v>
      </c>
      <c r="H50" s="71">
        <v>0</v>
      </c>
      <c r="I50" s="71">
        <f t="shared" si="4"/>
        <v>124623</v>
      </c>
      <c r="J50" s="71">
        <v>124587</v>
      </c>
      <c r="K50" s="71">
        <v>36</v>
      </c>
      <c r="L50" s="71">
        <f t="shared" si="5"/>
        <v>-37490</v>
      </c>
      <c r="M50" s="71">
        <f t="shared" si="6"/>
        <v>3299</v>
      </c>
      <c r="N50" s="71">
        <v>8</v>
      </c>
      <c r="O50" s="71">
        <f t="shared" si="7"/>
        <v>3291</v>
      </c>
      <c r="P50" s="71">
        <v>3084</v>
      </c>
      <c r="Q50" s="71">
        <v>207</v>
      </c>
      <c r="R50" s="71">
        <f t="shared" si="8"/>
        <v>40789</v>
      </c>
      <c r="S50" s="71">
        <v>34947</v>
      </c>
      <c r="T50" s="71">
        <f t="shared" si="9"/>
        <v>5842</v>
      </c>
      <c r="U50" s="71">
        <v>5837</v>
      </c>
      <c r="V50" s="71">
        <v>5</v>
      </c>
      <c r="X50" s="16"/>
    </row>
    <row r="51" spans="1:24" s="38" customFormat="1" ht="21" customHeight="1" x14ac:dyDescent="0.2">
      <c r="A51" s="9" t="s">
        <v>125</v>
      </c>
      <c r="B51" s="36">
        <f t="shared" si="1"/>
        <v>-336800</v>
      </c>
      <c r="C51" s="36">
        <f>+F51+M51+'MPI MIF 2-IIP MFIs 2'!C50+'MPI MIF 2-IIP MFIs 2'!N50</f>
        <v>53782</v>
      </c>
      <c r="D51" s="36">
        <f>+I51+R51+'MPI MIF 2-IIP MFIs 2'!H50+'MPI MIF 2-IIP MFIs 2'!O50</f>
        <v>390582</v>
      </c>
      <c r="E51" s="36">
        <f t="shared" si="2"/>
        <v>-131624</v>
      </c>
      <c r="F51" s="36">
        <f t="shared" si="3"/>
        <v>1090</v>
      </c>
      <c r="G51" s="10">
        <v>1090</v>
      </c>
      <c r="H51" s="10">
        <v>0</v>
      </c>
      <c r="I51" s="36">
        <f t="shared" si="4"/>
        <v>132714</v>
      </c>
      <c r="J51" s="10">
        <v>132674</v>
      </c>
      <c r="K51" s="10">
        <v>40</v>
      </c>
      <c r="L51" s="36">
        <f t="shared" si="5"/>
        <v>-41363</v>
      </c>
      <c r="M51" s="36">
        <f t="shared" si="6"/>
        <v>3648</v>
      </c>
      <c r="N51" s="10">
        <v>8</v>
      </c>
      <c r="O51" s="36">
        <f t="shared" si="7"/>
        <v>3640</v>
      </c>
      <c r="P51" s="10">
        <v>3432</v>
      </c>
      <c r="Q51" s="10">
        <v>208</v>
      </c>
      <c r="R51" s="36">
        <f t="shared" si="8"/>
        <v>45011</v>
      </c>
      <c r="S51" s="10">
        <v>39190</v>
      </c>
      <c r="T51" s="36">
        <f t="shared" si="9"/>
        <v>5821</v>
      </c>
      <c r="U51" s="10">
        <v>5817</v>
      </c>
      <c r="V51" s="10">
        <v>4</v>
      </c>
      <c r="X51" s="16"/>
    </row>
    <row r="52" spans="1:24" s="38" customFormat="1" ht="21" customHeight="1" x14ac:dyDescent="0.2">
      <c r="A52" s="69" t="s">
        <v>126</v>
      </c>
      <c r="B52" s="73">
        <f t="shared" si="1"/>
        <v>-307957</v>
      </c>
      <c r="C52" s="73">
        <f>+F52+M52+'MPI MIF 2-IIP MFIs 2'!C51+'MPI MIF 2-IIP MFIs 2'!N51</f>
        <v>69662</v>
      </c>
      <c r="D52" s="73">
        <f>+I52+R52+'MPI MIF 2-IIP MFIs 2'!H51+'MPI MIF 2-IIP MFIs 2'!O51</f>
        <v>377619</v>
      </c>
      <c r="E52" s="73">
        <f t="shared" si="2"/>
        <v>-121856</v>
      </c>
      <c r="F52" s="73">
        <f t="shared" si="3"/>
        <v>560</v>
      </c>
      <c r="G52" s="70">
        <v>552</v>
      </c>
      <c r="H52" s="70">
        <v>8</v>
      </c>
      <c r="I52" s="73">
        <f t="shared" si="4"/>
        <v>122416</v>
      </c>
      <c r="J52" s="70">
        <v>122370</v>
      </c>
      <c r="K52" s="70">
        <v>46</v>
      </c>
      <c r="L52" s="73">
        <f t="shared" si="5"/>
        <v>-35064</v>
      </c>
      <c r="M52" s="73">
        <f t="shared" si="6"/>
        <v>5557</v>
      </c>
      <c r="N52" s="70">
        <v>8</v>
      </c>
      <c r="O52" s="73">
        <f t="shared" si="7"/>
        <v>5549</v>
      </c>
      <c r="P52" s="70">
        <v>4787</v>
      </c>
      <c r="Q52" s="70">
        <v>762</v>
      </c>
      <c r="R52" s="73">
        <f t="shared" si="8"/>
        <v>40621</v>
      </c>
      <c r="S52" s="70">
        <v>35082</v>
      </c>
      <c r="T52" s="73">
        <f t="shared" si="9"/>
        <v>5539</v>
      </c>
      <c r="U52" s="70">
        <v>5536</v>
      </c>
      <c r="V52" s="70">
        <v>3</v>
      </c>
      <c r="X52" s="16"/>
    </row>
    <row r="53" spans="1:24" s="38" customFormat="1" ht="21" customHeight="1" x14ac:dyDescent="0.2">
      <c r="A53" s="9" t="s">
        <v>127</v>
      </c>
      <c r="B53" s="36">
        <f t="shared" si="1"/>
        <v>-324480</v>
      </c>
      <c r="C53" s="36">
        <f>+F53+M53+'MPI MIF 2-IIP MFIs 2'!C52+'MPI MIF 2-IIP MFIs 2'!N52</f>
        <v>74845</v>
      </c>
      <c r="D53" s="36">
        <f>+I53+R53+'MPI MIF 2-IIP MFIs 2'!H52+'MPI MIF 2-IIP MFIs 2'!O52</f>
        <v>399325</v>
      </c>
      <c r="E53" s="36">
        <f t="shared" si="2"/>
        <v>-129724</v>
      </c>
      <c r="F53" s="36">
        <f t="shared" si="3"/>
        <v>650</v>
      </c>
      <c r="G53" s="10">
        <v>609</v>
      </c>
      <c r="H53" s="10">
        <v>41</v>
      </c>
      <c r="I53" s="36">
        <f t="shared" si="4"/>
        <v>130374</v>
      </c>
      <c r="J53" s="10">
        <v>130318</v>
      </c>
      <c r="K53" s="10">
        <v>56</v>
      </c>
      <c r="L53" s="36">
        <f t="shared" si="5"/>
        <v>-37610</v>
      </c>
      <c r="M53" s="36">
        <f t="shared" si="6"/>
        <v>7293</v>
      </c>
      <c r="N53" s="10">
        <v>8</v>
      </c>
      <c r="O53" s="36">
        <f t="shared" si="7"/>
        <v>7285</v>
      </c>
      <c r="P53" s="10">
        <v>6843</v>
      </c>
      <c r="Q53" s="10">
        <v>442</v>
      </c>
      <c r="R53" s="36">
        <f t="shared" si="8"/>
        <v>44903</v>
      </c>
      <c r="S53" s="10">
        <v>39477</v>
      </c>
      <c r="T53" s="36">
        <f t="shared" si="9"/>
        <v>5426</v>
      </c>
      <c r="U53" s="10">
        <v>5423</v>
      </c>
      <c r="V53" s="10">
        <v>3</v>
      </c>
      <c r="X53" s="16"/>
    </row>
    <row r="54" spans="1:24" s="38" customFormat="1" ht="21" customHeight="1" x14ac:dyDescent="0.2">
      <c r="A54" s="69" t="s">
        <v>128</v>
      </c>
      <c r="B54" s="74">
        <f t="shared" si="1"/>
        <v>-325910</v>
      </c>
      <c r="C54" s="74">
        <f>+F54+M54+'MPI MIF 2-IIP MFIs 2'!C53+'MPI MIF 2-IIP MFIs 2'!N53</f>
        <v>74279</v>
      </c>
      <c r="D54" s="74">
        <f>+I54+R54+'MPI MIF 2-IIP MFIs 2'!H53+'MPI MIF 2-IIP MFIs 2'!O53</f>
        <v>400189</v>
      </c>
      <c r="E54" s="74">
        <f t="shared" si="2"/>
        <v>-124673</v>
      </c>
      <c r="F54" s="74">
        <f t="shared" si="3"/>
        <v>612</v>
      </c>
      <c r="G54" s="71">
        <v>584</v>
      </c>
      <c r="H54" s="71">
        <v>28</v>
      </c>
      <c r="I54" s="74">
        <f t="shared" si="4"/>
        <v>125285</v>
      </c>
      <c r="J54" s="71">
        <v>125237</v>
      </c>
      <c r="K54" s="71">
        <v>48</v>
      </c>
      <c r="L54" s="74">
        <f t="shared" si="5"/>
        <v>-34724</v>
      </c>
      <c r="M54" s="74">
        <f t="shared" si="6"/>
        <v>7732</v>
      </c>
      <c r="N54" s="71">
        <v>11</v>
      </c>
      <c r="O54" s="74">
        <f t="shared" si="7"/>
        <v>7721</v>
      </c>
      <c r="P54" s="71">
        <v>7328</v>
      </c>
      <c r="Q54" s="71">
        <v>393</v>
      </c>
      <c r="R54" s="74">
        <f t="shared" si="8"/>
        <v>42456</v>
      </c>
      <c r="S54" s="71">
        <v>36603</v>
      </c>
      <c r="T54" s="74">
        <f t="shared" si="9"/>
        <v>5853</v>
      </c>
      <c r="U54" s="71">
        <v>5853</v>
      </c>
      <c r="V54" s="71">
        <v>0</v>
      </c>
      <c r="X54" s="16"/>
    </row>
    <row r="55" spans="1:24" s="38" customFormat="1" ht="21" customHeight="1" x14ac:dyDescent="0.2">
      <c r="A55" s="9" t="s">
        <v>132</v>
      </c>
      <c r="B55" s="36">
        <f t="shared" ref="B55:B58" si="10">+C55-D55</f>
        <v>-317453</v>
      </c>
      <c r="C55" s="36">
        <f>+F55+M55+'MPI MIF 2-IIP MFIs 2'!C54+'MPI MIF 2-IIP MFIs 2'!N54</f>
        <v>80415</v>
      </c>
      <c r="D55" s="36">
        <f>+I55+R55+'MPI MIF 2-IIP MFIs 2'!H54+'MPI MIF 2-IIP MFIs 2'!O54</f>
        <v>397868</v>
      </c>
      <c r="E55" s="36">
        <f t="shared" ref="E55:E58" si="11">+F55-I55</f>
        <v>-116141</v>
      </c>
      <c r="F55" s="36">
        <f t="shared" ref="F55:F58" si="12">+G55+H55</f>
        <v>604</v>
      </c>
      <c r="G55" s="10">
        <v>603</v>
      </c>
      <c r="H55" s="10">
        <v>1</v>
      </c>
      <c r="I55" s="36">
        <f t="shared" ref="I55:I58" si="13">+J55+K55</f>
        <v>116745</v>
      </c>
      <c r="J55" s="10">
        <v>116691</v>
      </c>
      <c r="K55" s="10">
        <v>54</v>
      </c>
      <c r="L55" s="36">
        <f t="shared" ref="L55:L58" si="14">+M55-R55</f>
        <v>-33725</v>
      </c>
      <c r="M55" s="36">
        <f t="shared" ref="M55:M58" si="15">+N55+O55</f>
        <v>7190</v>
      </c>
      <c r="N55" s="10">
        <v>6</v>
      </c>
      <c r="O55" s="36">
        <f t="shared" ref="O55:O58" si="16">+P55+Q55</f>
        <v>7184</v>
      </c>
      <c r="P55" s="10">
        <v>6718</v>
      </c>
      <c r="Q55" s="10">
        <v>466</v>
      </c>
      <c r="R55" s="36">
        <f t="shared" ref="R55:R58" si="17">+S55+T55</f>
        <v>40915</v>
      </c>
      <c r="S55" s="10">
        <v>34840</v>
      </c>
      <c r="T55" s="36">
        <f t="shared" ref="T55:T58" si="18">+U55+V55</f>
        <v>6075</v>
      </c>
      <c r="U55" s="10">
        <v>6075</v>
      </c>
      <c r="V55" s="10">
        <v>0</v>
      </c>
      <c r="X55" s="16"/>
    </row>
    <row r="56" spans="1:24" s="38" customFormat="1" ht="21" customHeight="1" x14ac:dyDescent="0.2">
      <c r="A56" s="69" t="s">
        <v>133</v>
      </c>
      <c r="B56" s="73">
        <f t="shared" si="10"/>
        <v>-340050</v>
      </c>
      <c r="C56" s="73">
        <f>+F56+M56+'MPI MIF 2-IIP MFIs 2'!C55+'MPI MIF 2-IIP MFIs 2'!N55</f>
        <v>68015</v>
      </c>
      <c r="D56" s="73">
        <f>+I56+R56+'MPI MIF 2-IIP MFIs 2'!H55+'MPI MIF 2-IIP MFIs 2'!O55</f>
        <v>408065</v>
      </c>
      <c r="E56" s="73">
        <f t="shared" si="11"/>
        <v>-112271</v>
      </c>
      <c r="F56" s="73">
        <f t="shared" si="12"/>
        <v>641</v>
      </c>
      <c r="G56" s="70">
        <v>641</v>
      </c>
      <c r="H56" s="70">
        <v>0</v>
      </c>
      <c r="I56" s="73">
        <f t="shared" si="13"/>
        <v>112912</v>
      </c>
      <c r="J56" s="70">
        <v>112874</v>
      </c>
      <c r="K56" s="70">
        <v>38</v>
      </c>
      <c r="L56" s="73">
        <f t="shared" si="14"/>
        <v>-31675</v>
      </c>
      <c r="M56" s="73">
        <f t="shared" si="15"/>
        <v>7317</v>
      </c>
      <c r="N56" s="70">
        <v>6</v>
      </c>
      <c r="O56" s="73">
        <f t="shared" si="16"/>
        <v>7311</v>
      </c>
      <c r="P56" s="70">
        <v>6875</v>
      </c>
      <c r="Q56" s="70">
        <v>436</v>
      </c>
      <c r="R56" s="73">
        <f t="shared" si="17"/>
        <v>38992</v>
      </c>
      <c r="S56" s="70">
        <v>32669</v>
      </c>
      <c r="T56" s="73">
        <f t="shared" si="18"/>
        <v>6323</v>
      </c>
      <c r="U56" s="70">
        <v>6323</v>
      </c>
      <c r="V56" s="70">
        <v>0</v>
      </c>
      <c r="X56" s="16"/>
    </row>
    <row r="57" spans="1:24" s="38" customFormat="1" ht="21" customHeight="1" x14ac:dyDescent="0.2">
      <c r="A57" s="9" t="s">
        <v>134</v>
      </c>
      <c r="B57" s="36">
        <f t="shared" si="10"/>
        <v>-309720</v>
      </c>
      <c r="C57" s="36">
        <f>+F57+M57+'MPI MIF 2-IIP MFIs 2'!C56+'MPI MIF 2-IIP MFIs 2'!N56</f>
        <v>71384</v>
      </c>
      <c r="D57" s="36">
        <f>+I57+R57+'MPI MIF 2-IIP MFIs 2'!H56+'MPI MIF 2-IIP MFIs 2'!O56</f>
        <v>381104</v>
      </c>
      <c r="E57" s="36">
        <f t="shared" si="11"/>
        <v>-98599</v>
      </c>
      <c r="F57" s="36">
        <f t="shared" si="12"/>
        <v>726</v>
      </c>
      <c r="G57" s="10">
        <v>726</v>
      </c>
      <c r="H57" s="10">
        <v>0</v>
      </c>
      <c r="I57" s="36">
        <f t="shared" si="13"/>
        <v>99325</v>
      </c>
      <c r="J57" s="10">
        <v>99278</v>
      </c>
      <c r="K57" s="10">
        <v>47</v>
      </c>
      <c r="L57" s="36">
        <f t="shared" si="14"/>
        <v>-26782</v>
      </c>
      <c r="M57" s="36">
        <f t="shared" si="15"/>
        <v>8264</v>
      </c>
      <c r="N57" s="10">
        <v>6</v>
      </c>
      <c r="O57" s="36">
        <f t="shared" si="16"/>
        <v>8258</v>
      </c>
      <c r="P57" s="10">
        <v>8188</v>
      </c>
      <c r="Q57" s="10">
        <v>70</v>
      </c>
      <c r="R57" s="36">
        <f t="shared" si="17"/>
        <v>35046</v>
      </c>
      <c r="S57" s="10">
        <v>28796</v>
      </c>
      <c r="T57" s="36">
        <f t="shared" si="18"/>
        <v>6250</v>
      </c>
      <c r="U57" s="10">
        <v>6250</v>
      </c>
      <c r="V57" s="10">
        <v>0</v>
      </c>
      <c r="X57" s="16"/>
    </row>
    <row r="58" spans="1:24" s="38" customFormat="1" ht="21" customHeight="1" x14ac:dyDescent="0.2">
      <c r="A58" s="69" t="s">
        <v>135</v>
      </c>
      <c r="B58" s="74">
        <f t="shared" si="10"/>
        <v>-287160</v>
      </c>
      <c r="C58" s="74">
        <f>+F58+M58+'MPI MIF 2-IIP MFIs 2'!C57+'MPI MIF 2-IIP MFIs 2'!N57</f>
        <v>67459</v>
      </c>
      <c r="D58" s="74">
        <f>+I58+R58+'MPI MIF 2-IIP MFIs 2'!H57+'MPI MIF 2-IIP MFIs 2'!O57</f>
        <v>354619</v>
      </c>
      <c r="E58" s="74">
        <f t="shared" si="11"/>
        <v>-92403</v>
      </c>
      <c r="F58" s="74">
        <f t="shared" si="12"/>
        <v>409</v>
      </c>
      <c r="G58" s="71">
        <v>409</v>
      </c>
      <c r="H58" s="71">
        <v>0</v>
      </c>
      <c r="I58" s="74">
        <f t="shared" si="13"/>
        <v>92812</v>
      </c>
      <c r="J58" s="71">
        <v>92767</v>
      </c>
      <c r="K58" s="71">
        <v>45</v>
      </c>
      <c r="L58" s="74">
        <f t="shared" si="14"/>
        <v>-25583</v>
      </c>
      <c r="M58" s="74">
        <f t="shared" si="15"/>
        <v>7490</v>
      </c>
      <c r="N58" s="71">
        <v>1159</v>
      </c>
      <c r="O58" s="74">
        <f t="shared" si="16"/>
        <v>6331</v>
      </c>
      <c r="P58" s="71">
        <v>6331</v>
      </c>
      <c r="Q58" s="71">
        <v>0</v>
      </c>
      <c r="R58" s="74">
        <f t="shared" si="17"/>
        <v>33073</v>
      </c>
      <c r="S58" s="71">
        <v>26704</v>
      </c>
      <c r="T58" s="74">
        <f t="shared" si="18"/>
        <v>6369</v>
      </c>
      <c r="U58" s="71">
        <v>6369</v>
      </c>
      <c r="V58" s="71">
        <v>0</v>
      </c>
      <c r="X58" s="16"/>
    </row>
    <row r="59" spans="1:24" s="38" customFormat="1" ht="21" customHeight="1" x14ac:dyDescent="0.2">
      <c r="A59" s="9" t="s">
        <v>136</v>
      </c>
      <c r="B59" s="36">
        <f t="shared" ref="B59:B62" si="19">+C59-D59</f>
        <v>-306420</v>
      </c>
      <c r="C59" s="36">
        <f>+F59+M59+'MPI MIF 2-IIP MFIs 2'!C58+'MPI MIF 2-IIP MFIs 2'!N58</f>
        <v>61773</v>
      </c>
      <c r="D59" s="36">
        <f>+I59+R59+'MPI MIF 2-IIP MFIs 2'!H58+'MPI MIF 2-IIP MFIs 2'!O58</f>
        <v>368193</v>
      </c>
      <c r="E59" s="36">
        <f t="shared" ref="E59:E62" si="20">+F59-I59</f>
        <v>-100578</v>
      </c>
      <c r="F59" s="36">
        <f t="shared" ref="F59:F62" si="21">+G59+H59</f>
        <v>656</v>
      </c>
      <c r="G59" s="10">
        <v>656</v>
      </c>
      <c r="H59" s="10">
        <v>0</v>
      </c>
      <c r="I59" s="36">
        <f t="shared" ref="I59:I62" si="22">+J59+K59</f>
        <v>101234</v>
      </c>
      <c r="J59" s="10">
        <v>101197</v>
      </c>
      <c r="K59" s="10">
        <v>37</v>
      </c>
      <c r="L59" s="36">
        <f t="shared" ref="L59:L62" si="23">+M59-R59</f>
        <v>-27892</v>
      </c>
      <c r="M59" s="36">
        <f t="shared" ref="M59:M62" si="24">+N59+O59</f>
        <v>7455</v>
      </c>
      <c r="N59" s="10">
        <v>1446</v>
      </c>
      <c r="O59" s="36">
        <f t="shared" ref="O59:O62" si="25">+P59+Q59</f>
        <v>6009</v>
      </c>
      <c r="P59" s="10">
        <v>6009</v>
      </c>
      <c r="Q59" s="10">
        <v>0</v>
      </c>
      <c r="R59" s="36">
        <f t="shared" ref="R59:R62" si="26">+S59+T59</f>
        <v>35347</v>
      </c>
      <c r="S59" s="10">
        <v>28604</v>
      </c>
      <c r="T59" s="36">
        <f t="shared" ref="T59:T62" si="27">+U59+V59</f>
        <v>6743</v>
      </c>
      <c r="U59" s="10">
        <v>6743</v>
      </c>
      <c r="V59" s="10">
        <v>0</v>
      </c>
      <c r="X59" s="16"/>
    </row>
    <row r="60" spans="1:24" s="38" customFormat="1" ht="21" customHeight="1" x14ac:dyDescent="0.2">
      <c r="A60" s="69" t="s">
        <v>137</v>
      </c>
      <c r="B60" s="73">
        <f t="shared" si="19"/>
        <v>-285894</v>
      </c>
      <c r="C60" s="73">
        <f>+F60+M60+'MPI MIF 2-IIP MFIs 2'!C59+'MPI MIF 2-IIP MFIs 2'!N59</f>
        <v>69214</v>
      </c>
      <c r="D60" s="73">
        <f>+I60+R60+'MPI MIF 2-IIP MFIs 2'!H59+'MPI MIF 2-IIP MFIs 2'!O59</f>
        <v>355108</v>
      </c>
      <c r="E60" s="73">
        <f t="shared" si="20"/>
        <v>-90502</v>
      </c>
      <c r="F60" s="73">
        <f t="shared" si="21"/>
        <v>815</v>
      </c>
      <c r="G60" s="70">
        <v>815</v>
      </c>
      <c r="H60" s="70">
        <v>0</v>
      </c>
      <c r="I60" s="73">
        <f t="shared" si="22"/>
        <v>91317</v>
      </c>
      <c r="J60" s="70">
        <v>91282</v>
      </c>
      <c r="K60" s="70">
        <v>35</v>
      </c>
      <c r="L60" s="73">
        <f t="shared" si="23"/>
        <v>-25991</v>
      </c>
      <c r="M60" s="73">
        <f t="shared" si="24"/>
        <v>8143</v>
      </c>
      <c r="N60" s="70">
        <v>474</v>
      </c>
      <c r="O60" s="73">
        <f t="shared" si="25"/>
        <v>7669</v>
      </c>
      <c r="P60" s="70">
        <v>7669</v>
      </c>
      <c r="Q60" s="70">
        <v>0</v>
      </c>
      <c r="R60" s="73">
        <f t="shared" si="26"/>
        <v>34134</v>
      </c>
      <c r="S60" s="70">
        <v>24973</v>
      </c>
      <c r="T60" s="73">
        <f t="shared" si="27"/>
        <v>9161</v>
      </c>
      <c r="U60" s="70">
        <v>9161</v>
      </c>
      <c r="V60" s="70">
        <v>0</v>
      </c>
      <c r="X60" s="16"/>
    </row>
    <row r="61" spans="1:24" s="38" customFormat="1" ht="21" customHeight="1" x14ac:dyDescent="0.2">
      <c r="A61" s="9" t="s">
        <v>138</v>
      </c>
      <c r="B61" s="36">
        <f t="shared" si="19"/>
        <v>-287376</v>
      </c>
      <c r="C61" s="36">
        <f>+F61+M61+'MPI MIF 2-IIP MFIs 2'!C60+'MPI MIF 2-IIP MFIs 2'!N60</f>
        <v>63027</v>
      </c>
      <c r="D61" s="36">
        <f>+I61+R61+'MPI MIF 2-IIP MFIs 2'!H60+'MPI MIF 2-IIP MFIs 2'!O60</f>
        <v>350403</v>
      </c>
      <c r="E61" s="36">
        <f t="shared" si="20"/>
        <v>-94374</v>
      </c>
      <c r="F61" s="36">
        <f t="shared" si="21"/>
        <v>803</v>
      </c>
      <c r="G61" s="10">
        <v>803</v>
      </c>
      <c r="H61" s="10">
        <v>0</v>
      </c>
      <c r="I61" s="36">
        <f t="shared" si="22"/>
        <v>95177</v>
      </c>
      <c r="J61" s="10">
        <v>95155</v>
      </c>
      <c r="K61" s="10">
        <v>22</v>
      </c>
      <c r="L61" s="36">
        <f t="shared" si="23"/>
        <v>-29086</v>
      </c>
      <c r="M61" s="36">
        <f t="shared" si="24"/>
        <v>7872</v>
      </c>
      <c r="N61" s="10">
        <v>393</v>
      </c>
      <c r="O61" s="36">
        <f t="shared" si="25"/>
        <v>7479</v>
      </c>
      <c r="P61" s="10">
        <v>7479</v>
      </c>
      <c r="Q61" s="10">
        <v>0</v>
      </c>
      <c r="R61" s="36">
        <f t="shared" si="26"/>
        <v>36958</v>
      </c>
      <c r="S61" s="10">
        <v>27886</v>
      </c>
      <c r="T61" s="36">
        <f t="shared" si="27"/>
        <v>9072</v>
      </c>
      <c r="U61" s="10">
        <v>9072</v>
      </c>
      <c r="V61" s="10">
        <v>0</v>
      </c>
      <c r="X61" s="16"/>
    </row>
    <row r="62" spans="1:24" s="38" customFormat="1" ht="21" customHeight="1" x14ac:dyDescent="0.2">
      <c r="A62" s="69" t="s">
        <v>139</v>
      </c>
      <c r="B62" s="74">
        <f t="shared" si="19"/>
        <v>-293767</v>
      </c>
      <c r="C62" s="74">
        <f>+F62+M62+'MPI MIF 2-IIP MFIs 2'!C61+'MPI MIF 2-IIP MFIs 2'!N61</f>
        <v>67567</v>
      </c>
      <c r="D62" s="74">
        <f>+I62+R62+'MPI MIF 2-IIP MFIs 2'!H61+'MPI MIF 2-IIP MFIs 2'!O61</f>
        <v>361334</v>
      </c>
      <c r="E62" s="74">
        <f t="shared" si="20"/>
        <v>-95438</v>
      </c>
      <c r="F62" s="74">
        <f t="shared" si="21"/>
        <v>806</v>
      </c>
      <c r="G62" s="71">
        <v>806</v>
      </c>
      <c r="H62" s="71">
        <v>0</v>
      </c>
      <c r="I62" s="74">
        <f t="shared" si="22"/>
        <v>96244</v>
      </c>
      <c r="J62" s="71">
        <v>96217</v>
      </c>
      <c r="K62" s="71">
        <v>27</v>
      </c>
      <c r="L62" s="74">
        <f t="shared" si="23"/>
        <v>-32902</v>
      </c>
      <c r="M62" s="74">
        <f t="shared" si="24"/>
        <v>8292</v>
      </c>
      <c r="N62" s="71">
        <v>553</v>
      </c>
      <c r="O62" s="74">
        <f t="shared" si="25"/>
        <v>7739</v>
      </c>
      <c r="P62" s="71">
        <v>7739</v>
      </c>
      <c r="Q62" s="71">
        <v>0</v>
      </c>
      <c r="R62" s="74">
        <f t="shared" si="26"/>
        <v>41194</v>
      </c>
      <c r="S62" s="71">
        <v>28421</v>
      </c>
      <c r="T62" s="74">
        <f t="shared" si="27"/>
        <v>12773</v>
      </c>
      <c r="U62" s="71">
        <v>12773</v>
      </c>
      <c r="V62" s="71">
        <v>0</v>
      </c>
      <c r="X62" s="16"/>
    </row>
    <row r="63" spans="1:24" s="38" customFormat="1" ht="21" customHeight="1" x14ac:dyDescent="0.2">
      <c r="A63" s="9" t="s">
        <v>140</v>
      </c>
      <c r="B63" s="36">
        <f t="shared" ref="B63:B70" si="28">+C63-D63</f>
        <v>-293510</v>
      </c>
      <c r="C63" s="36">
        <f>+F63+M63+'MPI MIF 2-IIP MFIs 2'!C62+'MPI MIF 2-IIP MFIs 2'!N62</f>
        <v>68417</v>
      </c>
      <c r="D63" s="36">
        <f>+I63+R63+'MPI MIF 2-IIP MFIs 2'!H62+'MPI MIF 2-IIP MFIs 2'!O62</f>
        <v>361927</v>
      </c>
      <c r="E63" s="36">
        <f t="shared" ref="E63:E70" si="29">+F63-I63</f>
        <v>-102497</v>
      </c>
      <c r="F63" s="36">
        <f t="shared" ref="F63:F70" si="30">+G63+H63</f>
        <v>808</v>
      </c>
      <c r="G63" s="10">
        <v>808</v>
      </c>
      <c r="H63" s="10">
        <v>0</v>
      </c>
      <c r="I63" s="36">
        <f t="shared" ref="I63:I70" si="31">+J63+K63</f>
        <v>103305</v>
      </c>
      <c r="J63" s="10">
        <v>103281</v>
      </c>
      <c r="K63" s="10">
        <v>24</v>
      </c>
      <c r="L63" s="36">
        <f t="shared" ref="L63:L70" si="32">+M63-R63</f>
        <v>-34267</v>
      </c>
      <c r="M63" s="36">
        <f t="shared" ref="M63:M70" si="33">+N63+O63</f>
        <v>9272</v>
      </c>
      <c r="N63" s="10">
        <v>585</v>
      </c>
      <c r="O63" s="36">
        <f t="shared" ref="O63:O70" si="34">+P63+Q63</f>
        <v>8687</v>
      </c>
      <c r="P63" s="10">
        <v>8687</v>
      </c>
      <c r="Q63" s="10">
        <v>0</v>
      </c>
      <c r="R63" s="36">
        <f t="shared" ref="R63:R70" si="35">+S63+T63</f>
        <v>43539</v>
      </c>
      <c r="S63" s="10">
        <v>31389</v>
      </c>
      <c r="T63" s="36">
        <f t="shared" ref="T63:T70" si="36">+U63+V63</f>
        <v>12150</v>
      </c>
      <c r="U63" s="10">
        <v>12150</v>
      </c>
      <c r="V63" s="10">
        <v>0</v>
      </c>
      <c r="X63" s="16"/>
    </row>
    <row r="64" spans="1:24" s="38" customFormat="1" ht="21" customHeight="1" x14ac:dyDescent="0.2">
      <c r="A64" s="69" t="s">
        <v>141</v>
      </c>
      <c r="B64" s="73">
        <f t="shared" si="28"/>
        <v>-287500</v>
      </c>
      <c r="C64" s="73">
        <f>+F64+M64+'MPI MIF 2-IIP MFIs 2'!C63+'MPI MIF 2-IIP MFIs 2'!N63</f>
        <v>61809</v>
      </c>
      <c r="D64" s="73">
        <f>+I64+R64+'MPI MIF 2-IIP MFIs 2'!H63+'MPI MIF 2-IIP MFIs 2'!O63</f>
        <v>349309</v>
      </c>
      <c r="E64" s="73">
        <f t="shared" si="29"/>
        <v>-90767</v>
      </c>
      <c r="F64" s="73">
        <f t="shared" si="30"/>
        <v>826</v>
      </c>
      <c r="G64" s="70">
        <v>826</v>
      </c>
      <c r="H64" s="70">
        <v>0</v>
      </c>
      <c r="I64" s="73">
        <f t="shared" si="31"/>
        <v>91593</v>
      </c>
      <c r="J64" s="70">
        <v>91579</v>
      </c>
      <c r="K64" s="70">
        <v>14</v>
      </c>
      <c r="L64" s="73">
        <f t="shared" si="32"/>
        <v>-37278</v>
      </c>
      <c r="M64" s="73">
        <f t="shared" si="33"/>
        <v>9704</v>
      </c>
      <c r="N64" s="70">
        <v>539</v>
      </c>
      <c r="O64" s="73">
        <f t="shared" si="34"/>
        <v>9165</v>
      </c>
      <c r="P64" s="70">
        <v>9165</v>
      </c>
      <c r="Q64" s="70">
        <v>0</v>
      </c>
      <c r="R64" s="73">
        <f t="shared" si="35"/>
        <v>46982</v>
      </c>
      <c r="S64" s="70">
        <v>33528</v>
      </c>
      <c r="T64" s="73">
        <f t="shared" si="36"/>
        <v>13454</v>
      </c>
      <c r="U64" s="70">
        <v>13454</v>
      </c>
      <c r="V64" s="70">
        <v>0</v>
      </c>
      <c r="X64" s="16"/>
    </row>
    <row r="65" spans="1:24" s="38" customFormat="1" ht="21" customHeight="1" x14ac:dyDescent="0.2">
      <c r="A65" s="9" t="s">
        <v>142</v>
      </c>
      <c r="B65" s="36">
        <f t="shared" si="28"/>
        <v>-286719</v>
      </c>
      <c r="C65" s="36">
        <f>+F65+M65+'MPI MIF 2-IIP MFIs 2'!C64+'MPI MIF 2-IIP MFIs 2'!N64</f>
        <v>63027</v>
      </c>
      <c r="D65" s="36">
        <f>+I65+R65+'MPI MIF 2-IIP MFIs 2'!H64+'MPI MIF 2-IIP MFIs 2'!O64</f>
        <v>349746</v>
      </c>
      <c r="E65" s="36">
        <f t="shared" si="29"/>
        <v>-93089</v>
      </c>
      <c r="F65" s="36">
        <f t="shared" si="30"/>
        <v>856</v>
      </c>
      <c r="G65" s="10">
        <v>856</v>
      </c>
      <c r="H65" s="10">
        <v>0</v>
      </c>
      <c r="I65" s="36">
        <f t="shared" si="31"/>
        <v>93945</v>
      </c>
      <c r="J65" s="10">
        <v>93931</v>
      </c>
      <c r="K65" s="10">
        <v>14</v>
      </c>
      <c r="L65" s="36">
        <f t="shared" si="32"/>
        <v>-44381</v>
      </c>
      <c r="M65" s="36">
        <f t="shared" si="33"/>
        <v>8553</v>
      </c>
      <c r="N65" s="10">
        <v>593</v>
      </c>
      <c r="O65" s="36">
        <f t="shared" si="34"/>
        <v>7960</v>
      </c>
      <c r="P65" s="10">
        <v>7960</v>
      </c>
      <c r="Q65" s="10">
        <v>0</v>
      </c>
      <c r="R65" s="36">
        <f t="shared" si="35"/>
        <v>52934</v>
      </c>
      <c r="S65" s="10">
        <v>33890</v>
      </c>
      <c r="T65" s="36">
        <f t="shared" si="36"/>
        <v>19044</v>
      </c>
      <c r="U65" s="10">
        <v>19036</v>
      </c>
      <c r="V65" s="10">
        <v>8</v>
      </c>
      <c r="X65" s="16"/>
    </row>
    <row r="66" spans="1:24" s="38" customFormat="1" ht="21" customHeight="1" x14ac:dyDescent="0.2">
      <c r="A66" s="69" t="s">
        <v>143</v>
      </c>
      <c r="B66" s="74">
        <f t="shared" si="28"/>
        <v>-285824</v>
      </c>
      <c r="C66" s="74">
        <f>+F66+M66+'MPI MIF 2-IIP MFIs 2'!C65+'MPI MIF 2-IIP MFIs 2'!N65</f>
        <v>68704</v>
      </c>
      <c r="D66" s="74">
        <f>+I66+R66+'MPI MIF 2-IIP MFIs 2'!H65+'MPI MIF 2-IIP MFIs 2'!O65</f>
        <v>354528</v>
      </c>
      <c r="E66" s="74">
        <f t="shared" si="29"/>
        <v>-99810</v>
      </c>
      <c r="F66" s="74">
        <f t="shared" si="30"/>
        <v>1204</v>
      </c>
      <c r="G66" s="71">
        <v>1204</v>
      </c>
      <c r="H66" s="71">
        <v>0</v>
      </c>
      <c r="I66" s="74">
        <f t="shared" si="31"/>
        <v>101014</v>
      </c>
      <c r="J66" s="71">
        <v>100993</v>
      </c>
      <c r="K66" s="71">
        <v>21</v>
      </c>
      <c r="L66" s="74">
        <f t="shared" si="32"/>
        <v>-51627</v>
      </c>
      <c r="M66" s="74">
        <f t="shared" si="33"/>
        <v>9288</v>
      </c>
      <c r="N66" s="71">
        <v>621</v>
      </c>
      <c r="O66" s="74">
        <f t="shared" si="34"/>
        <v>8667</v>
      </c>
      <c r="P66" s="71">
        <v>8667</v>
      </c>
      <c r="Q66" s="71">
        <v>0</v>
      </c>
      <c r="R66" s="74">
        <f t="shared" si="35"/>
        <v>60915</v>
      </c>
      <c r="S66" s="71">
        <v>38157</v>
      </c>
      <c r="T66" s="74">
        <f t="shared" si="36"/>
        <v>22758</v>
      </c>
      <c r="U66" s="71">
        <v>22758</v>
      </c>
      <c r="V66" s="71">
        <v>0</v>
      </c>
      <c r="X66" s="16"/>
    </row>
    <row r="67" spans="1:24" s="38" customFormat="1" ht="21" customHeight="1" x14ac:dyDescent="0.2">
      <c r="A67" s="35" t="s">
        <v>144</v>
      </c>
      <c r="B67" s="36">
        <f t="shared" si="28"/>
        <v>-276085</v>
      </c>
      <c r="C67" s="36">
        <f>+F67+M67+'MPI MIF 2-IIP MFIs 2'!C66+'MPI MIF 2-IIP MFIs 2'!N66</f>
        <v>68278</v>
      </c>
      <c r="D67" s="36">
        <f>+I67+R67+'MPI MIF 2-IIP MFIs 2'!H66+'MPI MIF 2-IIP MFIs 2'!O66</f>
        <v>344363</v>
      </c>
      <c r="E67" s="36">
        <f t="shared" si="29"/>
        <v>-92300</v>
      </c>
      <c r="F67" s="36">
        <f t="shared" si="30"/>
        <v>1324</v>
      </c>
      <c r="G67" s="36">
        <v>1324</v>
      </c>
      <c r="H67" s="36">
        <v>0</v>
      </c>
      <c r="I67" s="36">
        <f t="shared" si="31"/>
        <v>93624</v>
      </c>
      <c r="J67" s="36">
        <v>93606</v>
      </c>
      <c r="K67" s="36">
        <v>18</v>
      </c>
      <c r="L67" s="36">
        <f t="shared" si="32"/>
        <v>-51337</v>
      </c>
      <c r="M67" s="36">
        <f t="shared" si="33"/>
        <v>10544</v>
      </c>
      <c r="N67" s="36">
        <v>560</v>
      </c>
      <c r="O67" s="36">
        <f t="shared" si="34"/>
        <v>9984</v>
      </c>
      <c r="P67" s="36">
        <v>9984</v>
      </c>
      <c r="Q67" s="36">
        <v>0</v>
      </c>
      <c r="R67" s="36">
        <f t="shared" si="35"/>
        <v>61881</v>
      </c>
      <c r="S67" s="36">
        <v>37744</v>
      </c>
      <c r="T67" s="36">
        <f t="shared" si="36"/>
        <v>24137</v>
      </c>
      <c r="U67" s="36">
        <v>24137</v>
      </c>
      <c r="V67" s="36">
        <v>0</v>
      </c>
      <c r="W67" s="51"/>
      <c r="X67" s="52"/>
    </row>
    <row r="68" spans="1:24" s="38" customFormat="1" ht="21" customHeight="1" x14ac:dyDescent="0.2">
      <c r="A68" s="72" t="s">
        <v>145</v>
      </c>
      <c r="B68" s="73">
        <f t="shared" si="28"/>
        <v>-268284</v>
      </c>
      <c r="C68" s="73">
        <f>+F68+M68+'MPI MIF 2-IIP MFIs 2'!C67+'MPI MIF 2-IIP MFIs 2'!N67</f>
        <v>81412</v>
      </c>
      <c r="D68" s="73">
        <f>+I68+R68+'MPI MIF 2-IIP MFIs 2'!H67+'MPI MIF 2-IIP MFIs 2'!O67</f>
        <v>349696</v>
      </c>
      <c r="E68" s="73">
        <f t="shared" si="29"/>
        <v>-87895</v>
      </c>
      <c r="F68" s="73">
        <f t="shared" si="30"/>
        <v>405</v>
      </c>
      <c r="G68" s="73">
        <v>405</v>
      </c>
      <c r="H68" s="73">
        <v>0</v>
      </c>
      <c r="I68" s="73">
        <f t="shared" si="31"/>
        <v>88300</v>
      </c>
      <c r="J68" s="73">
        <v>88290</v>
      </c>
      <c r="K68" s="73">
        <v>10</v>
      </c>
      <c r="L68" s="73">
        <f t="shared" si="32"/>
        <v>-55441</v>
      </c>
      <c r="M68" s="73">
        <f t="shared" si="33"/>
        <v>10422</v>
      </c>
      <c r="N68" s="73">
        <v>675</v>
      </c>
      <c r="O68" s="73">
        <f t="shared" si="34"/>
        <v>9747</v>
      </c>
      <c r="P68" s="73">
        <v>9747</v>
      </c>
      <c r="Q68" s="73">
        <v>0</v>
      </c>
      <c r="R68" s="73">
        <f t="shared" si="35"/>
        <v>65863</v>
      </c>
      <c r="S68" s="73">
        <v>34464</v>
      </c>
      <c r="T68" s="73">
        <f t="shared" si="36"/>
        <v>31399</v>
      </c>
      <c r="U68" s="73">
        <v>31399</v>
      </c>
      <c r="V68" s="73">
        <v>0</v>
      </c>
      <c r="W68" s="51"/>
      <c r="X68" s="52"/>
    </row>
    <row r="69" spans="1:24" s="38" customFormat="1" ht="21" customHeight="1" x14ac:dyDescent="0.2">
      <c r="A69" s="35" t="s">
        <v>146</v>
      </c>
      <c r="B69" s="36">
        <f t="shared" si="28"/>
        <v>-278709</v>
      </c>
      <c r="C69" s="36">
        <f>+F69+M69+'MPI MIF 2-IIP MFIs 2'!C68+'MPI MIF 2-IIP MFIs 2'!N68</f>
        <v>80993</v>
      </c>
      <c r="D69" s="36">
        <f>+I69+R69+'MPI MIF 2-IIP MFIs 2'!H68+'MPI MIF 2-IIP MFIs 2'!O68</f>
        <v>359702</v>
      </c>
      <c r="E69" s="36">
        <f t="shared" si="29"/>
        <v>-95962</v>
      </c>
      <c r="F69" s="36">
        <f t="shared" si="30"/>
        <v>682</v>
      </c>
      <c r="G69" s="36">
        <v>682</v>
      </c>
      <c r="H69" s="36">
        <v>0</v>
      </c>
      <c r="I69" s="36">
        <f t="shared" si="31"/>
        <v>96644</v>
      </c>
      <c r="J69" s="36">
        <v>96615</v>
      </c>
      <c r="K69" s="36">
        <v>29</v>
      </c>
      <c r="L69" s="36">
        <f t="shared" si="32"/>
        <v>-56814</v>
      </c>
      <c r="M69" s="36">
        <f t="shared" si="33"/>
        <v>13807</v>
      </c>
      <c r="N69" s="36">
        <v>751</v>
      </c>
      <c r="O69" s="36">
        <f t="shared" si="34"/>
        <v>13056</v>
      </c>
      <c r="P69" s="36">
        <v>12608</v>
      </c>
      <c r="Q69" s="36">
        <v>448</v>
      </c>
      <c r="R69" s="36">
        <f t="shared" si="35"/>
        <v>70621</v>
      </c>
      <c r="S69" s="36">
        <v>37180</v>
      </c>
      <c r="T69" s="36">
        <f t="shared" si="36"/>
        <v>33441</v>
      </c>
      <c r="U69" s="36">
        <v>33441</v>
      </c>
      <c r="V69" s="36">
        <v>0</v>
      </c>
      <c r="W69" s="51"/>
      <c r="X69" s="52"/>
    </row>
    <row r="70" spans="1:24" s="38" customFormat="1" ht="21" customHeight="1" x14ac:dyDescent="0.2">
      <c r="A70" s="72" t="s">
        <v>147</v>
      </c>
      <c r="B70" s="74">
        <f t="shared" si="28"/>
        <v>-261418</v>
      </c>
      <c r="C70" s="74">
        <f>+F70+M70+'MPI MIF 2-IIP MFIs 2'!C69+'MPI MIF 2-IIP MFIs 2'!N69</f>
        <v>85316</v>
      </c>
      <c r="D70" s="74">
        <f>+I70+R70+'MPI MIF 2-IIP MFIs 2'!H69+'MPI MIF 2-IIP MFIs 2'!O69</f>
        <v>346734</v>
      </c>
      <c r="E70" s="74">
        <f t="shared" si="29"/>
        <v>-88429</v>
      </c>
      <c r="F70" s="74">
        <f t="shared" si="30"/>
        <v>631</v>
      </c>
      <c r="G70" s="74">
        <v>631</v>
      </c>
      <c r="H70" s="74">
        <v>0</v>
      </c>
      <c r="I70" s="74">
        <f t="shared" si="31"/>
        <v>89060</v>
      </c>
      <c r="J70" s="74">
        <v>89053</v>
      </c>
      <c r="K70" s="74">
        <v>7</v>
      </c>
      <c r="L70" s="74">
        <f t="shared" si="32"/>
        <v>-56355</v>
      </c>
      <c r="M70" s="74">
        <f t="shared" si="33"/>
        <v>14456</v>
      </c>
      <c r="N70" s="74">
        <v>682</v>
      </c>
      <c r="O70" s="74">
        <f t="shared" si="34"/>
        <v>13774</v>
      </c>
      <c r="P70" s="74">
        <v>13774</v>
      </c>
      <c r="Q70" s="74">
        <v>0</v>
      </c>
      <c r="R70" s="74">
        <f t="shared" si="35"/>
        <v>70811</v>
      </c>
      <c r="S70" s="74">
        <v>36985</v>
      </c>
      <c r="T70" s="74">
        <f t="shared" si="36"/>
        <v>33826</v>
      </c>
      <c r="U70" s="74">
        <v>33826</v>
      </c>
      <c r="V70" s="74">
        <v>0</v>
      </c>
      <c r="W70" s="51"/>
      <c r="X70" s="52"/>
    </row>
    <row r="71" spans="1:24" s="38" customFormat="1" ht="21" customHeight="1" x14ac:dyDescent="0.2">
      <c r="A71" s="35" t="s">
        <v>149</v>
      </c>
      <c r="B71" s="36">
        <f t="shared" ref="B71:B74" si="37">+C71-D71</f>
        <v>-272040</v>
      </c>
      <c r="C71" s="36">
        <f>+F71+M71+'MPI MIF 2-IIP MFIs 2'!C70+'MPI MIF 2-IIP MFIs 2'!N70</f>
        <v>83971</v>
      </c>
      <c r="D71" s="36">
        <f>+I71+R71+'MPI MIF 2-IIP MFIs 2'!H70+'MPI MIF 2-IIP MFIs 2'!O70</f>
        <v>356011</v>
      </c>
      <c r="E71" s="36">
        <f t="shared" ref="E71:E74" si="38">+F71-I71</f>
        <v>-91004</v>
      </c>
      <c r="F71" s="36">
        <f t="shared" ref="F71:F74" si="39">+G71+H71</f>
        <v>705</v>
      </c>
      <c r="G71" s="36">
        <v>705</v>
      </c>
      <c r="H71" s="36">
        <v>0</v>
      </c>
      <c r="I71" s="36">
        <f t="shared" ref="I71:I74" si="40">+J71+K71</f>
        <v>91709</v>
      </c>
      <c r="J71" s="36">
        <v>91702</v>
      </c>
      <c r="K71" s="36">
        <v>7</v>
      </c>
      <c r="L71" s="36">
        <f t="shared" ref="L71:L74" si="41">+M71-R71</f>
        <v>-58740</v>
      </c>
      <c r="M71" s="36">
        <f t="shared" ref="M71:M74" si="42">+N71+O71</f>
        <v>15435</v>
      </c>
      <c r="N71" s="36">
        <v>819</v>
      </c>
      <c r="O71" s="36">
        <f t="shared" ref="O71:O74" si="43">+P71+Q71</f>
        <v>14616</v>
      </c>
      <c r="P71" s="36">
        <v>14286</v>
      </c>
      <c r="Q71" s="36">
        <v>330</v>
      </c>
      <c r="R71" s="36">
        <f t="shared" ref="R71:R74" si="44">+S71+T71</f>
        <v>74175</v>
      </c>
      <c r="S71" s="36">
        <v>36549</v>
      </c>
      <c r="T71" s="36">
        <f t="shared" ref="T71:T74" si="45">+U71+V71</f>
        <v>37626</v>
      </c>
      <c r="U71" s="36">
        <v>37626</v>
      </c>
      <c r="V71" s="36">
        <v>0</v>
      </c>
      <c r="W71" s="51"/>
      <c r="X71" s="52"/>
    </row>
    <row r="72" spans="1:24" s="38" customFormat="1" ht="21" customHeight="1" x14ac:dyDescent="0.2">
      <c r="A72" s="72" t="s">
        <v>150</v>
      </c>
      <c r="B72" s="73">
        <f t="shared" si="37"/>
        <v>-270260</v>
      </c>
      <c r="C72" s="73">
        <f>+F72+M72+'MPI MIF 2-IIP MFIs 2'!C71+'MPI MIF 2-IIP MFIs 2'!N71</f>
        <v>80410</v>
      </c>
      <c r="D72" s="73">
        <f>+I72+R72+'MPI MIF 2-IIP MFIs 2'!H71+'MPI MIF 2-IIP MFIs 2'!O71</f>
        <v>350670</v>
      </c>
      <c r="E72" s="73">
        <f t="shared" si="38"/>
        <v>-89569</v>
      </c>
      <c r="F72" s="73">
        <f t="shared" si="39"/>
        <v>728</v>
      </c>
      <c r="G72" s="73">
        <v>726</v>
      </c>
      <c r="H72" s="73">
        <v>2</v>
      </c>
      <c r="I72" s="73">
        <f t="shared" si="40"/>
        <v>90297</v>
      </c>
      <c r="J72" s="73">
        <v>90284</v>
      </c>
      <c r="K72" s="73">
        <v>13</v>
      </c>
      <c r="L72" s="73">
        <f t="shared" si="41"/>
        <v>-62164</v>
      </c>
      <c r="M72" s="73">
        <f t="shared" si="42"/>
        <v>15275</v>
      </c>
      <c r="N72" s="73">
        <v>891</v>
      </c>
      <c r="O72" s="73">
        <f t="shared" si="43"/>
        <v>14384</v>
      </c>
      <c r="P72" s="73">
        <v>14051</v>
      </c>
      <c r="Q72" s="73">
        <v>333</v>
      </c>
      <c r="R72" s="73">
        <f t="shared" si="44"/>
        <v>77439</v>
      </c>
      <c r="S72" s="73">
        <v>38960</v>
      </c>
      <c r="T72" s="73">
        <f t="shared" si="45"/>
        <v>38479</v>
      </c>
      <c r="U72" s="73">
        <v>38479</v>
      </c>
      <c r="V72" s="73">
        <v>0</v>
      </c>
      <c r="W72" s="51"/>
      <c r="X72" s="52"/>
    </row>
    <row r="73" spans="1:24" s="38" customFormat="1" ht="21" customHeight="1" x14ac:dyDescent="0.2">
      <c r="A73" s="35" t="s">
        <v>151</v>
      </c>
      <c r="B73" s="36">
        <f t="shared" si="37"/>
        <v>-246567</v>
      </c>
      <c r="C73" s="36">
        <f>+F73+M73+'MPI MIF 2-IIP MFIs 2'!C72+'MPI MIF 2-IIP MFIs 2'!N72</f>
        <v>94362</v>
      </c>
      <c r="D73" s="36">
        <f>+I73+R73+'MPI MIF 2-IIP MFIs 2'!H72+'MPI MIF 2-IIP MFIs 2'!O72</f>
        <v>340929</v>
      </c>
      <c r="E73" s="36">
        <f t="shared" si="38"/>
        <v>-81000</v>
      </c>
      <c r="F73" s="36">
        <f t="shared" si="39"/>
        <v>772</v>
      </c>
      <c r="G73" s="36">
        <v>772</v>
      </c>
      <c r="H73" s="36">
        <v>0</v>
      </c>
      <c r="I73" s="36">
        <f t="shared" si="40"/>
        <v>81772</v>
      </c>
      <c r="J73" s="36">
        <v>81680</v>
      </c>
      <c r="K73" s="36">
        <v>92</v>
      </c>
      <c r="L73" s="36">
        <f t="shared" si="41"/>
        <v>-58935</v>
      </c>
      <c r="M73" s="36">
        <f t="shared" si="42"/>
        <v>16229</v>
      </c>
      <c r="N73" s="36">
        <v>909</v>
      </c>
      <c r="O73" s="36">
        <f t="shared" si="43"/>
        <v>15320</v>
      </c>
      <c r="P73" s="36">
        <v>15151</v>
      </c>
      <c r="Q73" s="36">
        <v>169</v>
      </c>
      <c r="R73" s="36">
        <f t="shared" si="44"/>
        <v>75164</v>
      </c>
      <c r="S73" s="36">
        <v>34980</v>
      </c>
      <c r="T73" s="36">
        <f t="shared" si="45"/>
        <v>40184</v>
      </c>
      <c r="U73" s="36">
        <v>40184</v>
      </c>
      <c r="V73" s="36">
        <v>0</v>
      </c>
      <c r="W73" s="51"/>
      <c r="X73" s="52"/>
    </row>
    <row r="74" spans="1:24" s="38" customFormat="1" ht="21" customHeight="1" x14ac:dyDescent="0.2">
      <c r="A74" s="72" t="s">
        <v>152</v>
      </c>
      <c r="B74" s="74">
        <f t="shared" si="37"/>
        <v>-237269</v>
      </c>
      <c r="C74" s="74">
        <f>+F74+M74+'MPI MIF 2-IIP MFIs 2'!C73+'MPI MIF 2-IIP MFIs 2'!N73</f>
        <v>86132</v>
      </c>
      <c r="D74" s="74">
        <f>+I74+R74+'MPI MIF 2-IIP MFIs 2'!H73+'MPI MIF 2-IIP MFIs 2'!O73</f>
        <v>323401</v>
      </c>
      <c r="E74" s="74">
        <f t="shared" si="38"/>
        <v>-76882</v>
      </c>
      <c r="F74" s="74">
        <f t="shared" si="39"/>
        <v>856</v>
      </c>
      <c r="G74" s="74">
        <v>855</v>
      </c>
      <c r="H74" s="74">
        <v>1</v>
      </c>
      <c r="I74" s="74">
        <f t="shared" si="40"/>
        <v>77738</v>
      </c>
      <c r="J74" s="74">
        <v>77658</v>
      </c>
      <c r="K74" s="74">
        <v>80</v>
      </c>
      <c r="L74" s="74">
        <f t="shared" si="41"/>
        <v>-55475</v>
      </c>
      <c r="M74" s="74">
        <f t="shared" si="42"/>
        <v>16270</v>
      </c>
      <c r="N74" s="74">
        <v>1044</v>
      </c>
      <c r="O74" s="74">
        <f t="shared" si="43"/>
        <v>15226</v>
      </c>
      <c r="P74" s="74">
        <v>15226</v>
      </c>
      <c r="Q74" s="74">
        <v>0</v>
      </c>
      <c r="R74" s="74">
        <f t="shared" si="44"/>
        <v>71745</v>
      </c>
      <c r="S74" s="74">
        <v>31880</v>
      </c>
      <c r="T74" s="74">
        <f t="shared" si="45"/>
        <v>39865</v>
      </c>
      <c r="U74" s="74">
        <v>39865</v>
      </c>
      <c r="V74" s="74">
        <v>0</v>
      </c>
      <c r="W74" s="51"/>
      <c r="X74" s="52"/>
    </row>
    <row r="75" spans="1:24" s="38" customFormat="1" ht="21" customHeight="1" x14ac:dyDescent="0.2">
      <c r="A75" s="35" t="s">
        <v>153</v>
      </c>
      <c r="B75" s="36">
        <f t="shared" ref="B75:B78" si="46">+C75-D75</f>
        <v>-198994</v>
      </c>
      <c r="C75" s="36">
        <f>+F75+M75+'MPI MIF 2-IIP MFIs 2'!C74+'MPI MIF 2-IIP MFIs 2'!N74</f>
        <v>118134</v>
      </c>
      <c r="D75" s="36">
        <f>+I75+R75+'MPI MIF 2-IIP MFIs 2'!H74+'MPI MIF 2-IIP MFIs 2'!O74</f>
        <v>317128</v>
      </c>
      <c r="E75" s="36">
        <f t="shared" ref="E75:E78" si="47">+F75-I75</f>
        <v>-57887</v>
      </c>
      <c r="F75" s="36">
        <f t="shared" ref="F75:F78" si="48">+G75+H75</f>
        <v>811</v>
      </c>
      <c r="G75" s="36">
        <v>811</v>
      </c>
      <c r="H75" s="36">
        <v>0</v>
      </c>
      <c r="I75" s="36">
        <f t="shared" ref="I75:I78" si="49">+J75+K75</f>
        <v>58698</v>
      </c>
      <c r="J75" s="36">
        <v>58607</v>
      </c>
      <c r="K75" s="36">
        <v>91</v>
      </c>
      <c r="L75" s="36">
        <f t="shared" ref="L75:L78" si="50">+M75-R75</f>
        <v>-42106</v>
      </c>
      <c r="M75" s="36">
        <f t="shared" ref="M75:M78" si="51">+N75+O75</f>
        <v>17875</v>
      </c>
      <c r="N75" s="36">
        <v>995</v>
      </c>
      <c r="O75" s="36">
        <f t="shared" ref="O75:O78" si="52">+P75+Q75</f>
        <v>16880</v>
      </c>
      <c r="P75" s="36">
        <v>16880</v>
      </c>
      <c r="Q75" s="36">
        <v>0</v>
      </c>
      <c r="R75" s="36">
        <f t="shared" ref="R75:R78" si="53">+S75+T75</f>
        <v>59981</v>
      </c>
      <c r="S75" s="36">
        <v>18099</v>
      </c>
      <c r="T75" s="36">
        <f t="shared" ref="T75:T78" si="54">+U75+V75</f>
        <v>41882</v>
      </c>
      <c r="U75" s="36">
        <v>41759</v>
      </c>
      <c r="V75" s="36">
        <v>123</v>
      </c>
      <c r="W75" s="51"/>
      <c r="X75" s="52"/>
    </row>
    <row r="76" spans="1:24" s="38" customFormat="1" ht="21" customHeight="1" x14ac:dyDescent="0.2">
      <c r="A76" s="72" t="s">
        <v>154</v>
      </c>
      <c r="B76" s="73">
        <f t="shared" si="46"/>
        <v>-187386</v>
      </c>
      <c r="C76" s="73">
        <f>+F76+M76+'MPI MIF 2-IIP MFIs 2'!C75+'MPI MIF 2-IIP MFIs 2'!N75</f>
        <v>116043</v>
      </c>
      <c r="D76" s="73">
        <f>+I76+R76+'MPI MIF 2-IIP MFIs 2'!H75+'MPI MIF 2-IIP MFIs 2'!O75</f>
        <v>303429</v>
      </c>
      <c r="E76" s="73">
        <f t="shared" si="47"/>
        <v>-57044</v>
      </c>
      <c r="F76" s="73">
        <f t="shared" si="48"/>
        <v>887</v>
      </c>
      <c r="G76" s="73">
        <v>887</v>
      </c>
      <c r="H76" s="73">
        <v>0</v>
      </c>
      <c r="I76" s="73">
        <f t="shared" si="49"/>
        <v>57931</v>
      </c>
      <c r="J76" s="73">
        <v>57815</v>
      </c>
      <c r="K76" s="73">
        <v>116</v>
      </c>
      <c r="L76" s="73">
        <f t="shared" si="50"/>
        <v>-37137</v>
      </c>
      <c r="M76" s="73">
        <f t="shared" si="51"/>
        <v>20895</v>
      </c>
      <c r="N76" s="73">
        <v>1114</v>
      </c>
      <c r="O76" s="73">
        <f t="shared" si="52"/>
        <v>19781</v>
      </c>
      <c r="P76" s="73">
        <v>19215</v>
      </c>
      <c r="Q76" s="73">
        <v>566</v>
      </c>
      <c r="R76" s="73">
        <f t="shared" si="53"/>
        <v>58032</v>
      </c>
      <c r="S76" s="73">
        <v>16277</v>
      </c>
      <c r="T76" s="73">
        <f t="shared" si="54"/>
        <v>41755</v>
      </c>
      <c r="U76" s="73">
        <v>41632</v>
      </c>
      <c r="V76" s="73">
        <v>123</v>
      </c>
      <c r="W76" s="51"/>
      <c r="X76" s="52"/>
    </row>
    <row r="77" spans="1:24" s="38" customFormat="1" ht="21" customHeight="1" x14ac:dyDescent="0.2">
      <c r="A77" s="35" t="s">
        <v>155</v>
      </c>
      <c r="B77" s="36">
        <f t="shared" si="46"/>
        <v>-184977</v>
      </c>
      <c r="C77" s="36">
        <f>+F77+M77+'MPI MIF 2-IIP MFIs 2'!C76+'MPI MIF 2-IIP MFIs 2'!N76</f>
        <v>106090</v>
      </c>
      <c r="D77" s="36">
        <f>+I77+R77+'MPI MIF 2-IIP MFIs 2'!H76+'MPI MIF 2-IIP MFIs 2'!O76</f>
        <v>291067</v>
      </c>
      <c r="E77" s="36">
        <f t="shared" si="47"/>
        <v>-49350</v>
      </c>
      <c r="F77" s="36">
        <f t="shared" si="48"/>
        <v>912</v>
      </c>
      <c r="G77" s="36">
        <v>912</v>
      </c>
      <c r="H77" s="36">
        <v>0</v>
      </c>
      <c r="I77" s="36">
        <f t="shared" si="49"/>
        <v>50262</v>
      </c>
      <c r="J77" s="36">
        <v>50172</v>
      </c>
      <c r="K77" s="36">
        <v>90</v>
      </c>
      <c r="L77" s="36">
        <f t="shared" si="50"/>
        <v>-33910</v>
      </c>
      <c r="M77" s="36">
        <f t="shared" si="51"/>
        <v>23423</v>
      </c>
      <c r="N77" s="36">
        <v>1213</v>
      </c>
      <c r="O77" s="36">
        <f t="shared" si="52"/>
        <v>22210</v>
      </c>
      <c r="P77" s="36">
        <v>22010</v>
      </c>
      <c r="Q77" s="36">
        <v>200</v>
      </c>
      <c r="R77" s="36">
        <f t="shared" si="53"/>
        <v>57333</v>
      </c>
      <c r="S77" s="36">
        <v>14204</v>
      </c>
      <c r="T77" s="36">
        <f t="shared" si="54"/>
        <v>43129</v>
      </c>
      <c r="U77" s="36">
        <v>43006</v>
      </c>
      <c r="V77" s="36">
        <v>123</v>
      </c>
      <c r="W77" s="51"/>
      <c r="X77" s="52"/>
    </row>
    <row r="78" spans="1:24" s="38" customFormat="1" ht="21" customHeight="1" x14ac:dyDescent="0.2">
      <c r="A78" s="72" t="s">
        <v>156</v>
      </c>
      <c r="B78" s="74">
        <f t="shared" si="46"/>
        <v>-222259</v>
      </c>
      <c r="C78" s="74">
        <f>+F78+M78+'MPI MIF 2-IIP MFIs 2'!C77+'MPI MIF 2-IIP MFIs 2'!N77</f>
        <v>105731</v>
      </c>
      <c r="D78" s="74">
        <f>+I78+R78+'MPI MIF 2-IIP MFIs 2'!H77+'MPI MIF 2-IIP MFIs 2'!O77</f>
        <v>327990</v>
      </c>
      <c r="E78" s="74">
        <f t="shared" si="47"/>
        <v>-59373</v>
      </c>
      <c r="F78" s="74">
        <f t="shared" si="48"/>
        <v>1759</v>
      </c>
      <c r="G78" s="74">
        <v>1759</v>
      </c>
      <c r="H78" s="74">
        <v>0</v>
      </c>
      <c r="I78" s="74">
        <f t="shared" si="49"/>
        <v>61132</v>
      </c>
      <c r="J78" s="74">
        <v>61050</v>
      </c>
      <c r="K78" s="74">
        <v>82</v>
      </c>
      <c r="L78" s="74">
        <f t="shared" si="50"/>
        <v>-38529</v>
      </c>
      <c r="M78" s="74">
        <f t="shared" si="51"/>
        <v>28015</v>
      </c>
      <c r="N78" s="74">
        <v>1346</v>
      </c>
      <c r="O78" s="74">
        <f t="shared" si="52"/>
        <v>26669</v>
      </c>
      <c r="P78" s="74">
        <v>26669</v>
      </c>
      <c r="Q78" s="74">
        <v>0</v>
      </c>
      <c r="R78" s="74">
        <f t="shared" si="53"/>
        <v>66544</v>
      </c>
      <c r="S78" s="74">
        <v>18601</v>
      </c>
      <c r="T78" s="74">
        <f t="shared" si="54"/>
        <v>47943</v>
      </c>
      <c r="U78" s="74">
        <v>47820</v>
      </c>
      <c r="V78" s="74">
        <v>123</v>
      </c>
      <c r="W78" s="51"/>
      <c r="X78" s="52"/>
    </row>
    <row r="79" spans="1:24" s="38" customFormat="1" ht="21" customHeight="1" x14ac:dyDescent="0.2">
      <c r="A79" s="35" t="s">
        <v>158</v>
      </c>
      <c r="B79" s="36">
        <f t="shared" ref="B79:B82" si="55">+C79-D79</f>
        <v>-215045</v>
      </c>
      <c r="C79" s="36">
        <f>+F79+M79+'MPI MIF 2-IIP MFIs 2'!C78+'MPI MIF 2-IIP MFIs 2'!N78</f>
        <v>106294</v>
      </c>
      <c r="D79" s="36">
        <f>+I79+R79+'MPI MIF 2-IIP MFIs 2'!H78+'MPI MIF 2-IIP MFIs 2'!O78</f>
        <v>321339</v>
      </c>
      <c r="E79" s="36">
        <f t="shared" ref="E79:E82" si="56">+F79-I79</f>
        <v>-63535</v>
      </c>
      <c r="F79" s="36">
        <f t="shared" ref="F79:F82" si="57">+G79+H79</f>
        <v>1639</v>
      </c>
      <c r="G79" s="36">
        <v>1636</v>
      </c>
      <c r="H79" s="36">
        <v>3</v>
      </c>
      <c r="I79" s="36">
        <f t="shared" ref="I79:I82" si="58">+J79+K79</f>
        <v>65174</v>
      </c>
      <c r="J79" s="36">
        <v>65056</v>
      </c>
      <c r="K79" s="36">
        <v>118</v>
      </c>
      <c r="L79" s="36">
        <f t="shared" ref="L79:L82" si="59">+M79-R79</f>
        <v>-40263</v>
      </c>
      <c r="M79" s="36">
        <f t="shared" ref="M79:M82" si="60">+N79+O79</f>
        <v>29586</v>
      </c>
      <c r="N79" s="36">
        <v>1372</v>
      </c>
      <c r="O79" s="36">
        <f t="shared" ref="O79:O82" si="61">+P79+Q79</f>
        <v>28214</v>
      </c>
      <c r="P79" s="36">
        <v>28214</v>
      </c>
      <c r="Q79" s="36">
        <v>0</v>
      </c>
      <c r="R79" s="36">
        <f t="shared" ref="R79:R82" si="62">+S79+T79</f>
        <v>69849</v>
      </c>
      <c r="S79" s="36">
        <v>21263</v>
      </c>
      <c r="T79" s="36">
        <f t="shared" ref="T79:T82" si="63">+U79+V79</f>
        <v>48586</v>
      </c>
      <c r="U79" s="36">
        <v>48586</v>
      </c>
      <c r="V79" s="36">
        <v>0</v>
      </c>
      <c r="W79" s="51"/>
      <c r="X79" s="52"/>
    </row>
    <row r="80" spans="1:24" s="38" customFormat="1" ht="21" customHeight="1" x14ac:dyDescent="0.2">
      <c r="A80" s="72" t="s">
        <v>159</v>
      </c>
      <c r="B80" s="73">
        <f t="shared" si="55"/>
        <v>-215959</v>
      </c>
      <c r="C80" s="73">
        <f>+F80+M80+'MPI MIF 2-IIP MFIs 2'!C79+'MPI MIF 2-IIP MFIs 2'!N79</f>
        <v>108898</v>
      </c>
      <c r="D80" s="73">
        <f>+I80+R80+'MPI MIF 2-IIP MFIs 2'!H79+'MPI MIF 2-IIP MFIs 2'!O79</f>
        <v>324857</v>
      </c>
      <c r="E80" s="73">
        <f t="shared" si="56"/>
        <v>-70929</v>
      </c>
      <c r="F80" s="73">
        <f t="shared" si="57"/>
        <v>2057</v>
      </c>
      <c r="G80" s="73">
        <v>2054</v>
      </c>
      <c r="H80" s="73">
        <v>3</v>
      </c>
      <c r="I80" s="73">
        <f t="shared" si="58"/>
        <v>72986</v>
      </c>
      <c r="J80" s="73">
        <v>72824</v>
      </c>
      <c r="K80" s="73">
        <v>162</v>
      </c>
      <c r="L80" s="73">
        <f t="shared" si="59"/>
        <v>-44902</v>
      </c>
      <c r="M80" s="73">
        <f t="shared" si="60"/>
        <v>28751</v>
      </c>
      <c r="N80" s="73">
        <v>1067</v>
      </c>
      <c r="O80" s="73">
        <f t="shared" si="61"/>
        <v>27684</v>
      </c>
      <c r="P80" s="73">
        <v>27684</v>
      </c>
      <c r="Q80" s="73">
        <v>0</v>
      </c>
      <c r="R80" s="73">
        <f t="shared" si="62"/>
        <v>73653</v>
      </c>
      <c r="S80" s="73">
        <v>26216</v>
      </c>
      <c r="T80" s="73">
        <f t="shared" si="63"/>
        <v>47437</v>
      </c>
      <c r="U80" s="73">
        <v>47437</v>
      </c>
      <c r="V80" s="73">
        <v>0</v>
      </c>
      <c r="W80" s="51"/>
      <c r="X80" s="52"/>
    </row>
    <row r="81" spans="1:24" s="38" customFormat="1" ht="21" customHeight="1" x14ac:dyDescent="0.2">
      <c r="A81" s="35" t="s">
        <v>160</v>
      </c>
      <c r="B81" s="36">
        <f t="shared" si="55"/>
        <v>-215147</v>
      </c>
      <c r="C81" s="36">
        <f>+F81+M81+'MPI MIF 2-IIP MFIs 2'!C80+'MPI MIF 2-IIP MFIs 2'!N80</f>
        <v>131750</v>
      </c>
      <c r="D81" s="36">
        <f>+I81+R81+'MPI MIF 2-IIP MFIs 2'!H80+'MPI MIF 2-IIP MFIs 2'!O80</f>
        <v>346897</v>
      </c>
      <c r="E81" s="36">
        <f t="shared" si="56"/>
        <v>-84902</v>
      </c>
      <c r="F81" s="36">
        <f t="shared" si="57"/>
        <v>2149</v>
      </c>
      <c r="G81" s="36">
        <v>2140</v>
      </c>
      <c r="H81" s="36">
        <v>9</v>
      </c>
      <c r="I81" s="36">
        <f t="shared" si="58"/>
        <v>87051</v>
      </c>
      <c r="J81" s="36">
        <v>86882</v>
      </c>
      <c r="K81" s="36">
        <v>169</v>
      </c>
      <c r="L81" s="36">
        <f t="shared" si="59"/>
        <v>-52440</v>
      </c>
      <c r="M81" s="36">
        <f t="shared" si="60"/>
        <v>27240</v>
      </c>
      <c r="N81" s="36">
        <v>1024</v>
      </c>
      <c r="O81" s="36">
        <f t="shared" si="61"/>
        <v>26216</v>
      </c>
      <c r="P81" s="36">
        <v>26203</v>
      </c>
      <c r="Q81" s="36">
        <v>13</v>
      </c>
      <c r="R81" s="36">
        <f t="shared" si="62"/>
        <v>79680</v>
      </c>
      <c r="S81" s="36">
        <v>30563</v>
      </c>
      <c r="T81" s="36">
        <f t="shared" si="63"/>
        <v>49117</v>
      </c>
      <c r="U81" s="36">
        <v>49117</v>
      </c>
      <c r="V81" s="36">
        <v>0</v>
      </c>
      <c r="W81" s="51"/>
      <c r="X81" s="52"/>
    </row>
    <row r="82" spans="1:24" s="38" customFormat="1" ht="21" customHeight="1" x14ac:dyDescent="0.2">
      <c r="A82" s="39" t="s">
        <v>161</v>
      </c>
      <c r="B82" s="41">
        <f t="shared" si="55"/>
        <v>-257266</v>
      </c>
      <c r="C82" s="41">
        <f>+F82+M82+'MPI MIF 2-IIP MFIs 2'!C81+'MPI MIF 2-IIP MFIs 2'!N81</f>
        <v>126422</v>
      </c>
      <c r="D82" s="41">
        <f>+I82+R82+'MPI MIF 2-IIP MFIs 2'!H81+'MPI MIF 2-IIP MFIs 2'!O81</f>
        <v>383688</v>
      </c>
      <c r="E82" s="41">
        <f t="shared" si="56"/>
        <v>-93184</v>
      </c>
      <c r="F82" s="41">
        <f t="shared" si="57"/>
        <v>2568</v>
      </c>
      <c r="G82" s="41">
        <v>2560</v>
      </c>
      <c r="H82" s="41">
        <v>8</v>
      </c>
      <c r="I82" s="41">
        <f t="shared" si="58"/>
        <v>95752</v>
      </c>
      <c r="J82" s="41">
        <v>95590</v>
      </c>
      <c r="K82" s="41">
        <v>162</v>
      </c>
      <c r="L82" s="41">
        <f t="shared" si="59"/>
        <v>-56444</v>
      </c>
      <c r="M82" s="41">
        <f t="shared" si="60"/>
        <v>26800</v>
      </c>
      <c r="N82" s="41">
        <v>1054</v>
      </c>
      <c r="O82" s="41">
        <f t="shared" si="61"/>
        <v>25746</v>
      </c>
      <c r="P82" s="41">
        <v>25684</v>
      </c>
      <c r="Q82" s="41">
        <v>62</v>
      </c>
      <c r="R82" s="41">
        <f t="shared" si="62"/>
        <v>83244</v>
      </c>
      <c r="S82" s="41">
        <v>35152</v>
      </c>
      <c r="T82" s="41">
        <f t="shared" si="63"/>
        <v>48092</v>
      </c>
      <c r="U82" s="41">
        <v>48092</v>
      </c>
      <c r="V82" s="41">
        <v>0</v>
      </c>
      <c r="W82" s="51"/>
      <c r="X82" s="52"/>
    </row>
    <row r="83" spans="1:24" s="38" customFormat="1" ht="21" customHeight="1" x14ac:dyDescent="0.2">
      <c r="A83" s="35" t="s">
        <v>162</v>
      </c>
      <c r="B83" s="36">
        <f t="shared" ref="B83:B86" si="64">+C83-D83</f>
        <v>-229581</v>
      </c>
      <c r="C83" s="36">
        <f>+F83+M83+'MPI MIF 2-IIP MFIs 2'!C82+'MPI MIF 2-IIP MFIs 2'!N82</f>
        <v>167691</v>
      </c>
      <c r="D83" s="36">
        <f>+I83+R83+'MPI MIF 2-IIP MFIs 2'!H82+'MPI MIF 2-IIP MFIs 2'!O82</f>
        <v>397272</v>
      </c>
      <c r="E83" s="36">
        <f t="shared" ref="E83:E86" si="65">+F83-I83</f>
        <v>-83705</v>
      </c>
      <c r="F83" s="36">
        <f t="shared" ref="F83:F86" si="66">+G83+H83</f>
        <v>2292</v>
      </c>
      <c r="G83" s="36">
        <v>2288</v>
      </c>
      <c r="H83" s="36">
        <v>4</v>
      </c>
      <c r="I83" s="36">
        <f t="shared" ref="I83:I86" si="67">+J83+K83</f>
        <v>85997</v>
      </c>
      <c r="J83" s="36">
        <v>85853</v>
      </c>
      <c r="K83" s="36">
        <v>144</v>
      </c>
      <c r="L83" s="36">
        <f t="shared" ref="L83:L86" si="68">+M83-R83</f>
        <v>-53413</v>
      </c>
      <c r="M83" s="36">
        <f t="shared" ref="M83:M86" si="69">+N83+O83</f>
        <v>27219</v>
      </c>
      <c r="N83" s="36">
        <v>1062</v>
      </c>
      <c r="O83" s="36">
        <f t="shared" ref="O83:O86" si="70">+P83+Q83</f>
        <v>26157</v>
      </c>
      <c r="P83" s="36">
        <v>26095</v>
      </c>
      <c r="Q83" s="36">
        <v>62</v>
      </c>
      <c r="R83" s="36">
        <f t="shared" ref="R83:R86" si="71">+S83+T83</f>
        <v>80632</v>
      </c>
      <c r="S83" s="36">
        <v>31171</v>
      </c>
      <c r="T83" s="36">
        <f t="shared" ref="T83:T86" si="72">+U83+V83</f>
        <v>49461</v>
      </c>
      <c r="U83" s="36">
        <v>49461</v>
      </c>
      <c r="V83" s="36">
        <v>0</v>
      </c>
      <c r="W83" s="51"/>
      <c r="X83" s="52"/>
    </row>
    <row r="84" spans="1:24" s="38" customFormat="1" ht="21" customHeight="1" x14ac:dyDescent="0.2">
      <c r="A84" s="72" t="s">
        <v>163</v>
      </c>
      <c r="B84" s="73">
        <f t="shared" si="64"/>
        <v>-184960</v>
      </c>
      <c r="C84" s="73">
        <f>+F84+M84+'MPI MIF 2-IIP MFIs 2'!C83+'MPI MIF 2-IIP MFIs 2'!N83</f>
        <v>192834</v>
      </c>
      <c r="D84" s="73">
        <f>+I84+R84+'MPI MIF 2-IIP MFIs 2'!H83+'MPI MIF 2-IIP MFIs 2'!O83</f>
        <v>377794</v>
      </c>
      <c r="E84" s="73">
        <f t="shared" si="65"/>
        <v>-64240</v>
      </c>
      <c r="F84" s="73">
        <f t="shared" si="66"/>
        <v>2287</v>
      </c>
      <c r="G84" s="73">
        <v>2287</v>
      </c>
      <c r="H84" s="73">
        <v>0</v>
      </c>
      <c r="I84" s="73">
        <f t="shared" si="67"/>
        <v>66527</v>
      </c>
      <c r="J84" s="73">
        <v>66370</v>
      </c>
      <c r="K84" s="73">
        <v>157</v>
      </c>
      <c r="L84" s="73">
        <f t="shared" si="68"/>
        <v>-40381</v>
      </c>
      <c r="M84" s="73">
        <f t="shared" si="69"/>
        <v>26843</v>
      </c>
      <c r="N84" s="73">
        <v>1010</v>
      </c>
      <c r="O84" s="73">
        <f t="shared" si="70"/>
        <v>25833</v>
      </c>
      <c r="P84" s="73">
        <v>25771</v>
      </c>
      <c r="Q84" s="73">
        <v>62</v>
      </c>
      <c r="R84" s="73">
        <f t="shared" si="71"/>
        <v>67224</v>
      </c>
      <c r="S84" s="73">
        <v>21165</v>
      </c>
      <c r="T84" s="73">
        <f t="shared" si="72"/>
        <v>46059</v>
      </c>
      <c r="U84" s="73">
        <v>46059</v>
      </c>
      <c r="V84" s="73">
        <v>0</v>
      </c>
      <c r="W84" s="51"/>
      <c r="X84" s="52"/>
    </row>
    <row r="85" spans="1:24" s="38" customFormat="1" ht="21" customHeight="1" x14ac:dyDescent="0.2">
      <c r="A85" s="35" t="s">
        <v>164</v>
      </c>
      <c r="B85" s="36">
        <f t="shared" si="64"/>
        <v>-143947</v>
      </c>
      <c r="C85" s="36">
        <f>+F85+M85+'MPI MIF 2-IIP MFIs 2'!C84+'MPI MIF 2-IIP MFIs 2'!N84</f>
        <v>227405</v>
      </c>
      <c r="D85" s="36">
        <f>+I85+R85+'MPI MIF 2-IIP MFIs 2'!H84+'MPI MIF 2-IIP MFIs 2'!O84</f>
        <v>371352</v>
      </c>
      <c r="E85" s="36">
        <f t="shared" si="65"/>
        <v>-56202</v>
      </c>
      <c r="F85" s="36">
        <f t="shared" si="66"/>
        <v>2423</v>
      </c>
      <c r="G85" s="36">
        <v>2423</v>
      </c>
      <c r="H85" s="36">
        <v>0</v>
      </c>
      <c r="I85" s="36">
        <f t="shared" si="67"/>
        <v>58625</v>
      </c>
      <c r="J85" s="36">
        <v>58455</v>
      </c>
      <c r="K85" s="36">
        <v>170</v>
      </c>
      <c r="L85" s="36">
        <f t="shared" si="68"/>
        <v>-36179</v>
      </c>
      <c r="M85" s="36">
        <f t="shared" si="69"/>
        <v>28473</v>
      </c>
      <c r="N85" s="36">
        <v>1060</v>
      </c>
      <c r="O85" s="36">
        <f t="shared" si="70"/>
        <v>27413</v>
      </c>
      <c r="P85" s="36">
        <v>25558</v>
      </c>
      <c r="Q85" s="36">
        <v>1855</v>
      </c>
      <c r="R85" s="36">
        <f t="shared" si="71"/>
        <v>64652</v>
      </c>
      <c r="S85" s="36">
        <v>15540</v>
      </c>
      <c r="T85" s="36">
        <f t="shared" si="72"/>
        <v>49112</v>
      </c>
      <c r="U85" s="36">
        <v>49112</v>
      </c>
      <c r="V85" s="36">
        <v>0</v>
      </c>
      <c r="W85" s="51"/>
      <c r="X85" s="52"/>
    </row>
    <row r="86" spans="1:24" s="38" customFormat="1" ht="21" customHeight="1" x14ac:dyDescent="0.2">
      <c r="A86" s="72" t="s">
        <v>165</v>
      </c>
      <c r="B86" s="41">
        <f t="shared" si="64"/>
        <v>-149177</v>
      </c>
      <c r="C86" s="41">
        <f>+F86+M86+'MPI MIF 2-IIP MFIs 2'!C85+'MPI MIF 2-IIP MFIs 2'!N85</f>
        <v>223973</v>
      </c>
      <c r="D86" s="41">
        <f>+I86+R86+'MPI MIF 2-IIP MFIs 2'!H85+'MPI MIF 2-IIP MFIs 2'!O85</f>
        <v>373150</v>
      </c>
      <c r="E86" s="41">
        <f t="shared" si="65"/>
        <v>-64842</v>
      </c>
      <c r="F86" s="41">
        <f t="shared" si="66"/>
        <v>3299</v>
      </c>
      <c r="G86" s="41">
        <v>3298</v>
      </c>
      <c r="H86" s="41">
        <v>1</v>
      </c>
      <c r="I86" s="41">
        <f t="shared" si="67"/>
        <v>68141</v>
      </c>
      <c r="J86" s="41">
        <v>68004</v>
      </c>
      <c r="K86" s="41">
        <v>137</v>
      </c>
      <c r="L86" s="41">
        <f t="shared" si="68"/>
        <v>-31672</v>
      </c>
      <c r="M86" s="41">
        <f t="shared" si="69"/>
        <v>43018</v>
      </c>
      <c r="N86" s="41">
        <v>936</v>
      </c>
      <c r="O86" s="41">
        <f t="shared" si="70"/>
        <v>42082</v>
      </c>
      <c r="P86" s="41">
        <v>31462</v>
      </c>
      <c r="Q86" s="41">
        <v>10620</v>
      </c>
      <c r="R86" s="41">
        <f t="shared" si="71"/>
        <v>74690</v>
      </c>
      <c r="S86" s="41">
        <v>21124</v>
      </c>
      <c r="T86" s="41">
        <f t="shared" si="72"/>
        <v>53566</v>
      </c>
      <c r="U86" s="41">
        <v>53566</v>
      </c>
      <c r="V86" s="41">
        <v>0</v>
      </c>
      <c r="W86" s="51"/>
      <c r="X86" s="52"/>
    </row>
    <row r="87" spans="1:24" s="38" customFormat="1" ht="21" customHeight="1" x14ac:dyDescent="0.2">
      <c r="A87" s="35" t="s">
        <v>166</v>
      </c>
      <c r="B87" s="36">
        <f t="shared" ref="B87:B90" si="73">+C87-D87</f>
        <v>-112071</v>
      </c>
      <c r="C87" s="36">
        <f>+F87+M87+'MPI MIF 2-IIP MFIs 2'!C86+'MPI MIF 2-IIP MFIs 2'!N86</f>
        <v>259187</v>
      </c>
      <c r="D87" s="36">
        <f>+I87+R87+'MPI MIF 2-IIP MFIs 2'!H86+'MPI MIF 2-IIP MFIs 2'!O86</f>
        <v>371258</v>
      </c>
      <c r="E87" s="36">
        <f t="shared" ref="E87:E90" si="74">+F87-I87</f>
        <v>-71641</v>
      </c>
      <c r="F87" s="36">
        <f t="shared" ref="F87:F90" si="75">+G87+H87</f>
        <v>3099</v>
      </c>
      <c r="G87" s="36">
        <v>3098</v>
      </c>
      <c r="H87" s="36">
        <v>1</v>
      </c>
      <c r="I87" s="36">
        <f t="shared" ref="I87:I90" si="76">+J87+K87</f>
        <v>74740</v>
      </c>
      <c r="J87" s="36">
        <v>74583</v>
      </c>
      <c r="K87" s="36">
        <v>157</v>
      </c>
      <c r="L87" s="36">
        <f t="shared" ref="L87:L90" si="77">+M87-R87</f>
        <v>-15624</v>
      </c>
      <c r="M87" s="36">
        <f t="shared" ref="M87:M90" si="78">+N87+O87</f>
        <v>58711</v>
      </c>
      <c r="N87" s="36">
        <v>784</v>
      </c>
      <c r="O87" s="36">
        <f t="shared" ref="O87:O90" si="79">+P87+Q87</f>
        <v>57927</v>
      </c>
      <c r="P87" s="36">
        <v>41057</v>
      </c>
      <c r="Q87" s="36">
        <v>16870</v>
      </c>
      <c r="R87" s="36">
        <f t="shared" ref="R87:R90" si="80">+S87+T87</f>
        <v>74335</v>
      </c>
      <c r="S87" s="36">
        <v>20250</v>
      </c>
      <c r="T87" s="36">
        <f t="shared" ref="T87:T90" si="81">+U87+V87</f>
        <v>54085</v>
      </c>
      <c r="U87" s="36">
        <v>54085</v>
      </c>
      <c r="V87" s="36">
        <v>0</v>
      </c>
      <c r="W87" s="51"/>
      <c r="X87" s="52"/>
    </row>
    <row r="88" spans="1:24" s="38" customFormat="1" ht="21" customHeight="1" x14ac:dyDescent="0.2">
      <c r="A88" s="72" t="s">
        <v>167</v>
      </c>
      <c r="B88" s="73">
        <f t="shared" si="73"/>
        <v>-120923</v>
      </c>
      <c r="C88" s="73">
        <f>+F88+M88+'MPI MIF 2-IIP MFIs 2'!C87+'MPI MIF 2-IIP MFIs 2'!N87</f>
        <v>273216</v>
      </c>
      <c r="D88" s="73">
        <f>+I88+R88+'MPI MIF 2-IIP MFIs 2'!H87+'MPI MIF 2-IIP MFIs 2'!O87</f>
        <v>394139</v>
      </c>
      <c r="E88" s="73">
        <f t="shared" si="74"/>
        <v>-83772</v>
      </c>
      <c r="F88" s="73">
        <f t="shared" si="75"/>
        <v>2475</v>
      </c>
      <c r="G88" s="73">
        <v>2474</v>
      </c>
      <c r="H88" s="73">
        <v>1</v>
      </c>
      <c r="I88" s="73">
        <f t="shared" si="76"/>
        <v>86247</v>
      </c>
      <c r="J88" s="73">
        <v>86114</v>
      </c>
      <c r="K88" s="73">
        <v>133</v>
      </c>
      <c r="L88" s="73">
        <f t="shared" si="77"/>
        <v>-21707</v>
      </c>
      <c r="M88" s="73">
        <f t="shared" si="78"/>
        <v>66274</v>
      </c>
      <c r="N88" s="73">
        <v>748</v>
      </c>
      <c r="O88" s="73">
        <f t="shared" si="79"/>
        <v>65526</v>
      </c>
      <c r="P88" s="73">
        <v>46572</v>
      </c>
      <c r="Q88" s="73">
        <v>18954</v>
      </c>
      <c r="R88" s="73">
        <f t="shared" si="80"/>
        <v>87981</v>
      </c>
      <c r="S88" s="73">
        <v>27118</v>
      </c>
      <c r="T88" s="73">
        <f t="shared" si="81"/>
        <v>60863</v>
      </c>
      <c r="U88" s="73">
        <v>60863</v>
      </c>
      <c r="V88" s="73">
        <v>0</v>
      </c>
      <c r="W88" s="51"/>
      <c r="X88" s="52"/>
    </row>
    <row r="89" spans="1:24" s="38" customFormat="1" ht="21" customHeight="1" x14ac:dyDescent="0.2">
      <c r="A89" s="35" t="s">
        <v>168</v>
      </c>
      <c r="B89" s="36">
        <f t="shared" si="73"/>
        <v>-79188</v>
      </c>
      <c r="C89" s="36">
        <f>+F89+M89+'MPI MIF 2-IIP MFIs 2'!C88+'MPI MIF 2-IIP MFIs 2'!N88</f>
        <v>316882</v>
      </c>
      <c r="D89" s="36">
        <f>+I89+R89+'MPI MIF 2-IIP MFIs 2'!H88+'MPI MIF 2-IIP MFIs 2'!O88</f>
        <v>396070</v>
      </c>
      <c r="E89" s="36">
        <f t="shared" si="74"/>
        <v>-79372</v>
      </c>
      <c r="F89" s="36">
        <f t="shared" si="75"/>
        <v>2758</v>
      </c>
      <c r="G89" s="36">
        <v>2757</v>
      </c>
      <c r="H89" s="36">
        <v>1</v>
      </c>
      <c r="I89" s="36">
        <f t="shared" si="76"/>
        <v>82130</v>
      </c>
      <c r="J89" s="36">
        <v>81921</v>
      </c>
      <c r="K89" s="36">
        <v>209</v>
      </c>
      <c r="L89" s="36">
        <f t="shared" si="77"/>
        <v>-16072</v>
      </c>
      <c r="M89" s="36">
        <f t="shared" si="78"/>
        <v>80729</v>
      </c>
      <c r="N89" s="36">
        <v>681</v>
      </c>
      <c r="O89" s="36">
        <f t="shared" si="79"/>
        <v>80048</v>
      </c>
      <c r="P89" s="36">
        <v>55933</v>
      </c>
      <c r="Q89" s="36">
        <v>24115</v>
      </c>
      <c r="R89" s="36">
        <f t="shared" si="80"/>
        <v>96801</v>
      </c>
      <c r="S89" s="36">
        <v>25784</v>
      </c>
      <c r="T89" s="36">
        <f t="shared" si="81"/>
        <v>71017</v>
      </c>
      <c r="U89" s="36">
        <v>71017</v>
      </c>
      <c r="V89" s="36">
        <v>0</v>
      </c>
      <c r="W89" s="51"/>
      <c r="X89" s="52"/>
    </row>
    <row r="90" spans="1:24" s="38" customFormat="1" ht="21" customHeight="1" x14ac:dyDescent="0.2">
      <c r="A90" s="72" t="s">
        <v>169</v>
      </c>
      <c r="B90" s="41">
        <f t="shared" si="73"/>
        <v>-153881</v>
      </c>
      <c r="C90" s="41">
        <f>+F90+M90+'MPI MIF 2-IIP MFIs 2'!C89+'MPI MIF 2-IIP MFIs 2'!N89</f>
        <v>296591</v>
      </c>
      <c r="D90" s="41">
        <f>+I90+R90+'MPI MIF 2-IIP MFIs 2'!H89+'MPI MIF 2-IIP MFIs 2'!O89</f>
        <v>450472</v>
      </c>
      <c r="E90" s="41">
        <f t="shared" si="74"/>
        <v>-105487</v>
      </c>
      <c r="F90" s="41">
        <f t="shared" si="75"/>
        <v>3311</v>
      </c>
      <c r="G90" s="41">
        <v>3308</v>
      </c>
      <c r="H90" s="41">
        <v>3</v>
      </c>
      <c r="I90" s="41">
        <f t="shared" si="76"/>
        <v>108798</v>
      </c>
      <c r="J90" s="41">
        <v>108594</v>
      </c>
      <c r="K90" s="41">
        <v>204</v>
      </c>
      <c r="L90" s="41">
        <f t="shared" si="77"/>
        <v>-33026</v>
      </c>
      <c r="M90" s="41">
        <f t="shared" si="78"/>
        <v>80889</v>
      </c>
      <c r="N90" s="41">
        <v>693</v>
      </c>
      <c r="O90" s="41">
        <f t="shared" si="79"/>
        <v>80196</v>
      </c>
      <c r="P90" s="41">
        <v>58801</v>
      </c>
      <c r="Q90" s="41">
        <v>21395</v>
      </c>
      <c r="R90" s="41">
        <f t="shared" si="80"/>
        <v>113915</v>
      </c>
      <c r="S90" s="41">
        <v>39363</v>
      </c>
      <c r="T90" s="41">
        <f t="shared" si="81"/>
        <v>74552</v>
      </c>
      <c r="U90" s="41">
        <v>74552</v>
      </c>
      <c r="V90" s="41">
        <v>0</v>
      </c>
      <c r="W90" s="51"/>
      <c r="X90" s="52"/>
    </row>
    <row r="91" spans="1:24" s="38" customFormat="1" ht="21" customHeight="1" x14ac:dyDescent="0.2">
      <c r="A91" s="35" t="s">
        <v>170</v>
      </c>
      <c r="B91" s="36">
        <f t="shared" ref="B91:B94" si="82">+C91-D91</f>
        <v>-179274</v>
      </c>
      <c r="C91" s="36">
        <f>+F91+M91+'MPI MIF 2-IIP MFIs 2'!C90+'MPI MIF 2-IIP MFIs 2'!N90</f>
        <v>300277</v>
      </c>
      <c r="D91" s="36">
        <f>+I91+R91+'MPI MIF 2-IIP MFIs 2'!H90+'MPI MIF 2-IIP MFIs 2'!O90</f>
        <v>479551</v>
      </c>
      <c r="E91" s="36">
        <f t="shared" ref="E91:E94" si="83">+F91-I91</f>
        <v>-130875</v>
      </c>
      <c r="F91" s="36">
        <f t="shared" ref="F91:F94" si="84">+G91+H91</f>
        <v>3309</v>
      </c>
      <c r="G91" s="36">
        <v>3308</v>
      </c>
      <c r="H91" s="36">
        <v>1</v>
      </c>
      <c r="I91" s="36">
        <f t="shared" ref="I91:I94" si="85">+J91+K91</f>
        <v>134184</v>
      </c>
      <c r="J91" s="36">
        <v>134015</v>
      </c>
      <c r="K91" s="36">
        <v>169</v>
      </c>
      <c r="L91" s="36">
        <f t="shared" ref="L91:L94" si="86">+M91-R91</f>
        <v>-41567</v>
      </c>
      <c r="M91" s="36">
        <f t="shared" ref="M91:M94" si="87">+N91+O91</f>
        <v>86733</v>
      </c>
      <c r="N91" s="36">
        <v>750</v>
      </c>
      <c r="O91" s="36">
        <f t="shared" ref="O91:O94" si="88">+P91+Q91</f>
        <v>85983</v>
      </c>
      <c r="P91" s="36">
        <v>66346</v>
      </c>
      <c r="Q91" s="36">
        <v>19637</v>
      </c>
      <c r="R91" s="36">
        <f t="shared" ref="R91:R94" si="89">+S91+T91</f>
        <v>128300</v>
      </c>
      <c r="S91" s="36">
        <v>50340</v>
      </c>
      <c r="T91" s="36">
        <f t="shared" ref="T91:T94" si="90">+U91+V91</f>
        <v>77960</v>
      </c>
      <c r="U91" s="36">
        <v>77960</v>
      </c>
      <c r="V91" s="36">
        <v>0</v>
      </c>
      <c r="W91" s="51"/>
      <c r="X91" s="52"/>
    </row>
    <row r="92" spans="1:24" s="38" customFormat="1" ht="21" customHeight="1" x14ac:dyDescent="0.2">
      <c r="A92" s="72" t="s">
        <v>171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51"/>
      <c r="X92" s="52"/>
    </row>
    <row r="93" spans="1:24" s="38" customFormat="1" ht="21" customHeight="1" x14ac:dyDescent="0.2">
      <c r="A93" s="35" t="s">
        <v>172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51"/>
      <c r="X93" s="52"/>
    </row>
    <row r="94" spans="1:24" s="38" customFormat="1" ht="21" customHeight="1" x14ac:dyDescent="0.2">
      <c r="A94" s="72" t="s">
        <v>173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51"/>
      <c r="X94" s="52"/>
    </row>
  </sheetData>
  <mergeCells count="24">
    <mergeCell ref="O8:Q8"/>
    <mergeCell ref="S8:S9"/>
    <mergeCell ref="E7:E9"/>
    <mergeCell ref="F8:F9"/>
    <mergeCell ref="I8:I9"/>
    <mergeCell ref="M8:M9"/>
    <mergeCell ref="R8:R9"/>
    <mergeCell ref="L7:L9"/>
    <mergeCell ref="T8:V8"/>
    <mergeCell ref="B5:V5"/>
    <mergeCell ref="B6:B9"/>
    <mergeCell ref="C6:C9"/>
    <mergeCell ref="D6:D9"/>
    <mergeCell ref="E6:K6"/>
    <mergeCell ref="L6:V6"/>
    <mergeCell ref="F7:H7"/>
    <mergeCell ref="I7:K7"/>
    <mergeCell ref="M7:Q7"/>
    <mergeCell ref="R7:V7"/>
    <mergeCell ref="G8:G9"/>
    <mergeCell ref="H8:H9"/>
    <mergeCell ref="J8:J9"/>
    <mergeCell ref="K8:K9"/>
    <mergeCell ref="N8:N9"/>
  </mergeCells>
  <pageMargins left="0.19685039370078741" right="0.23622047244094491" top="0.27559055118110237" bottom="0.19685039370078741" header="0.27559055118110237" footer="0.15748031496062992"/>
  <pageSetup paperSize="9" scale="44" fitToHeight="3" orientation="landscape" r:id="rId1"/>
  <headerFooter alignWithMargins="0"/>
  <rowBreaks count="1" manualBreakCount="1">
    <brk id="58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2"/>
  </sheetPr>
  <dimension ref="A1:AM123"/>
  <sheetViews>
    <sheetView showGridLines="0" view="pageBreakPreview" zoomScale="80" zoomScaleNormal="100" zoomScaleSheetLayoutView="80" workbookViewId="0">
      <pane ySplit="9" topLeftCell="A70" activePane="bottomLeft" state="frozen"/>
      <selection activeCell="A9" sqref="A9"/>
      <selection pane="bottomLeft" activeCell="B91" sqref="B91"/>
    </sheetView>
  </sheetViews>
  <sheetFormatPr defaultColWidth="9.140625" defaultRowHeight="12.75" x14ac:dyDescent="0.2"/>
  <cols>
    <col min="1" max="1" width="15.7109375" style="3" customWidth="1"/>
    <col min="2" max="2" width="16.140625" style="3" customWidth="1"/>
    <col min="3" max="4" width="15.42578125" style="3" customWidth="1"/>
    <col min="5" max="5" width="18" style="3" customWidth="1"/>
    <col min="6" max="6" width="19.5703125" style="3" customWidth="1"/>
    <col min="7" max="7" width="20.85546875" style="3" customWidth="1"/>
    <col min="8" max="8" width="14.28515625" style="3" customWidth="1"/>
    <col min="9" max="9" width="16.42578125" style="3" customWidth="1"/>
    <col min="10" max="10" width="21" style="3" customWidth="1"/>
    <col min="11" max="12" width="22.28515625" style="3" customWidth="1"/>
    <col min="13" max="13" width="13.28515625" style="3" customWidth="1"/>
    <col min="14" max="14" width="14.7109375" style="3" customWidth="1"/>
    <col min="15" max="15" width="14.140625" style="3" customWidth="1"/>
    <col min="16" max="16384" width="9.140625" style="3"/>
  </cols>
  <sheetData>
    <row r="1" spans="1:39" s="2" customFormat="1" ht="18" x14ac:dyDescent="0.2">
      <c r="A1" s="1" t="s">
        <v>9</v>
      </c>
      <c r="B1" s="27"/>
      <c r="W1" s="3"/>
    </row>
    <row r="3" spans="1:39" ht="15.75" x14ac:dyDescent="0.25">
      <c r="A3" s="5" t="s">
        <v>82</v>
      </c>
    </row>
    <row r="5" spans="1:39" ht="26.25" customHeight="1" x14ac:dyDescent="0.25">
      <c r="A5" s="87"/>
      <c r="B5" s="213" t="s">
        <v>81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49"/>
    </row>
    <row r="6" spans="1:39" ht="28.5" customHeight="1" x14ac:dyDescent="0.2">
      <c r="A6" s="214" t="s">
        <v>12</v>
      </c>
      <c r="B6" s="142" t="s">
        <v>75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2" t="s">
        <v>106</v>
      </c>
      <c r="N6" s="143"/>
      <c r="O6" s="144"/>
    </row>
    <row r="7" spans="1:39" s="7" customFormat="1" ht="24.75" customHeight="1" x14ac:dyDescent="0.2">
      <c r="A7" s="214"/>
      <c r="B7" s="216" t="s">
        <v>13</v>
      </c>
      <c r="C7" s="218" t="s">
        <v>14</v>
      </c>
      <c r="D7" s="219"/>
      <c r="E7" s="219"/>
      <c r="F7" s="219"/>
      <c r="G7" s="220"/>
      <c r="H7" s="218" t="s">
        <v>15</v>
      </c>
      <c r="I7" s="219"/>
      <c r="J7" s="219"/>
      <c r="K7" s="219"/>
      <c r="L7" s="219"/>
      <c r="M7" s="216" t="s">
        <v>13</v>
      </c>
      <c r="N7" s="93"/>
      <c r="O7" s="5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7" customFormat="1" ht="66.75" customHeight="1" x14ac:dyDescent="0.2">
      <c r="A8" s="215"/>
      <c r="B8" s="217"/>
      <c r="C8" s="94" t="s">
        <v>66</v>
      </c>
      <c r="D8" s="118" t="s">
        <v>93</v>
      </c>
      <c r="E8" s="118" t="s">
        <v>77</v>
      </c>
      <c r="F8" s="118" t="s">
        <v>2</v>
      </c>
      <c r="G8" s="118" t="s">
        <v>3</v>
      </c>
      <c r="H8" s="94" t="s">
        <v>66</v>
      </c>
      <c r="I8" s="118" t="s">
        <v>93</v>
      </c>
      <c r="J8" s="118" t="s">
        <v>78</v>
      </c>
      <c r="K8" s="118" t="s">
        <v>79</v>
      </c>
      <c r="L8" s="118" t="s">
        <v>7</v>
      </c>
      <c r="M8" s="217"/>
      <c r="N8" s="58" t="s">
        <v>14</v>
      </c>
      <c r="O8" s="58" t="s">
        <v>15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8" customFormat="1" ht="21" customHeight="1" x14ac:dyDescent="0.2">
      <c r="A9" s="68"/>
      <c r="B9" s="68">
        <v>23</v>
      </c>
      <c r="C9" s="68">
        <f t="shared" ref="C9:O9" si="0">B9+1</f>
        <v>24</v>
      </c>
      <c r="D9" s="68">
        <f t="shared" si="0"/>
        <v>25</v>
      </c>
      <c r="E9" s="68">
        <f t="shared" si="0"/>
        <v>26</v>
      </c>
      <c r="F9" s="68">
        <f t="shared" si="0"/>
        <v>27</v>
      </c>
      <c r="G9" s="68">
        <f t="shared" si="0"/>
        <v>28</v>
      </c>
      <c r="H9" s="68">
        <f t="shared" si="0"/>
        <v>29</v>
      </c>
      <c r="I9" s="68">
        <f t="shared" si="0"/>
        <v>30</v>
      </c>
      <c r="J9" s="68">
        <f t="shared" si="0"/>
        <v>31</v>
      </c>
      <c r="K9" s="68">
        <f t="shared" si="0"/>
        <v>32</v>
      </c>
      <c r="L9" s="68">
        <f t="shared" si="0"/>
        <v>33</v>
      </c>
      <c r="M9" s="68">
        <f t="shared" si="0"/>
        <v>34</v>
      </c>
      <c r="N9" s="68">
        <f t="shared" si="0"/>
        <v>35</v>
      </c>
      <c r="O9" s="68">
        <f t="shared" si="0"/>
        <v>36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21" customHeight="1" x14ac:dyDescent="0.2">
      <c r="A10" s="9" t="s">
        <v>20</v>
      </c>
      <c r="B10" s="10">
        <f>+C10-H10</f>
        <v>9232</v>
      </c>
      <c r="C10" s="10">
        <f>+D10+E10+F10+G10</f>
        <v>48247</v>
      </c>
      <c r="D10" s="10">
        <v>0</v>
      </c>
      <c r="E10" s="10">
        <v>2628</v>
      </c>
      <c r="F10" s="10">
        <v>45381</v>
      </c>
      <c r="G10" s="10">
        <v>238</v>
      </c>
      <c r="H10" s="10">
        <f>+I10+J10+K10+L10</f>
        <v>39015</v>
      </c>
      <c r="I10" s="10">
        <v>0</v>
      </c>
      <c r="J10" s="10">
        <v>20292</v>
      </c>
      <c r="K10" s="10">
        <v>18723</v>
      </c>
      <c r="L10" s="10">
        <v>0</v>
      </c>
      <c r="M10" s="10">
        <f>+N10-O10</f>
        <v>0</v>
      </c>
      <c r="N10" s="10">
        <v>0</v>
      </c>
      <c r="O10" s="10">
        <v>0</v>
      </c>
    </row>
    <row r="11" spans="1:39" ht="21" customHeight="1" x14ac:dyDescent="0.2">
      <c r="A11" s="69" t="s">
        <v>21</v>
      </c>
      <c r="B11" s="70">
        <f t="shared" ref="B11:B53" si="1">+C11-H11</f>
        <v>15732</v>
      </c>
      <c r="C11" s="70">
        <f t="shared" ref="C11:C53" si="2">+D11+E11+F11+G11</f>
        <v>57584</v>
      </c>
      <c r="D11" s="70">
        <v>0</v>
      </c>
      <c r="E11" s="70">
        <v>2748</v>
      </c>
      <c r="F11" s="70">
        <v>54627</v>
      </c>
      <c r="G11" s="70">
        <v>209</v>
      </c>
      <c r="H11" s="70">
        <f t="shared" ref="H11:H53" si="3">+I11+J11+K11+L11</f>
        <v>41852</v>
      </c>
      <c r="I11" s="70">
        <v>0</v>
      </c>
      <c r="J11" s="70">
        <v>22163</v>
      </c>
      <c r="K11" s="70">
        <v>19689</v>
      </c>
      <c r="L11" s="70">
        <v>0</v>
      </c>
      <c r="M11" s="70">
        <f t="shared" ref="M11:M53" si="4">+N11-O11</f>
        <v>0</v>
      </c>
      <c r="N11" s="70">
        <v>0</v>
      </c>
      <c r="O11" s="70">
        <v>0</v>
      </c>
    </row>
    <row r="12" spans="1:39" ht="21" customHeight="1" x14ac:dyDescent="0.2">
      <c r="A12" s="9" t="s">
        <v>22</v>
      </c>
      <c r="B12" s="10">
        <f t="shared" si="1"/>
        <v>19375</v>
      </c>
      <c r="C12" s="10">
        <f t="shared" si="2"/>
        <v>59832</v>
      </c>
      <c r="D12" s="10">
        <v>0</v>
      </c>
      <c r="E12" s="10">
        <v>2845</v>
      </c>
      <c r="F12" s="10">
        <v>56793</v>
      </c>
      <c r="G12" s="10">
        <v>194</v>
      </c>
      <c r="H12" s="10">
        <f t="shared" si="3"/>
        <v>40457</v>
      </c>
      <c r="I12" s="10">
        <v>0</v>
      </c>
      <c r="J12" s="10">
        <v>21478</v>
      </c>
      <c r="K12" s="10">
        <v>18979</v>
      </c>
      <c r="L12" s="10">
        <v>0</v>
      </c>
      <c r="M12" s="10">
        <f t="shared" si="4"/>
        <v>0</v>
      </c>
      <c r="N12" s="10">
        <v>0</v>
      </c>
      <c r="O12" s="10">
        <v>0</v>
      </c>
    </row>
    <row r="13" spans="1:39" ht="21" customHeight="1" x14ac:dyDescent="0.2">
      <c r="A13" s="69" t="s">
        <v>23</v>
      </c>
      <c r="B13" s="71">
        <f t="shared" si="1"/>
        <v>29341</v>
      </c>
      <c r="C13" s="71">
        <f t="shared" si="2"/>
        <v>69753</v>
      </c>
      <c r="D13" s="71">
        <v>0</v>
      </c>
      <c r="E13" s="71">
        <v>2748</v>
      </c>
      <c r="F13" s="71">
        <v>66848</v>
      </c>
      <c r="G13" s="71">
        <v>157</v>
      </c>
      <c r="H13" s="71">
        <f t="shared" si="3"/>
        <v>40412</v>
      </c>
      <c r="I13" s="71">
        <v>0</v>
      </c>
      <c r="J13" s="71">
        <v>20688</v>
      </c>
      <c r="K13" s="71">
        <v>19724</v>
      </c>
      <c r="L13" s="71">
        <v>0</v>
      </c>
      <c r="M13" s="71">
        <f t="shared" si="4"/>
        <v>0</v>
      </c>
      <c r="N13" s="71">
        <v>0</v>
      </c>
      <c r="O13" s="71">
        <v>0</v>
      </c>
    </row>
    <row r="14" spans="1:39" ht="21" customHeight="1" x14ac:dyDescent="0.2">
      <c r="A14" s="9" t="s">
        <v>24</v>
      </c>
      <c r="B14" s="10">
        <f t="shared" si="1"/>
        <v>32763</v>
      </c>
      <c r="C14" s="10">
        <f t="shared" si="2"/>
        <v>73421</v>
      </c>
      <c r="D14" s="10">
        <v>0</v>
      </c>
      <c r="E14" s="10">
        <v>2518</v>
      </c>
      <c r="F14" s="10">
        <v>70740</v>
      </c>
      <c r="G14" s="10">
        <v>163</v>
      </c>
      <c r="H14" s="10">
        <f t="shared" si="3"/>
        <v>40658</v>
      </c>
      <c r="I14" s="10">
        <v>0</v>
      </c>
      <c r="J14" s="10">
        <v>20821</v>
      </c>
      <c r="K14" s="10">
        <v>19837</v>
      </c>
      <c r="L14" s="10">
        <v>0</v>
      </c>
      <c r="M14" s="10">
        <f t="shared" si="4"/>
        <v>0</v>
      </c>
      <c r="N14" s="10">
        <v>0</v>
      </c>
      <c r="O14" s="10">
        <v>0</v>
      </c>
    </row>
    <row r="15" spans="1:39" ht="21" customHeight="1" x14ac:dyDescent="0.2">
      <c r="A15" s="69" t="s">
        <v>25</v>
      </c>
      <c r="B15" s="70">
        <f t="shared" si="1"/>
        <v>37431</v>
      </c>
      <c r="C15" s="70">
        <f t="shared" si="2"/>
        <v>77368</v>
      </c>
      <c r="D15" s="70">
        <v>0</v>
      </c>
      <c r="E15" s="70">
        <v>2621</v>
      </c>
      <c r="F15" s="70">
        <v>74575</v>
      </c>
      <c r="G15" s="70">
        <v>172</v>
      </c>
      <c r="H15" s="70">
        <f t="shared" si="3"/>
        <v>39937</v>
      </c>
      <c r="I15" s="70">
        <v>0</v>
      </c>
      <c r="J15" s="70">
        <v>19341</v>
      </c>
      <c r="K15" s="70">
        <v>20596</v>
      </c>
      <c r="L15" s="70">
        <v>0</v>
      </c>
      <c r="M15" s="70">
        <f t="shared" si="4"/>
        <v>0</v>
      </c>
      <c r="N15" s="70">
        <v>0</v>
      </c>
      <c r="O15" s="70">
        <v>0</v>
      </c>
    </row>
    <row r="16" spans="1:39" s="8" customFormat="1" ht="21" customHeight="1" x14ac:dyDescent="0.2">
      <c r="A16" s="9" t="s">
        <v>26</v>
      </c>
      <c r="B16" s="10">
        <f t="shared" si="1"/>
        <v>40232</v>
      </c>
      <c r="C16" s="10">
        <f t="shared" si="2"/>
        <v>79125</v>
      </c>
      <c r="D16" s="10">
        <v>0</v>
      </c>
      <c r="E16" s="10">
        <v>2799</v>
      </c>
      <c r="F16" s="10">
        <v>76137</v>
      </c>
      <c r="G16" s="10">
        <v>189</v>
      </c>
      <c r="H16" s="10">
        <f t="shared" si="3"/>
        <v>38893</v>
      </c>
      <c r="I16" s="10">
        <v>0</v>
      </c>
      <c r="J16" s="10">
        <v>20816</v>
      </c>
      <c r="K16" s="10">
        <v>18077</v>
      </c>
      <c r="L16" s="10">
        <v>0</v>
      </c>
      <c r="M16" s="10">
        <f t="shared" si="4"/>
        <v>304</v>
      </c>
      <c r="N16" s="10">
        <v>1166</v>
      </c>
      <c r="O16" s="10">
        <v>862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21" customHeight="1" x14ac:dyDescent="0.2">
      <c r="A17" s="69" t="s">
        <v>27</v>
      </c>
      <c r="B17" s="71">
        <f t="shared" si="1"/>
        <v>34368</v>
      </c>
      <c r="C17" s="71">
        <f t="shared" si="2"/>
        <v>75565</v>
      </c>
      <c r="D17" s="71">
        <v>0</v>
      </c>
      <c r="E17" s="71">
        <v>3498</v>
      </c>
      <c r="F17" s="71">
        <v>71948</v>
      </c>
      <c r="G17" s="71">
        <v>119</v>
      </c>
      <c r="H17" s="71">
        <f t="shared" si="3"/>
        <v>41197</v>
      </c>
      <c r="I17" s="71">
        <v>0</v>
      </c>
      <c r="J17" s="71">
        <v>23350</v>
      </c>
      <c r="K17" s="71">
        <v>17847</v>
      </c>
      <c r="L17" s="71">
        <v>0</v>
      </c>
      <c r="M17" s="71">
        <f t="shared" si="4"/>
        <v>407</v>
      </c>
      <c r="N17" s="71">
        <v>1029</v>
      </c>
      <c r="O17" s="71">
        <v>622</v>
      </c>
    </row>
    <row r="18" spans="1:39" ht="21" customHeight="1" x14ac:dyDescent="0.2">
      <c r="A18" s="9" t="s">
        <v>28</v>
      </c>
      <c r="B18" s="10">
        <f t="shared" si="1"/>
        <v>37890</v>
      </c>
      <c r="C18" s="10">
        <f t="shared" si="2"/>
        <v>78520</v>
      </c>
      <c r="D18" s="10">
        <v>0</v>
      </c>
      <c r="E18" s="10">
        <v>3511</v>
      </c>
      <c r="F18" s="10">
        <v>74890</v>
      </c>
      <c r="G18" s="10">
        <v>119</v>
      </c>
      <c r="H18" s="10">
        <f t="shared" si="3"/>
        <v>40630</v>
      </c>
      <c r="I18" s="10">
        <v>0</v>
      </c>
      <c r="J18" s="10">
        <v>23295</v>
      </c>
      <c r="K18" s="10">
        <v>17335</v>
      </c>
      <c r="L18" s="10">
        <v>0</v>
      </c>
      <c r="M18" s="10">
        <f t="shared" si="4"/>
        <v>123</v>
      </c>
      <c r="N18" s="10">
        <v>896</v>
      </c>
      <c r="O18" s="10">
        <v>773</v>
      </c>
    </row>
    <row r="19" spans="1:39" ht="21" customHeight="1" x14ac:dyDescent="0.2">
      <c r="A19" s="69" t="s">
        <v>29</v>
      </c>
      <c r="B19" s="70">
        <f t="shared" si="1"/>
        <v>27583</v>
      </c>
      <c r="C19" s="70">
        <f t="shared" si="2"/>
        <v>75417</v>
      </c>
      <c r="D19" s="70">
        <v>0</v>
      </c>
      <c r="E19" s="70">
        <v>3904</v>
      </c>
      <c r="F19" s="70">
        <v>71375</v>
      </c>
      <c r="G19" s="70">
        <v>138</v>
      </c>
      <c r="H19" s="70">
        <f t="shared" si="3"/>
        <v>47834</v>
      </c>
      <c r="I19" s="70">
        <v>0</v>
      </c>
      <c r="J19" s="70">
        <v>26904</v>
      </c>
      <c r="K19" s="70">
        <v>20930</v>
      </c>
      <c r="L19" s="70">
        <v>0</v>
      </c>
      <c r="M19" s="70">
        <f t="shared" si="4"/>
        <v>-70</v>
      </c>
      <c r="N19" s="70">
        <v>980</v>
      </c>
      <c r="O19" s="70">
        <v>1050</v>
      </c>
    </row>
    <row r="20" spans="1:39" ht="21" customHeight="1" x14ac:dyDescent="0.2">
      <c r="A20" s="9" t="s">
        <v>30</v>
      </c>
      <c r="B20" s="10">
        <f t="shared" si="1"/>
        <v>25037</v>
      </c>
      <c r="C20" s="10">
        <f t="shared" si="2"/>
        <v>76364</v>
      </c>
      <c r="D20" s="10">
        <v>0</v>
      </c>
      <c r="E20" s="10">
        <v>4052</v>
      </c>
      <c r="F20" s="10">
        <v>72174</v>
      </c>
      <c r="G20" s="10">
        <v>138</v>
      </c>
      <c r="H20" s="10">
        <f t="shared" si="3"/>
        <v>51327</v>
      </c>
      <c r="I20" s="10">
        <v>0</v>
      </c>
      <c r="J20" s="10">
        <v>30699</v>
      </c>
      <c r="K20" s="10">
        <v>20628</v>
      </c>
      <c r="L20" s="10">
        <v>0</v>
      </c>
      <c r="M20" s="10">
        <f t="shared" si="4"/>
        <v>179</v>
      </c>
      <c r="N20" s="10">
        <v>860</v>
      </c>
      <c r="O20" s="10">
        <v>681</v>
      </c>
    </row>
    <row r="21" spans="1:39" ht="21" customHeight="1" x14ac:dyDescent="0.2">
      <c r="A21" s="69" t="s">
        <v>31</v>
      </c>
      <c r="B21" s="71">
        <f t="shared" si="1"/>
        <v>19790</v>
      </c>
      <c r="C21" s="71">
        <f t="shared" si="2"/>
        <v>77195</v>
      </c>
      <c r="D21" s="71">
        <v>0</v>
      </c>
      <c r="E21" s="71">
        <v>4044</v>
      </c>
      <c r="F21" s="71">
        <v>73020</v>
      </c>
      <c r="G21" s="71">
        <v>131</v>
      </c>
      <c r="H21" s="71">
        <f t="shared" si="3"/>
        <v>57405</v>
      </c>
      <c r="I21" s="71">
        <v>0</v>
      </c>
      <c r="J21" s="71">
        <v>34642</v>
      </c>
      <c r="K21" s="71">
        <v>22763</v>
      </c>
      <c r="L21" s="71">
        <v>0</v>
      </c>
      <c r="M21" s="71">
        <f t="shared" si="4"/>
        <v>434</v>
      </c>
      <c r="N21" s="71">
        <v>1140</v>
      </c>
      <c r="O21" s="71">
        <v>706</v>
      </c>
    </row>
    <row r="22" spans="1:39" s="8" customFormat="1" ht="21" customHeight="1" x14ac:dyDescent="0.2">
      <c r="A22" s="9" t="s">
        <v>32</v>
      </c>
      <c r="B22" s="10">
        <f t="shared" si="1"/>
        <v>12949</v>
      </c>
      <c r="C22" s="10">
        <f t="shared" si="2"/>
        <v>76953</v>
      </c>
      <c r="D22" s="10">
        <v>0</v>
      </c>
      <c r="E22" s="10">
        <v>4633</v>
      </c>
      <c r="F22" s="10">
        <v>72189</v>
      </c>
      <c r="G22" s="10">
        <v>131</v>
      </c>
      <c r="H22" s="10">
        <f t="shared" si="3"/>
        <v>64004</v>
      </c>
      <c r="I22" s="10">
        <v>0</v>
      </c>
      <c r="J22" s="10">
        <v>36810</v>
      </c>
      <c r="K22" s="10">
        <v>27194</v>
      </c>
      <c r="L22" s="10">
        <v>0</v>
      </c>
      <c r="M22" s="10">
        <f t="shared" si="4"/>
        <v>190</v>
      </c>
      <c r="N22" s="10">
        <v>861</v>
      </c>
      <c r="O22" s="10">
        <v>671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21" customHeight="1" x14ac:dyDescent="0.2">
      <c r="A23" s="69" t="s">
        <v>33</v>
      </c>
      <c r="B23" s="70">
        <f t="shared" si="1"/>
        <v>-8660</v>
      </c>
      <c r="C23" s="70">
        <f t="shared" si="2"/>
        <v>66151</v>
      </c>
      <c r="D23" s="70">
        <v>0</v>
      </c>
      <c r="E23" s="70">
        <v>4842</v>
      </c>
      <c r="F23" s="70">
        <v>61145</v>
      </c>
      <c r="G23" s="70">
        <v>164</v>
      </c>
      <c r="H23" s="70">
        <f t="shared" si="3"/>
        <v>74811</v>
      </c>
      <c r="I23" s="70">
        <v>0</v>
      </c>
      <c r="J23" s="70">
        <v>38784</v>
      </c>
      <c r="K23" s="70">
        <v>36027</v>
      </c>
      <c r="L23" s="70">
        <v>0</v>
      </c>
      <c r="M23" s="70">
        <f t="shared" si="4"/>
        <v>392</v>
      </c>
      <c r="N23" s="70">
        <v>1203</v>
      </c>
      <c r="O23" s="70">
        <v>811</v>
      </c>
    </row>
    <row r="24" spans="1:39" ht="21" customHeight="1" x14ac:dyDescent="0.2">
      <c r="A24" s="9" t="s">
        <v>34</v>
      </c>
      <c r="B24" s="10">
        <f t="shared" si="1"/>
        <v>-21482</v>
      </c>
      <c r="C24" s="10">
        <f t="shared" si="2"/>
        <v>67936</v>
      </c>
      <c r="D24" s="10">
        <v>0</v>
      </c>
      <c r="E24" s="10">
        <v>5538</v>
      </c>
      <c r="F24" s="10">
        <v>62266</v>
      </c>
      <c r="G24" s="10">
        <v>132</v>
      </c>
      <c r="H24" s="10">
        <f t="shared" si="3"/>
        <v>89418</v>
      </c>
      <c r="I24" s="10">
        <v>0</v>
      </c>
      <c r="J24" s="10">
        <v>47258</v>
      </c>
      <c r="K24" s="10">
        <v>42160</v>
      </c>
      <c r="L24" s="10">
        <v>0</v>
      </c>
      <c r="M24" s="10">
        <f t="shared" si="4"/>
        <v>-180</v>
      </c>
      <c r="N24" s="10">
        <v>1482</v>
      </c>
      <c r="O24" s="10">
        <v>1662</v>
      </c>
    </row>
    <row r="25" spans="1:39" ht="21" customHeight="1" x14ac:dyDescent="0.2">
      <c r="A25" s="69" t="s">
        <v>35</v>
      </c>
      <c r="B25" s="71">
        <f t="shared" si="1"/>
        <v>-29002</v>
      </c>
      <c r="C25" s="71">
        <f t="shared" si="2"/>
        <v>64640</v>
      </c>
      <c r="D25" s="71">
        <v>0</v>
      </c>
      <c r="E25" s="71">
        <v>5606</v>
      </c>
      <c r="F25" s="71">
        <v>58942</v>
      </c>
      <c r="G25" s="71">
        <v>92</v>
      </c>
      <c r="H25" s="71">
        <f t="shared" si="3"/>
        <v>93642</v>
      </c>
      <c r="I25" s="71">
        <v>0</v>
      </c>
      <c r="J25" s="71">
        <v>53375</v>
      </c>
      <c r="K25" s="71">
        <v>40267</v>
      </c>
      <c r="L25" s="71">
        <v>0</v>
      </c>
      <c r="M25" s="71">
        <f t="shared" si="4"/>
        <v>-17</v>
      </c>
      <c r="N25" s="71">
        <v>2490</v>
      </c>
      <c r="O25" s="71">
        <v>2507</v>
      </c>
    </row>
    <row r="26" spans="1:39" ht="21" customHeight="1" x14ac:dyDescent="0.2">
      <c r="A26" s="9" t="s">
        <v>36</v>
      </c>
      <c r="B26" s="10">
        <f t="shared" si="1"/>
        <v>-34507</v>
      </c>
      <c r="C26" s="10">
        <f t="shared" si="2"/>
        <v>66617</v>
      </c>
      <c r="D26" s="10">
        <v>0</v>
      </c>
      <c r="E26" s="10">
        <v>5780</v>
      </c>
      <c r="F26" s="10">
        <v>60747</v>
      </c>
      <c r="G26" s="10">
        <v>90</v>
      </c>
      <c r="H26" s="10">
        <f t="shared" si="3"/>
        <v>101124</v>
      </c>
      <c r="I26" s="10">
        <v>0</v>
      </c>
      <c r="J26" s="10">
        <v>58318</v>
      </c>
      <c r="K26" s="10">
        <v>42806</v>
      </c>
      <c r="L26" s="10">
        <v>0</v>
      </c>
      <c r="M26" s="10">
        <f t="shared" si="4"/>
        <v>-664</v>
      </c>
      <c r="N26" s="10">
        <v>2376</v>
      </c>
      <c r="O26" s="10">
        <v>3040</v>
      </c>
    </row>
    <row r="27" spans="1:39" ht="21" customHeight="1" x14ac:dyDescent="0.2">
      <c r="A27" s="69" t="s">
        <v>37</v>
      </c>
      <c r="B27" s="70">
        <f t="shared" si="1"/>
        <v>-55215</v>
      </c>
      <c r="C27" s="70">
        <f t="shared" si="2"/>
        <v>57843</v>
      </c>
      <c r="D27" s="70">
        <v>0</v>
      </c>
      <c r="E27" s="70">
        <v>6135</v>
      </c>
      <c r="F27" s="70">
        <v>51615</v>
      </c>
      <c r="G27" s="70">
        <v>93</v>
      </c>
      <c r="H27" s="70">
        <f t="shared" si="3"/>
        <v>113058</v>
      </c>
      <c r="I27" s="70">
        <v>0</v>
      </c>
      <c r="J27" s="70">
        <v>62366</v>
      </c>
      <c r="K27" s="70">
        <v>50692</v>
      </c>
      <c r="L27" s="70">
        <v>0</v>
      </c>
      <c r="M27" s="70">
        <f t="shared" si="4"/>
        <v>165</v>
      </c>
      <c r="N27" s="70">
        <v>2897</v>
      </c>
      <c r="O27" s="70">
        <v>2732</v>
      </c>
    </row>
    <row r="28" spans="1:39" ht="21" customHeight="1" x14ac:dyDescent="0.2">
      <c r="A28" s="9" t="s">
        <v>38</v>
      </c>
      <c r="B28" s="10">
        <f t="shared" si="1"/>
        <v>-74479</v>
      </c>
      <c r="C28" s="10">
        <f t="shared" si="2"/>
        <v>56717</v>
      </c>
      <c r="D28" s="10">
        <v>0</v>
      </c>
      <c r="E28" s="10">
        <v>7124</v>
      </c>
      <c r="F28" s="10">
        <v>49503</v>
      </c>
      <c r="G28" s="10">
        <v>90</v>
      </c>
      <c r="H28" s="10">
        <f t="shared" si="3"/>
        <v>131196</v>
      </c>
      <c r="I28" s="10">
        <v>0</v>
      </c>
      <c r="J28" s="10">
        <v>70718</v>
      </c>
      <c r="K28" s="10">
        <v>60478</v>
      </c>
      <c r="L28" s="10">
        <v>0</v>
      </c>
      <c r="M28" s="10">
        <f t="shared" si="4"/>
        <v>-1365</v>
      </c>
      <c r="N28" s="10">
        <v>1857</v>
      </c>
      <c r="O28" s="10">
        <v>3222</v>
      </c>
    </row>
    <row r="29" spans="1:39" ht="21" customHeight="1" x14ac:dyDescent="0.2">
      <c r="A29" s="69" t="s">
        <v>39</v>
      </c>
      <c r="B29" s="71">
        <f t="shared" si="1"/>
        <v>-121988</v>
      </c>
      <c r="C29" s="71">
        <f t="shared" si="2"/>
        <v>52021</v>
      </c>
      <c r="D29" s="71">
        <v>0</v>
      </c>
      <c r="E29" s="71">
        <v>8695</v>
      </c>
      <c r="F29" s="71">
        <v>43231</v>
      </c>
      <c r="G29" s="71">
        <v>95</v>
      </c>
      <c r="H29" s="71">
        <f t="shared" si="3"/>
        <v>174009</v>
      </c>
      <c r="I29" s="71">
        <v>0</v>
      </c>
      <c r="J29" s="71">
        <v>96471</v>
      </c>
      <c r="K29" s="71">
        <v>77538</v>
      </c>
      <c r="L29" s="71">
        <v>0</v>
      </c>
      <c r="M29" s="71">
        <f t="shared" si="4"/>
        <v>-5501</v>
      </c>
      <c r="N29" s="71">
        <v>5199</v>
      </c>
      <c r="O29" s="71">
        <v>10700</v>
      </c>
    </row>
    <row r="30" spans="1:39" ht="21" customHeight="1" x14ac:dyDescent="0.2">
      <c r="A30" s="9" t="s">
        <v>40</v>
      </c>
      <c r="B30" s="10">
        <f t="shared" si="1"/>
        <v>-151132</v>
      </c>
      <c r="C30" s="10">
        <f t="shared" si="2"/>
        <v>40461</v>
      </c>
      <c r="D30" s="10">
        <v>0</v>
      </c>
      <c r="E30" s="10">
        <v>9560</v>
      </c>
      <c r="F30" s="10">
        <v>30789</v>
      </c>
      <c r="G30" s="10">
        <v>112</v>
      </c>
      <c r="H30" s="10">
        <f t="shared" si="3"/>
        <v>191593</v>
      </c>
      <c r="I30" s="10">
        <v>0</v>
      </c>
      <c r="J30" s="10">
        <v>105744</v>
      </c>
      <c r="K30" s="10">
        <v>85849</v>
      </c>
      <c r="L30" s="10">
        <v>0</v>
      </c>
      <c r="M30" s="10">
        <f t="shared" si="4"/>
        <v>-2731</v>
      </c>
      <c r="N30" s="10">
        <v>6462</v>
      </c>
      <c r="O30" s="10">
        <v>9193</v>
      </c>
    </row>
    <row r="31" spans="1:39" ht="21" customHeight="1" x14ac:dyDescent="0.2">
      <c r="A31" s="69" t="s">
        <v>41</v>
      </c>
      <c r="B31" s="70">
        <f t="shared" si="1"/>
        <v>-143871</v>
      </c>
      <c r="C31" s="70">
        <f t="shared" si="2"/>
        <v>40077</v>
      </c>
      <c r="D31" s="70">
        <v>0</v>
      </c>
      <c r="E31" s="70">
        <v>8374</v>
      </c>
      <c r="F31" s="70">
        <v>31586</v>
      </c>
      <c r="G31" s="70">
        <v>117</v>
      </c>
      <c r="H31" s="70">
        <f t="shared" si="3"/>
        <v>183948</v>
      </c>
      <c r="I31" s="70">
        <v>0</v>
      </c>
      <c r="J31" s="70">
        <v>102391</v>
      </c>
      <c r="K31" s="70">
        <v>81557</v>
      </c>
      <c r="L31" s="70">
        <v>0</v>
      </c>
      <c r="M31" s="70">
        <f t="shared" si="4"/>
        <v>-1753</v>
      </c>
      <c r="N31" s="70">
        <v>3399</v>
      </c>
      <c r="O31" s="70">
        <v>5152</v>
      </c>
    </row>
    <row r="32" spans="1:39" ht="21" customHeight="1" x14ac:dyDescent="0.2">
      <c r="A32" s="9" t="s">
        <v>42</v>
      </c>
      <c r="B32" s="10">
        <f t="shared" si="1"/>
        <v>-142086</v>
      </c>
      <c r="C32" s="10">
        <f t="shared" si="2"/>
        <v>36092</v>
      </c>
      <c r="D32" s="10">
        <v>0</v>
      </c>
      <c r="E32" s="10">
        <v>7457</v>
      </c>
      <c r="F32" s="10">
        <v>28524</v>
      </c>
      <c r="G32" s="10">
        <v>111</v>
      </c>
      <c r="H32" s="10">
        <f t="shared" si="3"/>
        <v>178178</v>
      </c>
      <c r="I32" s="10">
        <v>0</v>
      </c>
      <c r="J32" s="10">
        <v>97117</v>
      </c>
      <c r="K32" s="10">
        <v>81061</v>
      </c>
      <c r="L32" s="10">
        <v>0</v>
      </c>
      <c r="M32" s="10">
        <f t="shared" si="4"/>
        <v>-697</v>
      </c>
      <c r="N32" s="10">
        <v>2176</v>
      </c>
      <c r="O32" s="10">
        <v>2873</v>
      </c>
    </row>
    <row r="33" spans="1:15" ht="21" customHeight="1" x14ac:dyDescent="0.2">
      <c r="A33" s="69" t="s">
        <v>43</v>
      </c>
      <c r="B33" s="71">
        <f t="shared" si="1"/>
        <v>-143664</v>
      </c>
      <c r="C33" s="71">
        <f t="shared" si="2"/>
        <v>29279</v>
      </c>
      <c r="D33" s="71">
        <v>0</v>
      </c>
      <c r="E33" s="71">
        <v>6544</v>
      </c>
      <c r="F33" s="71">
        <v>22624</v>
      </c>
      <c r="G33" s="71">
        <v>111</v>
      </c>
      <c r="H33" s="71">
        <f t="shared" si="3"/>
        <v>172943</v>
      </c>
      <c r="I33" s="71">
        <v>0</v>
      </c>
      <c r="J33" s="71">
        <v>92855</v>
      </c>
      <c r="K33" s="71">
        <v>79957</v>
      </c>
      <c r="L33" s="71">
        <v>131</v>
      </c>
      <c r="M33" s="71">
        <f t="shared" si="4"/>
        <v>-387</v>
      </c>
      <c r="N33" s="71">
        <v>1884</v>
      </c>
      <c r="O33" s="71">
        <v>2271</v>
      </c>
    </row>
    <row r="34" spans="1:15" ht="21" customHeight="1" x14ac:dyDescent="0.2">
      <c r="A34" s="9" t="s">
        <v>44</v>
      </c>
      <c r="B34" s="10">
        <f t="shared" si="1"/>
        <v>-140554</v>
      </c>
      <c r="C34" s="10">
        <f t="shared" si="2"/>
        <v>31736</v>
      </c>
      <c r="D34" s="10">
        <v>66</v>
      </c>
      <c r="E34" s="10">
        <v>8221</v>
      </c>
      <c r="F34" s="10">
        <v>22687</v>
      </c>
      <c r="G34" s="10">
        <v>762</v>
      </c>
      <c r="H34" s="10">
        <f t="shared" si="3"/>
        <v>172290</v>
      </c>
      <c r="I34" s="10">
        <v>0</v>
      </c>
      <c r="J34" s="10">
        <v>91400</v>
      </c>
      <c r="K34" s="10">
        <v>74151</v>
      </c>
      <c r="L34" s="10">
        <v>6739</v>
      </c>
      <c r="M34" s="10">
        <f t="shared" si="4"/>
        <v>-644</v>
      </c>
      <c r="N34" s="10">
        <v>5829</v>
      </c>
      <c r="O34" s="10">
        <v>6473</v>
      </c>
    </row>
    <row r="35" spans="1:15" ht="21" customHeight="1" x14ac:dyDescent="0.2">
      <c r="A35" s="69" t="s">
        <v>45</v>
      </c>
      <c r="B35" s="70">
        <f t="shared" si="1"/>
        <v>-156326</v>
      </c>
      <c r="C35" s="70">
        <f t="shared" si="2"/>
        <v>35746</v>
      </c>
      <c r="D35" s="70">
        <v>67</v>
      </c>
      <c r="E35" s="70">
        <v>8972</v>
      </c>
      <c r="F35" s="70">
        <v>23125</v>
      </c>
      <c r="G35" s="70">
        <v>3582</v>
      </c>
      <c r="H35" s="70">
        <f t="shared" si="3"/>
        <v>192072</v>
      </c>
      <c r="I35" s="70">
        <v>0</v>
      </c>
      <c r="J35" s="70">
        <v>99203</v>
      </c>
      <c r="K35" s="70">
        <v>86164</v>
      </c>
      <c r="L35" s="70">
        <v>6705</v>
      </c>
      <c r="M35" s="70">
        <f t="shared" si="4"/>
        <v>-9793</v>
      </c>
      <c r="N35" s="70">
        <v>9067</v>
      </c>
      <c r="O35" s="70">
        <v>18860</v>
      </c>
    </row>
    <row r="36" spans="1:15" ht="21" customHeight="1" x14ac:dyDescent="0.2">
      <c r="A36" s="9" t="s">
        <v>46</v>
      </c>
      <c r="B36" s="10">
        <f t="shared" si="1"/>
        <v>-160072</v>
      </c>
      <c r="C36" s="10">
        <f t="shared" si="2"/>
        <v>27407</v>
      </c>
      <c r="D36" s="10">
        <v>67</v>
      </c>
      <c r="E36" s="10">
        <v>8135</v>
      </c>
      <c r="F36" s="10">
        <v>17816</v>
      </c>
      <c r="G36" s="10">
        <v>1389</v>
      </c>
      <c r="H36" s="10">
        <f t="shared" si="3"/>
        <v>187479</v>
      </c>
      <c r="I36" s="10">
        <v>0</v>
      </c>
      <c r="J36" s="10">
        <v>89914</v>
      </c>
      <c r="K36" s="10">
        <v>91335</v>
      </c>
      <c r="L36" s="10">
        <v>6230</v>
      </c>
      <c r="M36" s="10">
        <f t="shared" si="4"/>
        <v>-2738</v>
      </c>
      <c r="N36" s="10">
        <v>10180</v>
      </c>
      <c r="O36" s="10">
        <v>12918</v>
      </c>
    </row>
    <row r="37" spans="1:15" ht="21" customHeight="1" x14ac:dyDescent="0.2">
      <c r="A37" s="69" t="s">
        <v>47</v>
      </c>
      <c r="B37" s="71">
        <f t="shared" si="1"/>
        <v>-164952</v>
      </c>
      <c r="C37" s="71">
        <f t="shared" si="2"/>
        <v>35086</v>
      </c>
      <c r="D37" s="71">
        <v>67</v>
      </c>
      <c r="E37" s="71">
        <v>6951</v>
      </c>
      <c r="F37" s="71">
        <v>24263</v>
      </c>
      <c r="G37" s="71">
        <v>3805</v>
      </c>
      <c r="H37" s="71">
        <f t="shared" si="3"/>
        <v>200038</v>
      </c>
      <c r="I37" s="71">
        <v>0</v>
      </c>
      <c r="J37" s="71">
        <v>100753</v>
      </c>
      <c r="K37" s="71">
        <v>93412</v>
      </c>
      <c r="L37" s="71">
        <v>5873</v>
      </c>
      <c r="M37" s="71">
        <f t="shared" si="4"/>
        <v>-7490</v>
      </c>
      <c r="N37" s="71">
        <v>7106</v>
      </c>
      <c r="O37" s="71">
        <v>14596</v>
      </c>
    </row>
    <row r="38" spans="1:15" ht="21" customHeight="1" x14ac:dyDescent="0.2">
      <c r="A38" s="9" t="s">
        <v>48</v>
      </c>
      <c r="B38" s="10">
        <f t="shared" si="1"/>
        <v>-167086</v>
      </c>
      <c r="C38" s="10">
        <f t="shared" si="2"/>
        <v>36069</v>
      </c>
      <c r="D38" s="10">
        <v>67</v>
      </c>
      <c r="E38" s="10">
        <v>8748</v>
      </c>
      <c r="F38" s="10">
        <v>24475</v>
      </c>
      <c r="G38" s="10">
        <v>2779</v>
      </c>
      <c r="H38" s="10">
        <f t="shared" si="3"/>
        <v>203155</v>
      </c>
      <c r="I38" s="10">
        <v>0</v>
      </c>
      <c r="J38" s="10">
        <v>99201</v>
      </c>
      <c r="K38" s="10">
        <v>97642</v>
      </c>
      <c r="L38" s="10">
        <v>6312</v>
      </c>
      <c r="M38" s="10">
        <f t="shared" si="4"/>
        <v>-3374</v>
      </c>
      <c r="N38" s="10">
        <v>7338</v>
      </c>
      <c r="O38" s="10">
        <v>10712</v>
      </c>
    </row>
    <row r="39" spans="1:15" ht="21" customHeight="1" x14ac:dyDescent="0.2">
      <c r="A39" s="69" t="s">
        <v>49</v>
      </c>
      <c r="B39" s="70">
        <f t="shared" si="1"/>
        <v>-192046</v>
      </c>
      <c r="C39" s="70">
        <f t="shared" si="2"/>
        <v>31913</v>
      </c>
      <c r="D39" s="70">
        <v>67</v>
      </c>
      <c r="E39" s="70">
        <v>7758</v>
      </c>
      <c r="F39" s="70">
        <v>19106</v>
      </c>
      <c r="G39" s="70">
        <v>4982</v>
      </c>
      <c r="H39" s="70">
        <f t="shared" si="3"/>
        <v>223959</v>
      </c>
      <c r="I39" s="70">
        <v>0</v>
      </c>
      <c r="J39" s="70">
        <v>106064</v>
      </c>
      <c r="K39" s="70">
        <v>110622</v>
      </c>
      <c r="L39" s="70">
        <v>7273</v>
      </c>
      <c r="M39" s="70">
        <f t="shared" si="4"/>
        <v>-6863</v>
      </c>
      <c r="N39" s="70">
        <v>6637</v>
      </c>
      <c r="O39" s="70">
        <v>13500</v>
      </c>
    </row>
    <row r="40" spans="1:15" ht="21" customHeight="1" x14ac:dyDescent="0.2">
      <c r="A40" s="9" t="s">
        <v>50</v>
      </c>
      <c r="B40" s="10">
        <f t="shared" si="1"/>
        <v>-180947</v>
      </c>
      <c r="C40" s="10">
        <f t="shared" si="2"/>
        <v>42792</v>
      </c>
      <c r="D40" s="10">
        <v>67</v>
      </c>
      <c r="E40" s="10">
        <v>8740</v>
      </c>
      <c r="F40" s="10">
        <v>27126</v>
      </c>
      <c r="G40" s="10">
        <v>6859</v>
      </c>
      <c r="H40" s="10">
        <f t="shared" si="3"/>
        <v>223739</v>
      </c>
      <c r="I40" s="10">
        <v>0</v>
      </c>
      <c r="J40" s="10">
        <v>117379</v>
      </c>
      <c r="K40" s="10">
        <v>101392</v>
      </c>
      <c r="L40" s="10">
        <v>4968</v>
      </c>
      <c r="M40" s="10">
        <f t="shared" si="4"/>
        <v>-8737</v>
      </c>
      <c r="N40" s="10">
        <v>13304</v>
      </c>
      <c r="O40" s="10">
        <v>22041</v>
      </c>
    </row>
    <row r="41" spans="1:15" ht="21" customHeight="1" x14ac:dyDescent="0.2">
      <c r="A41" s="69" t="s">
        <v>51</v>
      </c>
      <c r="B41" s="71">
        <f t="shared" si="1"/>
        <v>-175006</v>
      </c>
      <c r="C41" s="71">
        <f t="shared" si="2"/>
        <v>45998</v>
      </c>
      <c r="D41" s="71">
        <v>67</v>
      </c>
      <c r="E41" s="71">
        <v>11473</v>
      </c>
      <c r="F41" s="71">
        <v>28120</v>
      </c>
      <c r="G41" s="71">
        <v>6338</v>
      </c>
      <c r="H41" s="71">
        <f t="shared" si="3"/>
        <v>221004</v>
      </c>
      <c r="I41" s="71">
        <v>0</v>
      </c>
      <c r="J41" s="71">
        <v>115421</v>
      </c>
      <c r="K41" s="71">
        <v>100700</v>
      </c>
      <c r="L41" s="71">
        <v>4883</v>
      </c>
      <c r="M41" s="71">
        <f t="shared" si="4"/>
        <v>-7034</v>
      </c>
      <c r="N41" s="71">
        <v>12417</v>
      </c>
      <c r="O41" s="71">
        <v>19451</v>
      </c>
    </row>
    <row r="42" spans="1:15" ht="21" customHeight="1" x14ac:dyDescent="0.2">
      <c r="A42" s="9" t="s">
        <v>52</v>
      </c>
      <c r="B42" s="10">
        <f t="shared" si="1"/>
        <v>-171652</v>
      </c>
      <c r="C42" s="10">
        <f t="shared" si="2"/>
        <v>31385</v>
      </c>
      <c r="D42" s="10">
        <v>67</v>
      </c>
      <c r="E42" s="10">
        <v>8875</v>
      </c>
      <c r="F42" s="10">
        <v>18449</v>
      </c>
      <c r="G42" s="10">
        <v>3994</v>
      </c>
      <c r="H42" s="10">
        <f t="shared" si="3"/>
        <v>203037</v>
      </c>
      <c r="I42" s="10">
        <v>0</v>
      </c>
      <c r="J42" s="10">
        <v>107078</v>
      </c>
      <c r="K42" s="10">
        <v>90981</v>
      </c>
      <c r="L42" s="10">
        <v>4978</v>
      </c>
      <c r="M42" s="10">
        <f t="shared" si="4"/>
        <v>-3442</v>
      </c>
      <c r="N42" s="10">
        <v>11354</v>
      </c>
      <c r="O42" s="10">
        <v>14796</v>
      </c>
    </row>
    <row r="43" spans="1:15" ht="21" customHeight="1" x14ac:dyDescent="0.2">
      <c r="A43" s="69" t="s">
        <v>53</v>
      </c>
      <c r="B43" s="70">
        <f t="shared" si="1"/>
        <v>-163136</v>
      </c>
      <c r="C43" s="70">
        <f t="shared" si="2"/>
        <v>39897</v>
      </c>
      <c r="D43" s="70">
        <v>69</v>
      </c>
      <c r="E43" s="70">
        <v>9102</v>
      </c>
      <c r="F43" s="70">
        <v>25205</v>
      </c>
      <c r="G43" s="70">
        <v>5521</v>
      </c>
      <c r="H43" s="70">
        <f t="shared" si="3"/>
        <v>203033</v>
      </c>
      <c r="I43" s="70">
        <v>0</v>
      </c>
      <c r="J43" s="70">
        <v>115759</v>
      </c>
      <c r="K43" s="70">
        <v>81978</v>
      </c>
      <c r="L43" s="70">
        <v>5296</v>
      </c>
      <c r="M43" s="70">
        <f t="shared" si="4"/>
        <v>-5742</v>
      </c>
      <c r="N43" s="70">
        <v>10275</v>
      </c>
      <c r="O43" s="70">
        <v>16017</v>
      </c>
    </row>
    <row r="44" spans="1:15" ht="21" customHeight="1" x14ac:dyDescent="0.2">
      <c r="A44" s="9" t="s">
        <v>54</v>
      </c>
      <c r="B44" s="10">
        <f t="shared" si="1"/>
        <v>-150769</v>
      </c>
      <c r="C44" s="10">
        <f t="shared" si="2"/>
        <v>43074</v>
      </c>
      <c r="D44" s="10">
        <v>69</v>
      </c>
      <c r="E44" s="10">
        <v>8987</v>
      </c>
      <c r="F44" s="10">
        <v>29410</v>
      </c>
      <c r="G44" s="10">
        <v>4608</v>
      </c>
      <c r="H44" s="10">
        <f t="shared" si="3"/>
        <v>193843</v>
      </c>
      <c r="I44" s="10">
        <v>0</v>
      </c>
      <c r="J44" s="10">
        <v>112914</v>
      </c>
      <c r="K44" s="10">
        <v>75407</v>
      </c>
      <c r="L44" s="10">
        <v>5522</v>
      </c>
      <c r="M44" s="10">
        <f t="shared" si="4"/>
        <v>-3577</v>
      </c>
      <c r="N44" s="10">
        <v>12377</v>
      </c>
      <c r="O44" s="10">
        <v>15954</v>
      </c>
    </row>
    <row r="45" spans="1:15" ht="21" customHeight="1" x14ac:dyDescent="0.2">
      <c r="A45" s="69" t="s">
        <v>55</v>
      </c>
      <c r="B45" s="71">
        <f t="shared" si="1"/>
        <v>-150112</v>
      </c>
      <c r="C45" s="71">
        <f t="shared" si="2"/>
        <v>43995</v>
      </c>
      <c r="D45" s="71">
        <v>69</v>
      </c>
      <c r="E45" s="71">
        <v>9833</v>
      </c>
      <c r="F45" s="71">
        <v>29635</v>
      </c>
      <c r="G45" s="71">
        <v>4458</v>
      </c>
      <c r="H45" s="71">
        <f t="shared" si="3"/>
        <v>194107</v>
      </c>
      <c r="I45" s="71">
        <v>0</v>
      </c>
      <c r="J45" s="71">
        <v>112569</v>
      </c>
      <c r="K45" s="71">
        <v>75220</v>
      </c>
      <c r="L45" s="71">
        <v>6318</v>
      </c>
      <c r="M45" s="71">
        <f t="shared" si="4"/>
        <v>-4575</v>
      </c>
      <c r="N45" s="71">
        <v>13816</v>
      </c>
      <c r="O45" s="71">
        <v>18391</v>
      </c>
    </row>
    <row r="46" spans="1:15" ht="21" customHeight="1" x14ac:dyDescent="0.2">
      <c r="A46" s="9" t="s">
        <v>56</v>
      </c>
      <c r="B46" s="10">
        <f t="shared" si="1"/>
        <v>-157145</v>
      </c>
      <c r="C46" s="10">
        <f t="shared" si="2"/>
        <v>38401</v>
      </c>
      <c r="D46" s="10">
        <v>44</v>
      </c>
      <c r="E46" s="10">
        <v>10449</v>
      </c>
      <c r="F46" s="10">
        <v>22964</v>
      </c>
      <c r="G46" s="10">
        <v>4944</v>
      </c>
      <c r="H46" s="10">
        <f t="shared" si="3"/>
        <v>195546</v>
      </c>
      <c r="I46" s="10">
        <v>0</v>
      </c>
      <c r="J46" s="10">
        <v>112738</v>
      </c>
      <c r="K46" s="10">
        <v>76648</v>
      </c>
      <c r="L46" s="10">
        <v>6160</v>
      </c>
      <c r="M46" s="10">
        <f t="shared" si="4"/>
        <v>-5038</v>
      </c>
      <c r="N46" s="10">
        <v>12602</v>
      </c>
      <c r="O46" s="10">
        <v>17640</v>
      </c>
    </row>
    <row r="47" spans="1:15" ht="21" customHeight="1" x14ac:dyDescent="0.2">
      <c r="A47" s="69" t="s">
        <v>57</v>
      </c>
      <c r="B47" s="70">
        <f t="shared" si="1"/>
        <v>-169863</v>
      </c>
      <c r="C47" s="70">
        <f t="shared" si="2"/>
        <v>39962</v>
      </c>
      <c r="D47" s="70">
        <v>45</v>
      </c>
      <c r="E47" s="70">
        <v>14187</v>
      </c>
      <c r="F47" s="70">
        <v>19216</v>
      </c>
      <c r="G47" s="70">
        <v>6514</v>
      </c>
      <c r="H47" s="70">
        <f t="shared" si="3"/>
        <v>209825</v>
      </c>
      <c r="I47" s="70">
        <v>0</v>
      </c>
      <c r="J47" s="70">
        <v>116333</v>
      </c>
      <c r="K47" s="70">
        <v>87424</v>
      </c>
      <c r="L47" s="70">
        <v>6068</v>
      </c>
      <c r="M47" s="70">
        <f t="shared" si="4"/>
        <v>-6606</v>
      </c>
      <c r="N47" s="70">
        <v>11513</v>
      </c>
      <c r="O47" s="70">
        <v>18119</v>
      </c>
    </row>
    <row r="48" spans="1:15" ht="21" customHeight="1" x14ac:dyDescent="0.2">
      <c r="A48" s="9" t="s">
        <v>58</v>
      </c>
      <c r="B48" s="10">
        <f t="shared" si="1"/>
        <v>-162276</v>
      </c>
      <c r="C48" s="10">
        <f t="shared" si="2"/>
        <v>46486</v>
      </c>
      <c r="D48" s="10">
        <v>49</v>
      </c>
      <c r="E48" s="10">
        <v>13348</v>
      </c>
      <c r="F48" s="10">
        <v>28467</v>
      </c>
      <c r="G48" s="10">
        <v>4622</v>
      </c>
      <c r="H48" s="10">
        <f t="shared" si="3"/>
        <v>208762</v>
      </c>
      <c r="I48" s="10">
        <v>0</v>
      </c>
      <c r="J48" s="10">
        <v>115518</v>
      </c>
      <c r="K48" s="10">
        <v>87041</v>
      </c>
      <c r="L48" s="10">
        <v>6203</v>
      </c>
      <c r="M48" s="10">
        <f t="shared" si="4"/>
        <v>-4205</v>
      </c>
      <c r="N48" s="10">
        <v>11945</v>
      </c>
      <c r="O48" s="10">
        <v>16150</v>
      </c>
    </row>
    <row r="49" spans="1:15" ht="21" customHeight="1" x14ac:dyDescent="0.2">
      <c r="A49" s="69" t="s">
        <v>59</v>
      </c>
      <c r="B49" s="71">
        <f t="shared" si="1"/>
        <v>-155974</v>
      </c>
      <c r="C49" s="71">
        <f t="shared" si="2"/>
        <v>40873</v>
      </c>
      <c r="D49" s="71">
        <v>49</v>
      </c>
      <c r="E49" s="71">
        <v>12445</v>
      </c>
      <c r="F49" s="71">
        <v>24013</v>
      </c>
      <c r="G49" s="71">
        <v>4366</v>
      </c>
      <c r="H49" s="71">
        <f t="shared" si="3"/>
        <v>196847</v>
      </c>
      <c r="I49" s="71">
        <v>0</v>
      </c>
      <c r="J49" s="71">
        <v>112889</v>
      </c>
      <c r="K49" s="71">
        <v>77762</v>
      </c>
      <c r="L49" s="71">
        <v>6196</v>
      </c>
      <c r="M49" s="71">
        <f t="shared" si="4"/>
        <v>-2936</v>
      </c>
      <c r="N49" s="71">
        <v>12296</v>
      </c>
      <c r="O49" s="71">
        <v>15232</v>
      </c>
    </row>
    <row r="50" spans="1:15" s="38" customFormat="1" ht="21" customHeight="1" x14ac:dyDescent="0.2">
      <c r="A50" s="9" t="s">
        <v>125</v>
      </c>
      <c r="B50" s="36">
        <f t="shared" si="1"/>
        <v>-159811</v>
      </c>
      <c r="C50" s="36">
        <f t="shared" si="2"/>
        <v>38358</v>
      </c>
      <c r="D50" s="10">
        <v>49</v>
      </c>
      <c r="E50" s="10">
        <v>11120</v>
      </c>
      <c r="F50" s="10">
        <v>22031</v>
      </c>
      <c r="G50" s="10">
        <v>5158</v>
      </c>
      <c r="H50" s="36">
        <f t="shared" si="3"/>
        <v>198169</v>
      </c>
      <c r="I50" s="10">
        <v>0</v>
      </c>
      <c r="J50" s="10">
        <v>113712</v>
      </c>
      <c r="K50" s="10">
        <v>78437</v>
      </c>
      <c r="L50" s="10">
        <v>6020</v>
      </c>
      <c r="M50" s="36">
        <f t="shared" si="4"/>
        <v>-4002</v>
      </c>
      <c r="N50" s="10">
        <v>10686</v>
      </c>
      <c r="O50" s="10">
        <v>14688</v>
      </c>
    </row>
    <row r="51" spans="1:15" s="38" customFormat="1" ht="21" customHeight="1" x14ac:dyDescent="0.2">
      <c r="A51" s="69" t="s">
        <v>126</v>
      </c>
      <c r="B51" s="73">
        <f t="shared" si="1"/>
        <v>-147301</v>
      </c>
      <c r="C51" s="73">
        <f t="shared" si="2"/>
        <v>50286</v>
      </c>
      <c r="D51" s="70">
        <v>49</v>
      </c>
      <c r="E51" s="70">
        <v>11678</v>
      </c>
      <c r="F51" s="70">
        <v>33767</v>
      </c>
      <c r="G51" s="70">
        <v>4792</v>
      </c>
      <c r="H51" s="73">
        <f t="shared" si="3"/>
        <v>197587</v>
      </c>
      <c r="I51" s="70">
        <v>0</v>
      </c>
      <c r="J51" s="70">
        <v>123655</v>
      </c>
      <c r="K51" s="70">
        <v>67432</v>
      </c>
      <c r="L51" s="70">
        <v>6500</v>
      </c>
      <c r="M51" s="73">
        <f t="shared" si="4"/>
        <v>-3736</v>
      </c>
      <c r="N51" s="70">
        <v>13259</v>
      </c>
      <c r="O51" s="70">
        <v>16995</v>
      </c>
    </row>
    <row r="52" spans="1:15" s="38" customFormat="1" ht="21" customHeight="1" x14ac:dyDescent="0.2">
      <c r="A52" s="9" t="s">
        <v>127</v>
      </c>
      <c r="B52" s="36">
        <f t="shared" si="1"/>
        <v>-153960</v>
      </c>
      <c r="C52" s="36">
        <f t="shared" si="2"/>
        <v>49901</v>
      </c>
      <c r="D52" s="10">
        <v>52</v>
      </c>
      <c r="E52" s="10">
        <v>13106</v>
      </c>
      <c r="F52" s="10">
        <v>31701</v>
      </c>
      <c r="G52" s="10">
        <v>5042</v>
      </c>
      <c r="H52" s="36">
        <f t="shared" si="3"/>
        <v>203861</v>
      </c>
      <c r="I52" s="10">
        <v>0</v>
      </c>
      <c r="J52" s="10">
        <v>124950</v>
      </c>
      <c r="K52" s="10">
        <v>70737</v>
      </c>
      <c r="L52" s="10">
        <v>8174</v>
      </c>
      <c r="M52" s="36">
        <f t="shared" si="4"/>
        <v>-3186</v>
      </c>
      <c r="N52" s="10">
        <v>17001</v>
      </c>
      <c r="O52" s="10">
        <v>20187</v>
      </c>
    </row>
    <row r="53" spans="1:15" s="38" customFormat="1" ht="21" customHeight="1" x14ac:dyDescent="0.2">
      <c r="A53" s="69" t="s">
        <v>128</v>
      </c>
      <c r="B53" s="74">
        <f t="shared" si="1"/>
        <v>-162872</v>
      </c>
      <c r="C53" s="74">
        <f t="shared" si="2"/>
        <v>44926</v>
      </c>
      <c r="D53" s="71">
        <v>53</v>
      </c>
      <c r="E53" s="71">
        <v>14921</v>
      </c>
      <c r="F53" s="71">
        <v>23329</v>
      </c>
      <c r="G53" s="71">
        <v>6623</v>
      </c>
      <c r="H53" s="74">
        <f t="shared" si="3"/>
        <v>207798</v>
      </c>
      <c r="I53" s="71">
        <v>0</v>
      </c>
      <c r="J53" s="71">
        <v>128951</v>
      </c>
      <c r="K53" s="71">
        <v>70889</v>
      </c>
      <c r="L53" s="71">
        <v>7958</v>
      </c>
      <c r="M53" s="74">
        <f t="shared" si="4"/>
        <v>-3641</v>
      </c>
      <c r="N53" s="71">
        <v>21009</v>
      </c>
      <c r="O53" s="71">
        <v>24650</v>
      </c>
    </row>
    <row r="54" spans="1:15" s="38" customFormat="1" ht="21" customHeight="1" x14ac:dyDescent="0.2">
      <c r="A54" s="9" t="s">
        <v>132</v>
      </c>
      <c r="B54" s="36">
        <f t="shared" ref="B54:B57" si="5">+C54-H54</f>
        <v>-159680</v>
      </c>
      <c r="C54" s="36">
        <f t="shared" ref="C54:C57" si="6">+D54+E54+F54+G54</f>
        <v>49589</v>
      </c>
      <c r="D54" s="10">
        <v>53</v>
      </c>
      <c r="E54" s="10">
        <v>14775</v>
      </c>
      <c r="F54" s="10">
        <v>25239</v>
      </c>
      <c r="G54" s="10">
        <v>9522</v>
      </c>
      <c r="H54" s="36">
        <f t="shared" ref="H54:H57" si="7">+I54+J54+K54+L54</f>
        <v>209269</v>
      </c>
      <c r="I54" s="10">
        <v>0</v>
      </c>
      <c r="J54" s="10">
        <v>129645</v>
      </c>
      <c r="K54" s="10">
        <v>71706</v>
      </c>
      <c r="L54" s="10">
        <v>7918</v>
      </c>
      <c r="M54" s="36">
        <f t="shared" ref="M54:M57" si="8">+N54-O54</f>
        <v>-7907</v>
      </c>
      <c r="N54" s="10">
        <v>23032</v>
      </c>
      <c r="O54" s="10">
        <v>30939</v>
      </c>
    </row>
    <row r="55" spans="1:15" s="38" customFormat="1" ht="21" customHeight="1" x14ac:dyDescent="0.2">
      <c r="A55" s="69" t="s">
        <v>133</v>
      </c>
      <c r="B55" s="73">
        <f t="shared" si="5"/>
        <v>-184258</v>
      </c>
      <c r="C55" s="73">
        <f t="shared" si="6"/>
        <v>44020</v>
      </c>
      <c r="D55" s="70">
        <v>54</v>
      </c>
      <c r="E55" s="70">
        <v>15569</v>
      </c>
      <c r="F55" s="70">
        <v>18144</v>
      </c>
      <c r="G55" s="70">
        <v>10253</v>
      </c>
      <c r="H55" s="73">
        <f t="shared" si="7"/>
        <v>228278</v>
      </c>
      <c r="I55" s="70">
        <v>0</v>
      </c>
      <c r="J55" s="70">
        <v>130663</v>
      </c>
      <c r="K55" s="70">
        <v>88386</v>
      </c>
      <c r="L55" s="70">
        <v>9229</v>
      </c>
      <c r="M55" s="73">
        <f t="shared" si="8"/>
        <v>-11846</v>
      </c>
      <c r="N55" s="70">
        <v>16037</v>
      </c>
      <c r="O55" s="70">
        <v>27883</v>
      </c>
    </row>
    <row r="56" spans="1:15" s="38" customFormat="1" ht="21" customHeight="1" x14ac:dyDescent="0.2">
      <c r="A56" s="9" t="s">
        <v>134</v>
      </c>
      <c r="B56" s="36">
        <f t="shared" si="5"/>
        <v>-176065</v>
      </c>
      <c r="C56" s="36">
        <f t="shared" si="6"/>
        <v>45892</v>
      </c>
      <c r="D56" s="10">
        <v>54</v>
      </c>
      <c r="E56" s="10">
        <v>15449</v>
      </c>
      <c r="F56" s="10">
        <v>22293</v>
      </c>
      <c r="G56" s="10">
        <v>8096</v>
      </c>
      <c r="H56" s="36">
        <f t="shared" si="7"/>
        <v>221957</v>
      </c>
      <c r="I56" s="10">
        <v>0</v>
      </c>
      <c r="J56" s="10">
        <v>127220</v>
      </c>
      <c r="K56" s="10">
        <v>87410</v>
      </c>
      <c r="L56" s="10">
        <v>7327</v>
      </c>
      <c r="M56" s="36">
        <f t="shared" si="8"/>
        <v>-8274</v>
      </c>
      <c r="N56" s="10">
        <v>16502</v>
      </c>
      <c r="O56" s="10">
        <v>24776</v>
      </c>
    </row>
    <row r="57" spans="1:15" s="38" customFormat="1" ht="21" customHeight="1" x14ac:dyDescent="0.2">
      <c r="A57" s="69" t="s">
        <v>135</v>
      </c>
      <c r="B57" s="74">
        <f t="shared" si="5"/>
        <v>-161577</v>
      </c>
      <c r="C57" s="74">
        <f t="shared" si="6"/>
        <v>45159</v>
      </c>
      <c r="D57" s="71">
        <v>125</v>
      </c>
      <c r="E57" s="71">
        <v>16032</v>
      </c>
      <c r="F57" s="71">
        <v>21028</v>
      </c>
      <c r="G57" s="71">
        <v>7974</v>
      </c>
      <c r="H57" s="74">
        <f t="shared" si="7"/>
        <v>206736</v>
      </c>
      <c r="I57" s="71">
        <v>0</v>
      </c>
      <c r="J57" s="71">
        <v>128619</v>
      </c>
      <c r="K57" s="71">
        <v>70597</v>
      </c>
      <c r="L57" s="71">
        <v>7520</v>
      </c>
      <c r="M57" s="74">
        <f t="shared" si="8"/>
        <v>-7597</v>
      </c>
      <c r="N57" s="71">
        <v>14401</v>
      </c>
      <c r="O57" s="71">
        <v>21998</v>
      </c>
    </row>
    <row r="58" spans="1:15" s="38" customFormat="1" ht="21" customHeight="1" x14ac:dyDescent="0.2">
      <c r="A58" s="9" t="s">
        <v>136</v>
      </c>
      <c r="B58" s="36">
        <f t="shared" ref="B58:B61" si="9">+C58-H58</f>
        <v>-172116</v>
      </c>
      <c r="C58" s="36">
        <f t="shared" ref="C58:C61" si="10">+D58+E58+F58+G58</f>
        <v>40589</v>
      </c>
      <c r="D58" s="10">
        <v>125</v>
      </c>
      <c r="E58" s="10">
        <v>16583</v>
      </c>
      <c r="F58" s="10">
        <v>17441</v>
      </c>
      <c r="G58" s="10">
        <v>6440</v>
      </c>
      <c r="H58" s="36">
        <f t="shared" ref="H58:H61" si="11">+I58+J58+K58+L58</f>
        <v>212705</v>
      </c>
      <c r="I58" s="10">
        <v>0</v>
      </c>
      <c r="J58" s="10">
        <v>127844</v>
      </c>
      <c r="K58" s="10">
        <v>75032</v>
      </c>
      <c r="L58" s="10">
        <v>9829</v>
      </c>
      <c r="M58" s="36">
        <f t="shared" ref="M58:M61" si="12">+N58-O58</f>
        <v>-5834</v>
      </c>
      <c r="N58" s="10">
        <v>13073</v>
      </c>
      <c r="O58" s="10">
        <v>18907</v>
      </c>
    </row>
    <row r="59" spans="1:15" s="38" customFormat="1" ht="21" customHeight="1" x14ac:dyDescent="0.2">
      <c r="A59" s="69" t="s">
        <v>137</v>
      </c>
      <c r="B59" s="73">
        <f t="shared" si="9"/>
        <v>-160003</v>
      </c>
      <c r="C59" s="73">
        <f t="shared" si="10"/>
        <v>49157</v>
      </c>
      <c r="D59" s="70">
        <v>54</v>
      </c>
      <c r="E59" s="70">
        <v>16657</v>
      </c>
      <c r="F59" s="70">
        <v>31564</v>
      </c>
      <c r="G59" s="70">
        <v>882</v>
      </c>
      <c r="H59" s="73">
        <f t="shared" si="11"/>
        <v>209160</v>
      </c>
      <c r="I59" s="70">
        <v>0</v>
      </c>
      <c r="J59" s="70">
        <v>132901</v>
      </c>
      <c r="K59" s="70">
        <v>68232</v>
      </c>
      <c r="L59" s="70">
        <v>8027</v>
      </c>
      <c r="M59" s="73">
        <f t="shared" si="12"/>
        <v>-9398</v>
      </c>
      <c r="N59" s="70">
        <v>11099</v>
      </c>
      <c r="O59" s="70">
        <v>20497</v>
      </c>
    </row>
    <row r="60" spans="1:15" s="38" customFormat="1" ht="21" customHeight="1" x14ac:dyDescent="0.2">
      <c r="A60" s="9" t="s">
        <v>138</v>
      </c>
      <c r="B60" s="36">
        <f t="shared" si="9"/>
        <v>-157600</v>
      </c>
      <c r="C60" s="36">
        <f t="shared" si="10"/>
        <v>44722</v>
      </c>
      <c r="D60" s="10">
        <v>53</v>
      </c>
      <c r="E60" s="10">
        <v>16083</v>
      </c>
      <c r="F60" s="10">
        <v>27781</v>
      </c>
      <c r="G60" s="10">
        <v>805</v>
      </c>
      <c r="H60" s="36">
        <f t="shared" si="11"/>
        <v>202322</v>
      </c>
      <c r="I60" s="10">
        <v>0</v>
      </c>
      <c r="J60" s="10">
        <v>128155</v>
      </c>
      <c r="K60" s="10">
        <v>68381</v>
      </c>
      <c r="L60" s="10">
        <v>5786</v>
      </c>
      <c r="M60" s="36">
        <f t="shared" si="12"/>
        <v>-6316</v>
      </c>
      <c r="N60" s="10">
        <v>9630</v>
      </c>
      <c r="O60" s="10">
        <v>15946</v>
      </c>
    </row>
    <row r="61" spans="1:15" s="38" customFormat="1" ht="21" customHeight="1" x14ac:dyDescent="0.2">
      <c r="A61" s="69" t="s">
        <v>139</v>
      </c>
      <c r="B61" s="74">
        <f t="shared" si="9"/>
        <v>-157600</v>
      </c>
      <c r="C61" s="74">
        <f t="shared" si="10"/>
        <v>48542</v>
      </c>
      <c r="D61" s="71">
        <v>45</v>
      </c>
      <c r="E61" s="71">
        <v>15379</v>
      </c>
      <c r="F61" s="71">
        <v>31881</v>
      </c>
      <c r="G61" s="71">
        <v>1237</v>
      </c>
      <c r="H61" s="74">
        <f t="shared" si="11"/>
        <v>206142</v>
      </c>
      <c r="I61" s="71">
        <v>0</v>
      </c>
      <c r="J61" s="71">
        <v>128520</v>
      </c>
      <c r="K61" s="71">
        <v>71685</v>
      </c>
      <c r="L61" s="71">
        <v>5937</v>
      </c>
      <c r="M61" s="74">
        <f t="shared" si="12"/>
        <v>-7827</v>
      </c>
      <c r="N61" s="71">
        <v>9927</v>
      </c>
      <c r="O61" s="71">
        <v>17754</v>
      </c>
    </row>
    <row r="62" spans="1:15" s="38" customFormat="1" ht="21" customHeight="1" x14ac:dyDescent="0.2">
      <c r="A62" s="9" t="s">
        <v>140</v>
      </c>
      <c r="B62" s="36">
        <f t="shared" ref="B62:B69" si="13">+C62-H62</f>
        <v>-154009</v>
      </c>
      <c r="C62" s="36">
        <f t="shared" ref="C62:C69" si="14">+D62+E62+F62+G62</f>
        <v>48307</v>
      </c>
      <c r="D62" s="10">
        <v>45</v>
      </c>
      <c r="E62" s="10">
        <v>18713</v>
      </c>
      <c r="F62" s="10">
        <v>27870</v>
      </c>
      <c r="G62" s="10">
        <v>1679</v>
      </c>
      <c r="H62" s="36">
        <f t="shared" ref="H62:H69" si="15">+I62+J62+K62+L62</f>
        <v>202316</v>
      </c>
      <c r="I62" s="10">
        <v>0</v>
      </c>
      <c r="J62" s="10">
        <v>122261</v>
      </c>
      <c r="K62" s="10">
        <v>73891</v>
      </c>
      <c r="L62" s="10">
        <v>6164</v>
      </c>
      <c r="M62" s="36">
        <f t="shared" ref="M62:M69" si="16">+N62-O62</f>
        <v>-2737</v>
      </c>
      <c r="N62" s="10">
        <v>10030</v>
      </c>
      <c r="O62" s="10">
        <v>12767</v>
      </c>
    </row>
    <row r="63" spans="1:15" s="38" customFormat="1" ht="21" customHeight="1" x14ac:dyDescent="0.2">
      <c r="A63" s="69" t="s">
        <v>141</v>
      </c>
      <c r="B63" s="73">
        <f t="shared" si="13"/>
        <v>-155871</v>
      </c>
      <c r="C63" s="73">
        <f t="shared" si="14"/>
        <v>42231</v>
      </c>
      <c r="D63" s="70">
        <v>45</v>
      </c>
      <c r="E63" s="70">
        <v>17583</v>
      </c>
      <c r="F63" s="70">
        <v>23255</v>
      </c>
      <c r="G63" s="70">
        <v>1348</v>
      </c>
      <c r="H63" s="73">
        <f t="shared" si="15"/>
        <v>198102</v>
      </c>
      <c r="I63" s="70">
        <v>0</v>
      </c>
      <c r="J63" s="70">
        <v>117736</v>
      </c>
      <c r="K63" s="70">
        <v>72514</v>
      </c>
      <c r="L63" s="70">
        <v>7852</v>
      </c>
      <c r="M63" s="73">
        <f t="shared" si="16"/>
        <v>-3584</v>
      </c>
      <c r="N63" s="70">
        <v>9048</v>
      </c>
      <c r="O63" s="70">
        <v>12632</v>
      </c>
    </row>
    <row r="64" spans="1:15" s="38" customFormat="1" ht="21" customHeight="1" x14ac:dyDescent="0.2">
      <c r="A64" s="9" t="s">
        <v>142</v>
      </c>
      <c r="B64" s="36">
        <f t="shared" si="13"/>
        <v>-147574</v>
      </c>
      <c r="C64" s="36">
        <f t="shared" si="14"/>
        <v>43960</v>
      </c>
      <c r="D64" s="10">
        <v>45</v>
      </c>
      <c r="E64" s="10">
        <v>18321</v>
      </c>
      <c r="F64" s="10">
        <v>24258</v>
      </c>
      <c r="G64" s="10">
        <v>1336</v>
      </c>
      <c r="H64" s="36">
        <f t="shared" si="15"/>
        <v>191534</v>
      </c>
      <c r="I64" s="10">
        <v>0</v>
      </c>
      <c r="J64" s="10">
        <v>110853</v>
      </c>
      <c r="K64" s="10">
        <v>74540</v>
      </c>
      <c r="L64" s="10">
        <v>6141</v>
      </c>
      <c r="M64" s="36">
        <f t="shared" si="16"/>
        <v>-1675</v>
      </c>
      <c r="N64" s="10">
        <v>9658</v>
      </c>
      <c r="O64" s="10">
        <v>11333</v>
      </c>
    </row>
    <row r="65" spans="1:15" s="38" customFormat="1" ht="21" customHeight="1" x14ac:dyDescent="0.2">
      <c r="A65" s="69" t="s">
        <v>143</v>
      </c>
      <c r="B65" s="74">
        <f t="shared" si="13"/>
        <v>-135053</v>
      </c>
      <c r="C65" s="74">
        <f t="shared" si="14"/>
        <v>47676</v>
      </c>
      <c r="D65" s="71">
        <v>45</v>
      </c>
      <c r="E65" s="71">
        <v>17426</v>
      </c>
      <c r="F65" s="71">
        <v>28840</v>
      </c>
      <c r="G65" s="71">
        <v>1365</v>
      </c>
      <c r="H65" s="74">
        <f t="shared" si="15"/>
        <v>182729</v>
      </c>
      <c r="I65" s="71">
        <v>0</v>
      </c>
      <c r="J65" s="71">
        <v>97555</v>
      </c>
      <c r="K65" s="71">
        <v>78933</v>
      </c>
      <c r="L65" s="71">
        <v>6241</v>
      </c>
      <c r="M65" s="74">
        <f t="shared" si="16"/>
        <v>666</v>
      </c>
      <c r="N65" s="71">
        <v>10536</v>
      </c>
      <c r="O65" s="71">
        <v>9870</v>
      </c>
    </row>
    <row r="66" spans="1:15" s="38" customFormat="1" ht="21" customHeight="1" x14ac:dyDescent="0.2">
      <c r="A66" s="35" t="s">
        <v>144</v>
      </c>
      <c r="B66" s="36">
        <f t="shared" si="13"/>
        <v>-132354</v>
      </c>
      <c r="C66" s="36">
        <f t="shared" si="14"/>
        <v>47007</v>
      </c>
      <c r="D66" s="36">
        <v>45</v>
      </c>
      <c r="E66" s="36">
        <v>18387</v>
      </c>
      <c r="F66" s="36">
        <v>27001</v>
      </c>
      <c r="G66" s="36">
        <v>1574</v>
      </c>
      <c r="H66" s="36">
        <f t="shared" si="15"/>
        <v>179361</v>
      </c>
      <c r="I66" s="36">
        <v>0</v>
      </c>
      <c r="J66" s="36">
        <v>96365</v>
      </c>
      <c r="K66" s="36">
        <v>76032</v>
      </c>
      <c r="L66" s="36">
        <v>6964</v>
      </c>
      <c r="M66" s="36">
        <f t="shared" si="16"/>
        <v>-94</v>
      </c>
      <c r="N66" s="36">
        <v>9403</v>
      </c>
      <c r="O66" s="36">
        <v>9497</v>
      </c>
    </row>
    <row r="67" spans="1:15" s="38" customFormat="1" ht="21" customHeight="1" x14ac:dyDescent="0.2">
      <c r="A67" s="72" t="s">
        <v>145</v>
      </c>
      <c r="B67" s="73">
        <f t="shared" si="13"/>
        <v>-122509</v>
      </c>
      <c r="C67" s="73">
        <f t="shared" si="14"/>
        <v>61414</v>
      </c>
      <c r="D67" s="73">
        <v>46</v>
      </c>
      <c r="E67" s="73">
        <v>19974</v>
      </c>
      <c r="F67" s="73">
        <v>39406</v>
      </c>
      <c r="G67" s="73">
        <v>1988</v>
      </c>
      <c r="H67" s="73">
        <f t="shared" si="15"/>
        <v>183923</v>
      </c>
      <c r="I67" s="73">
        <v>0</v>
      </c>
      <c r="J67" s="73">
        <v>97299</v>
      </c>
      <c r="K67" s="73">
        <v>78883</v>
      </c>
      <c r="L67" s="73">
        <v>7741</v>
      </c>
      <c r="M67" s="73">
        <f t="shared" si="16"/>
        <v>-2439</v>
      </c>
      <c r="N67" s="73">
        <v>9171</v>
      </c>
      <c r="O67" s="73">
        <v>11610</v>
      </c>
    </row>
    <row r="68" spans="1:15" s="38" customFormat="1" ht="21" customHeight="1" x14ac:dyDescent="0.2">
      <c r="A68" s="35" t="s">
        <v>146</v>
      </c>
      <c r="B68" s="36">
        <f t="shared" si="13"/>
        <v>-124988</v>
      </c>
      <c r="C68" s="36">
        <f t="shared" si="14"/>
        <v>58366</v>
      </c>
      <c r="D68" s="36">
        <v>47</v>
      </c>
      <c r="E68" s="36">
        <v>19610</v>
      </c>
      <c r="F68" s="36">
        <v>36780</v>
      </c>
      <c r="G68" s="36">
        <v>1929</v>
      </c>
      <c r="H68" s="36">
        <f t="shared" si="15"/>
        <v>183354</v>
      </c>
      <c r="I68" s="36">
        <v>0</v>
      </c>
      <c r="J68" s="36">
        <v>98417</v>
      </c>
      <c r="K68" s="36">
        <v>77241</v>
      </c>
      <c r="L68" s="36">
        <v>7696</v>
      </c>
      <c r="M68" s="36">
        <f t="shared" si="16"/>
        <v>-945</v>
      </c>
      <c r="N68" s="36">
        <v>8138</v>
      </c>
      <c r="O68" s="36">
        <v>9083</v>
      </c>
    </row>
    <row r="69" spans="1:15" s="38" customFormat="1" ht="21" customHeight="1" x14ac:dyDescent="0.2">
      <c r="A69" s="72" t="s">
        <v>147</v>
      </c>
      <c r="B69" s="74">
        <f t="shared" si="13"/>
        <v>-115291</v>
      </c>
      <c r="C69" s="74">
        <f t="shared" si="14"/>
        <v>61046</v>
      </c>
      <c r="D69" s="74">
        <v>47</v>
      </c>
      <c r="E69" s="74">
        <v>22343</v>
      </c>
      <c r="F69" s="74">
        <v>36521</v>
      </c>
      <c r="G69" s="74">
        <v>2135</v>
      </c>
      <c r="H69" s="74">
        <f t="shared" si="15"/>
        <v>176337</v>
      </c>
      <c r="I69" s="74">
        <v>0</v>
      </c>
      <c r="J69" s="74">
        <v>99949</v>
      </c>
      <c r="K69" s="74">
        <v>70701</v>
      </c>
      <c r="L69" s="74">
        <v>5687</v>
      </c>
      <c r="M69" s="74">
        <f t="shared" si="16"/>
        <v>-1343</v>
      </c>
      <c r="N69" s="74">
        <v>9183</v>
      </c>
      <c r="O69" s="74">
        <v>10526</v>
      </c>
    </row>
    <row r="70" spans="1:15" s="38" customFormat="1" ht="21" customHeight="1" x14ac:dyDescent="0.2">
      <c r="A70" s="35" t="s">
        <v>149</v>
      </c>
      <c r="B70" s="36">
        <f t="shared" ref="B70:B73" si="17">+C70-H70</f>
        <v>-121204</v>
      </c>
      <c r="C70" s="36">
        <f t="shared" ref="C70:C73" si="18">+D70+E70+F70+G70</f>
        <v>57560</v>
      </c>
      <c r="D70" s="36">
        <v>47</v>
      </c>
      <c r="E70" s="36">
        <v>22945</v>
      </c>
      <c r="F70" s="36">
        <v>32071</v>
      </c>
      <c r="G70" s="36">
        <v>2497</v>
      </c>
      <c r="H70" s="36">
        <f t="shared" ref="H70:H73" si="19">+I70+J70+K70+L70</f>
        <v>178764</v>
      </c>
      <c r="I70" s="36">
        <v>0</v>
      </c>
      <c r="J70" s="36">
        <v>95543</v>
      </c>
      <c r="K70" s="36">
        <v>75090</v>
      </c>
      <c r="L70" s="36">
        <v>8131</v>
      </c>
      <c r="M70" s="36">
        <f t="shared" ref="M70:M73" si="20">+N70-O70</f>
        <v>-1092</v>
      </c>
      <c r="N70" s="36">
        <v>10271</v>
      </c>
      <c r="O70" s="36">
        <v>11363</v>
      </c>
    </row>
    <row r="71" spans="1:15" s="38" customFormat="1" ht="21" customHeight="1" x14ac:dyDescent="0.2">
      <c r="A71" s="72" t="s">
        <v>150</v>
      </c>
      <c r="B71" s="73">
        <f t="shared" si="17"/>
        <v>-118135</v>
      </c>
      <c r="C71" s="73">
        <f t="shared" si="18"/>
        <v>53602</v>
      </c>
      <c r="D71" s="73">
        <v>47</v>
      </c>
      <c r="E71" s="73">
        <v>24457</v>
      </c>
      <c r="F71" s="73">
        <v>26059</v>
      </c>
      <c r="G71" s="73">
        <v>3039</v>
      </c>
      <c r="H71" s="73">
        <f t="shared" si="19"/>
        <v>171737</v>
      </c>
      <c r="I71" s="73">
        <v>0</v>
      </c>
      <c r="J71" s="73">
        <v>89953</v>
      </c>
      <c r="K71" s="73">
        <v>73685</v>
      </c>
      <c r="L71" s="73">
        <v>8099</v>
      </c>
      <c r="M71" s="73">
        <f t="shared" si="20"/>
        <v>-392</v>
      </c>
      <c r="N71" s="73">
        <v>10805</v>
      </c>
      <c r="O71" s="73">
        <v>11197</v>
      </c>
    </row>
    <row r="72" spans="1:15" s="38" customFormat="1" ht="21" customHeight="1" x14ac:dyDescent="0.2">
      <c r="A72" s="35" t="s">
        <v>151</v>
      </c>
      <c r="B72" s="36">
        <f t="shared" si="17"/>
        <v>-104355</v>
      </c>
      <c r="C72" s="36">
        <f t="shared" si="18"/>
        <v>65119</v>
      </c>
      <c r="D72" s="36">
        <v>47</v>
      </c>
      <c r="E72" s="36">
        <v>24744</v>
      </c>
      <c r="F72" s="36">
        <v>36696</v>
      </c>
      <c r="G72" s="36">
        <v>3632</v>
      </c>
      <c r="H72" s="36">
        <f t="shared" si="19"/>
        <v>169474</v>
      </c>
      <c r="I72" s="36">
        <v>0</v>
      </c>
      <c r="J72" s="36">
        <v>92763</v>
      </c>
      <c r="K72" s="36">
        <v>71102</v>
      </c>
      <c r="L72" s="36">
        <v>5609</v>
      </c>
      <c r="M72" s="36">
        <f t="shared" si="20"/>
        <v>-2277</v>
      </c>
      <c r="N72" s="36">
        <v>12242</v>
      </c>
      <c r="O72" s="36">
        <v>14519</v>
      </c>
    </row>
    <row r="73" spans="1:15" s="38" customFormat="1" ht="21" customHeight="1" x14ac:dyDescent="0.2">
      <c r="A73" s="72" t="s">
        <v>152</v>
      </c>
      <c r="B73" s="74">
        <f t="shared" si="17"/>
        <v>-104332</v>
      </c>
      <c r="C73" s="74">
        <f t="shared" si="18"/>
        <v>58008</v>
      </c>
      <c r="D73" s="74">
        <v>47</v>
      </c>
      <c r="E73" s="74">
        <v>25161</v>
      </c>
      <c r="F73" s="74">
        <v>28968</v>
      </c>
      <c r="G73" s="74">
        <v>3832</v>
      </c>
      <c r="H73" s="74">
        <f t="shared" si="19"/>
        <v>162340</v>
      </c>
      <c r="I73" s="74">
        <v>0</v>
      </c>
      <c r="J73" s="74">
        <v>89727</v>
      </c>
      <c r="K73" s="74">
        <v>68397</v>
      </c>
      <c r="L73" s="74">
        <v>4216</v>
      </c>
      <c r="M73" s="74">
        <f t="shared" si="20"/>
        <v>-580</v>
      </c>
      <c r="N73" s="74">
        <v>10998</v>
      </c>
      <c r="O73" s="74">
        <v>11578</v>
      </c>
    </row>
    <row r="74" spans="1:15" s="38" customFormat="1" ht="21" customHeight="1" x14ac:dyDescent="0.2">
      <c r="A74" s="35" t="s">
        <v>153</v>
      </c>
      <c r="B74" s="36">
        <f t="shared" ref="B74:B77" si="21">+C74-H74</f>
        <v>-93450</v>
      </c>
      <c r="C74" s="36">
        <f t="shared" ref="C74:C77" si="22">+D74+E74+F74+G74</f>
        <v>79140</v>
      </c>
      <c r="D74" s="36">
        <v>27</v>
      </c>
      <c r="E74" s="36">
        <v>25846</v>
      </c>
      <c r="F74" s="36">
        <v>48251</v>
      </c>
      <c r="G74" s="36">
        <v>5016</v>
      </c>
      <c r="H74" s="36">
        <f t="shared" ref="H74:H77" si="23">+I74+J74+K74+L74</f>
        <v>172590</v>
      </c>
      <c r="I74" s="36">
        <v>0</v>
      </c>
      <c r="J74" s="36">
        <v>93877</v>
      </c>
      <c r="K74" s="36">
        <v>76220</v>
      </c>
      <c r="L74" s="36">
        <v>2493</v>
      </c>
      <c r="M74" s="36">
        <f t="shared" ref="M74:M77" si="24">+N74-O74</f>
        <v>-5551</v>
      </c>
      <c r="N74" s="36">
        <v>20308</v>
      </c>
      <c r="O74" s="36">
        <v>25859</v>
      </c>
    </row>
    <row r="75" spans="1:15" s="38" customFormat="1" ht="21" customHeight="1" x14ac:dyDescent="0.2">
      <c r="A75" s="72" t="s">
        <v>154</v>
      </c>
      <c r="B75" s="73">
        <f t="shared" si="21"/>
        <v>-91403</v>
      </c>
      <c r="C75" s="73">
        <f t="shared" si="22"/>
        <v>74805</v>
      </c>
      <c r="D75" s="73">
        <v>27</v>
      </c>
      <c r="E75" s="73">
        <v>24668</v>
      </c>
      <c r="F75" s="73">
        <v>44384</v>
      </c>
      <c r="G75" s="73">
        <v>5726</v>
      </c>
      <c r="H75" s="73">
        <f t="shared" si="23"/>
        <v>166208</v>
      </c>
      <c r="I75" s="73">
        <v>0</v>
      </c>
      <c r="J75" s="73">
        <v>91104</v>
      </c>
      <c r="K75" s="73">
        <v>70851</v>
      </c>
      <c r="L75" s="73">
        <v>4253</v>
      </c>
      <c r="M75" s="73">
        <f t="shared" si="24"/>
        <v>-1802</v>
      </c>
      <c r="N75" s="73">
        <v>19456</v>
      </c>
      <c r="O75" s="73">
        <v>21258</v>
      </c>
    </row>
    <row r="76" spans="1:15" s="38" customFormat="1" ht="21" customHeight="1" x14ac:dyDescent="0.2">
      <c r="A76" s="35" t="s">
        <v>155</v>
      </c>
      <c r="B76" s="36">
        <f t="shared" si="21"/>
        <v>-99066</v>
      </c>
      <c r="C76" s="36">
        <f t="shared" si="22"/>
        <v>63335</v>
      </c>
      <c r="D76" s="36">
        <v>27</v>
      </c>
      <c r="E76" s="36">
        <v>23830</v>
      </c>
      <c r="F76" s="36">
        <v>34941</v>
      </c>
      <c r="G76" s="36">
        <v>4537</v>
      </c>
      <c r="H76" s="36">
        <f t="shared" si="23"/>
        <v>162401</v>
      </c>
      <c r="I76" s="36">
        <v>0</v>
      </c>
      <c r="J76" s="36">
        <v>93152</v>
      </c>
      <c r="K76" s="36">
        <v>64956</v>
      </c>
      <c r="L76" s="36">
        <v>4293</v>
      </c>
      <c r="M76" s="36">
        <f t="shared" si="24"/>
        <v>-2651</v>
      </c>
      <c r="N76" s="36">
        <v>18420</v>
      </c>
      <c r="O76" s="36">
        <v>21071</v>
      </c>
    </row>
    <row r="77" spans="1:15" s="38" customFormat="1" ht="21" customHeight="1" x14ac:dyDescent="0.2">
      <c r="A77" s="72" t="s">
        <v>156</v>
      </c>
      <c r="B77" s="74">
        <f t="shared" si="21"/>
        <v>-120132</v>
      </c>
      <c r="C77" s="74">
        <f t="shared" si="22"/>
        <v>57672</v>
      </c>
      <c r="D77" s="74">
        <v>39</v>
      </c>
      <c r="E77" s="74">
        <v>24846</v>
      </c>
      <c r="F77" s="74">
        <v>26645</v>
      </c>
      <c r="G77" s="74">
        <v>6142</v>
      </c>
      <c r="H77" s="74">
        <f t="shared" si="23"/>
        <v>177804</v>
      </c>
      <c r="I77" s="74">
        <v>0</v>
      </c>
      <c r="J77" s="74">
        <v>96035</v>
      </c>
      <c r="K77" s="74">
        <v>76792</v>
      </c>
      <c r="L77" s="74">
        <v>4977</v>
      </c>
      <c r="M77" s="74">
        <f t="shared" si="24"/>
        <v>-4225</v>
      </c>
      <c r="N77" s="74">
        <v>18285</v>
      </c>
      <c r="O77" s="74">
        <v>22510</v>
      </c>
    </row>
    <row r="78" spans="1:15" s="38" customFormat="1" ht="21" customHeight="1" x14ac:dyDescent="0.2">
      <c r="A78" s="35" t="s">
        <v>158</v>
      </c>
      <c r="B78" s="36">
        <f t="shared" ref="B78:B81" si="25">+C78-H78</f>
        <v>-108988</v>
      </c>
      <c r="C78" s="36">
        <f t="shared" ref="C78:C81" si="26">+D78+E78+F78+G78</f>
        <v>58016</v>
      </c>
      <c r="D78" s="36">
        <v>47</v>
      </c>
      <c r="E78" s="36">
        <v>27299</v>
      </c>
      <c r="F78" s="36">
        <v>26550</v>
      </c>
      <c r="G78" s="36">
        <v>4120</v>
      </c>
      <c r="H78" s="36">
        <f t="shared" ref="H78:H81" si="27">+I78+J78+K78+L78</f>
        <v>167004</v>
      </c>
      <c r="I78" s="36">
        <v>0</v>
      </c>
      <c r="J78" s="36">
        <v>91885</v>
      </c>
      <c r="K78" s="36">
        <v>70431</v>
      </c>
      <c r="L78" s="36">
        <v>4688</v>
      </c>
      <c r="M78" s="36">
        <f t="shared" ref="M78:M81" si="28">+N78-O78</f>
        <v>-2259</v>
      </c>
      <c r="N78" s="36">
        <v>17053</v>
      </c>
      <c r="O78" s="36">
        <v>19312</v>
      </c>
    </row>
    <row r="79" spans="1:15" s="38" customFormat="1" ht="21" customHeight="1" x14ac:dyDescent="0.2">
      <c r="A79" s="72" t="s">
        <v>159</v>
      </c>
      <c r="B79" s="73">
        <f t="shared" si="25"/>
        <v>-101491</v>
      </c>
      <c r="C79" s="73">
        <f t="shared" si="26"/>
        <v>61413</v>
      </c>
      <c r="D79" s="73">
        <v>49</v>
      </c>
      <c r="E79" s="73">
        <v>28471</v>
      </c>
      <c r="F79" s="73">
        <v>28597</v>
      </c>
      <c r="G79" s="73">
        <v>4296</v>
      </c>
      <c r="H79" s="73">
        <f t="shared" si="27"/>
        <v>162904</v>
      </c>
      <c r="I79" s="73">
        <v>0</v>
      </c>
      <c r="J79" s="73">
        <v>88289</v>
      </c>
      <c r="K79" s="73">
        <v>70478</v>
      </c>
      <c r="L79" s="73">
        <v>4137</v>
      </c>
      <c r="M79" s="73">
        <f t="shared" si="28"/>
        <v>1363</v>
      </c>
      <c r="N79" s="73">
        <v>16677</v>
      </c>
      <c r="O79" s="73">
        <v>15314</v>
      </c>
    </row>
    <row r="80" spans="1:15" s="38" customFormat="1" ht="21" customHeight="1" x14ac:dyDescent="0.2">
      <c r="A80" s="35" t="s">
        <v>160</v>
      </c>
      <c r="B80" s="36">
        <f t="shared" si="25"/>
        <v>-76447</v>
      </c>
      <c r="C80" s="36">
        <f t="shared" si="26"/>
        <v>83364</v>
      </c>
      <c r="D80" s="36">
        <v>86</v>
      </c>
      <c r="E80" s="36">
        <v>28993</v>
      </c>
      <c r="F80" s="36">
        <v>42178</v>
      </c>
      <c r="G80" s="36">
        <v>12107</v>
      </c>
      <c r="H80" s="36">
        <f t="shared" si="27"/>
        <v>159811</v>
      </c>
      <c r="I80" s="36">
        <v>0</v>
      </c>
      <c r="J80" s="36">
        <v>88301</v>
      </c>
      <c r="K80" s="36">
        <v>70400</v>
      </c>
      <c r="L80" s="36">
        <v>1110</v>
      </c>
      <c r="M80" s="36">
        <f t="shared" si="28"/>
        <v>-1358</v>
      </c>
      <c r="N80" s="36">
        <v>18997</v>
      </c>
      <c r="O80" s="36">
        <v>20355</v>
      </c>
    </row>
    <row r="81" spans="1:22" s="38" customFormat="1" ht="21" customHeight="1" x14ac:dyDescent="0.2">
      <c r="A81" s="39" t="s">
        <v>161</v>
      </c>
      <c r="B81" s="41">
        <f t="shared" si="25"/>
        <v>-99930</v>
      </c>
      <c r="C81" s="41">
        <f t="shared" si="26"/>
        <v>74146</v>
      </c>
      <c r="D81" s="41">
        <v>81</v>
      </c>
      <c r="E81" s="41">
        <v>27463</v>
      </c>
      <c r="F81" s="41">
        <v>38306</v>
      </c>
      <c r="G81" s="41">
        <v>8296</v>
      </c>
      <c r="H81" s="41">
        <f t="shared" si="27"/>
        <v>174076</v>
      </c>
      <c r="I81" s="41">
        <v>0</v>
      </c>
      <c r="J81" s="41">
        <v>89887</v>
      </c>
      <c r="K81" s="41">
        <v>83293</v>
      </c>
      <c r="L81" s="41">
        <v>896</v>
      </c>
      <c r="M81" s="41">
        <f t="shared" si="28"/>
        <v>-7708</v>
      </c>
      <c r="N81" s="41">
        <v>22908</v>
      </c>
      <c r="O81" s="41">
        <v>30616</v>
      </c>
    </row>
    <row r="82" spans="1:22" s="38" customFormat="1" ht="21" customHeight="1" x14ac:dyDescent="0.2">
      <c r="A82" s="35" t="s">
        <v>162</v>
      </c>
      <c r="B82" s="36">
        <f t="shared" ref="B82:B85" si="29">+C82-H82</f>
        <v>-79583</v>
      </c>
      <c r="C82" s="36">
        <f t="shared" ref="C82:C85" si="30">+D82+E82+F82+G82</f>
        <v>104374</v>
      </c>
      <c r="D82" s="36">
        <v>83</v>
      </c>
      <c r="E82" s="36">
        <v>31111</v>
      </c>
      <c r="F82" s="36">
        <v>60977</v>
      </c>
      <c r="G82" s="36">
        <v>12203</v>
      </c>
      <c r="H82" s="36">
        <f t="shared" ref="H82:H85" si="31">+I82+J82+K82+L82</f>
        <v>183957</v>
      </c>
      <c r="I82" s="36">
        <v>0</v>
      </c>
      <c r="J82" s="36">
        <v>91749</v>
      </c>
      <c r="K82" s="36">
        <v>90700</v>
      </c>
      <c r="L82" s="36">
        <v>1508</v>
      </c>
      <c r="M82" s="36">
        <f t="shared" ref="M82:M85" si="32">+N82-O82</f>
        <v>-12880</v>
      </c>
      <c r="N82" s="36">
        <v>33806</v>
      </c>
      <c r="O82" s="36">
        <v>46686</v>
      </c>
    </row>
    <row r="83" spans="1:22" s="38" customFormat="1" ht="21" customHeight="1" x14ac:dyDescent="0.2">
      <c r="A83" s="72" t="s">
        <v>163</v>
      </c>
      <c r="B83" s="73">
        <f t="shared" si="29"/>
        <v>-65815</v>
      </c>
      <c r="C83" s="73">
        <f t="shared" si="30"/>
        <v>119543</v>
      </c>
      <c r="D83" s="73">
        <v>79</v>
      </c>
      <c r="E83" s="73">
        <v>31727</v>
      </c>
      <c r="F83" s="73">
        <v>80210</v>
      </c>
      <c r="G83" s="73">
        <v>7527</v>
      </c>
      <c r="H83" s="73">
        <f t="shared" si="31"/>
        <v>185358</v>
      </c>
      <c r="I83" s="73">
        <v>0</v>
      </c>
      <c r="J83" s="73">
        <v>95763</v>
      </c>
      <c r="K83" s="73">
        <v>87740</v>
      </c>
      <c r="L83" s="73">
        <v>1855</v>
      </c>
      <c r="M83" s="73">
        <f t="shared" si="32"/>
        <v>-14524</v>
      </c>
      <c r="N83" s="73">
        <v>44161</v>
      </c>
      <c r="O83" s="73">
        <v>58685</v>
      </c>
    </row>
    <row r="84" spans="1:22" s="38" customFormat="1" ht="21" customHeight="1" x14ac:dyDescent="0.2">
      <c r="A84" s="35" t="s">
        <v>164</v>
      </c>
      <c r="B84" s="36">
        <f t="shared" si="29"/>
        <v>-33447</v>
      </c>
      <c r="C84" s="36">
        <f t="shared" si="30"/>
        <v>150461</v>
      </c>
      <c r="D84" s="36">
        <v>89</v>
      </c>
      <c r="E84" s="36">
        <v>33163</v>
      </c>
      <c r="F84" s="36">
        <v>104349</v>
      </c>
      <c r="G84" s="36">
        <v>12860</v>
      </c>
      <c r="H84" s="36">
        <f t="shared" si="31"/>
        <v>183908</v>
      </c>
      <c r="I84" s="36">
        <v>0</v>
      </c>
      <c r="J84" s="36">
        <v>92901</v>
      </c>
      <c r="K84" s="36">
        <v>89630</v>
      </c>
      <c r="L84" s="36">
        <v>1377</v>
      </c>
      <c r="M84" s="36">
        <f t="shared" si="32"/>
        <v>-18119</v>
      </c>
      <c r="N84" s="36">
        <v>46048</v>
      </c>
      <c r="O84" s="36">
        <v>64167</v>
      </c>
    </row>
    <row r="85" spans="1:22" s="38" customFormat="1" ht="21" customHeight="1" x14ac:dyDescent="0.2">
      <c r="A85" s="72" t="s">
        <v>165</v>
      </c>
      <c r="B85" s="41">
        <f t="shared" si="29"/>
        <v>-41744</v>
      </c>
      <c r="C85" s="41">
        <f t="shared" si="30"/>
        <v>143704</v>
      </c>
      <c r="D85" s="41">
        <v>82</v>
      </c>
      <c r="E85" s="41">
        <v>33622</v>
      </c>
      <c r="F85" s="41">
        <v>95385</v>
      </c>
      <c r="G85" s="41">
        <v>14615</v>
      </c>
      <c r="H85" s="41">
        <f t="shared" si="31"/>
        <v>185448</v>
      </c>
      <c r="I85" s="41">
        <v>0</v>
      </c>
      <c r="J85" s="41">
        <v>102066</v>
      </c>
      <c r="K85" s="41">
        <v>80755</v>
      </c>
      <c r="L85" s="41">
        <v>2627</v>
      </c>
      <c r="M85" s="41">
        <f t="shared" si="32"/>
        <v>-10919</v>
      </c>
      <c r="N85" s="41">
        <v>33952</v>
      </c>
      <c r="O85" s="41">
        <v>44871</v>
      </c>
    </row>
    <row r="86" spans="1:22" s="38" customFormat="1" ht="21" customHeight="1" x14ac:dyDescent="0.2">
      <c r="A86" s="35" t="s">
        <v>166</v>
      </c>
      <c r="B86" s="36">
        <f t="shared" ref="B86:B89" si="33">+C86-H86</f>
        <v>-18406</v>
      </c>
      <c r="C86" s="36">
        <f t="shared" ref="C86:C89" si="34">+D86+E86+F86+G86</f>
        <v>166402</v>
      </c>
      <c r="D86" s="36">
        <v>62</v>
      </c>
      <c r="E86" s="36">
        <v>35739</v>
      </c>
      <c r="F86" s="36">
        <v>116751</v>
      </c>
      <c r="G86" s="36">
        <v>13850</v>
      </c>
      <c r="H86" s="36">
        <f t="shared" ref="H86:H89" si="35">+I86+J86+K86+L86</f>
        <v>184808</v>
      </c>
      <c r="I86" s="36">
        <v>0</v>
      </c>
      <c r="J86" s="36">
        <v>104070</v>
      </c>
      <c r="K86" s="36">
        <v>77965</v>
      </c>
      <c r="L86" s="36">
        <v>2773</v>
      </c>
      <c r="M86" s="36">
        <f t="shared" ref="M86:M89" si="36">+N86-O86</f>
        <v>-6400</v>
      </c>
      <c r="N86" s="36">
        <v>30975</v>
      </c>
      <c r="O86" s="36">
        <v>37375</v>
      </c>
    </row>
    <row r="87" spans="1:22" s="38" customFormat="1" ht="21" customHeight="1" x14ac:dyDescent="0.2">
      <c r="A87" s="72" t="s">
        <v>167</v>
      </c>
      <c r="B87" s="73">
        <f t="shared" si="33"/>
        <v>-12420</v>
      </c>
      <c r="C87" s="73">
        <f t="shared" si="34"/>
        <v>172695</v>
      </c>
      <c r="D87" s="73">
        <v>62</v>
      </c>
      <c r="E87" s="73">
        <v>33861</v>
      </c>
      <c r="F87" s="73">
        <v>126379</v>
      </c>
      <c r="G87" s="73">
        <v>12393</v>
      </c>
      <c r="H87" s="73">
        <f t="shared" si="35"/>
        <v>185115</v>
      </c>
      <c r="I87" s="73">
        <v>0</v>
      </c>
      <c r="J87" s="73">
        <v>105220</v>
      </c>
      <c r="K87" s="73">
        <v>77262</v>
      </c>
      <c r="L87" s="73">
        <v>2633</v>
      </c>
      <c r="M87" s="73">
        <f t="shared" si="36"/>
        <v>-3024</v>
      </c>
      <c r="N87" s="73">
        <v>31772</v>
      </c>
      <c r="O87" s="73">
        <v>34796</v>
      </c>
    </row>
    <row r="88" spans="1:22" s="38" customFormat="1" ht="21" customHeight="1" x14ac:dyDescent="0.2">
      <c r="A88" s="35" t="s">
        <v>168</v>
      </c>
      <c r="B88" s="36">
        <f t="shared" si="33"/>
        <v>19134</v>
      </c>
      <c r="C88" s="36">
        <f t="shared" si="34"/>
        <v>203040</v>
      </c>
      <c r="D88" s="36">
        <v>63</v>
      </c>
      <c r="E88" s="36">
        <v>35091</v>
      </c>
      <c r="F88" s="36">
        <v>155824</v>
      </c>
      <c r="G88" s="36">
        <v>12062</v>
      </c>
      <c r="H88" s="36">
        <f t="shared" si="35"/>
        <v>183906</v>
      </c>
      <c r="I88" s="36">
        <v>0</v>
      </c>
      <c r="J88" s="36">
        <v>102540</v>
      </c>
      <c r="K88" s="36">
        <v>78545</v>
      </c>
      <c r="L88" s="36">
        <v>2821</v>
      </c>
      <c r="M88" s="36">
        <f t="shared" si="36"/>
        <v>-2878</v>
      </c>
      <c r="N88" s="36">
        <v>30355</v>
      </c>
      <c r="O88" s="36">
        <v>33233</v>
      </c>
    </row>
    <row r="89" spans="1:22" s="38" customFormat="1" ht="21" customHeight="1" x14ac:dyDescent="0.2">
      <c r="A89" s="72" t="s">
        <v>169</v>
      </c>
      <c r="B89" s="41">
        <f t="shared" si="33"/>
        <v>-16062</v>
      </c>
      <c r="C89" s="41">
        <f t="shared" si="34"/>
        <v>181376</v>
      </c>
      <c r="D89" s="41">
        <v>64</v>
      </c>
      <c r="E89" s="41">
        <v>34139</v>
      </c>
      <c r="F89" s="41">
        <v>123655</v>
      </c>
      <c r="G89" s="41">
        <v>23518</v>
      </c>
      <c r="H89" s="41">
        <f t="shared" si="35"/>
        <v>197438</v>
      </c>
      <c r="I89" s="41">
        <v>0</v>
      </c>
      <c r="J89" s="41">
        <v>114706</v>
      </c>
      <c r="K89" s="41">
        <v>79807</v>
      </c>
      <c r="L89" s="41">
        <v>2925</v>
      </c>
      <c r="M89" s="41">
        <f t="shared" si="36"/>
        <v>694</v>
      </c>
      <c r="N89" s="41">
        <v>31015</v>
      </c>
      <c r="O89" s="41">
        <v>30321</v>
      </c>
    </row>
    <row r="90" spans="1:22" s="38" customFormat="1" ht="21" customHeight="1" x14ac:dyDescent="0.2">
      <c r="A90" s="35" t="s">
        <v>170</v>
      </c>
      <c r="B90" s="36">
        <f t="shared" ref="B90:B93" si="37">+C90-H90</f>
        <v>-6809</v>
      </c>
      <c r="C90" s="36">
        <f t="shared" ref="C90:C93" si="38">+D90+E90+F90+G90</f>
        <v>183325</v>
      </c>
      <c r="D90" s="36">
        <v>71</v>
      </c>
      <c r="E90" s="36">
        <v>33221</v>
      </c>
      <c r="F90" s="36">
        <v>129993</v>
      </c>
      <c r="G90" s="36">
        <v>20040</v>
      </c>
      <c r="H90" s="36">
        <f t="shared" ref="H90:H93" si="39">+I90+J90+K90+L90</f>
        <v>190134</v>
      </c>
      <c r="I90" s="36">
        <v>0</v>
      </c>
      <c r="J90" s="36">
        <v>110550</v>
      </c>
      <c r="K90" s="36">
        <v>76849</v>
      </c>
      <c r="L90" s="36">
        <v>2735</v>
      </c>
      <c r="M90" s="36">
        <f t="shared" ref="M90:M93" si="40">+N90-O90</f>
        <v>-23</v>
      </c>
      <c r="N90" s="36">
        <v>26910</v>
      </c>
      <c r="O90" s="36">
        <v>26933</v>
      </c>
    </row>
    <row r="91" spans="1:22" s="38" customFormat="1" ht="21" customHeight="1" x14ac:dyDescent="0.2">
      <c r="A91" s="72" t="s">
        <v>171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1:22" s="38" customFormat="1" ht="21" customHeight="1" x14ac:dyDescent="0.2">
      <c r="A92" s="35" t="s">
        <v>172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22" s="38" customFormat="1" ht="21" customHeight="1" x14ac:dyDescent="0.2">
      <c r="A93" s="72" t="s">
        <v>173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2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</sheetData>
  <mergeCells count="8">
    <mergeCell ref="B5:O5"/>
    <mergeCell ref="A6:A8"/>
    <mergeCell ref="B6:L6"/>
    <mergeCell ref="M6:O6"/>
    <mergeCell ref="B7:B8"/>
    <mergeCell ref="C7:G7"/>
    <mergeCell ref="H7:L7"/>
    <mergeCell ref="M7:M8"/>
  </mergeCells>
  <pageMargins left="0.19685039370078741" right="0.23622047244094491" top="0.27559055118110237" bottom="0.19685039370078741" header="0.27559055118110237" footer="0.15748031496062992"/>
  <pageSetup paperSize="9" scale="46" fitToHeight="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2"/>
  </sheetPr>
  <dimension ref="A1:S94"/>
  <sheetViews>
    <sheetView showGridLines="0" view="pageBreakPreview" zoomScale="80" zoomScaleNormal="100" zoomScaleSheetLayoutView="80" workbookViewId="0">
      <pane ySplit="10" topLeftCell="A70" activePane="bottomLeft" state="frozen"/>
      <selection activeCell="A9" sqref="A9"/>
      <selection pane="bottomLeft" activeCell="A92" sqref="A92"/>
    </sheetView>
  </sheetViews>
  <sheetFormatPr defaultColWidth="9.140625" defaultRowHeight="12.75" x14ac:dyDescent="0.2"/>
  <cols>
    <col min="1" max="1" width="16.85546875" style="3" customWidth="1"/>
    <col min="2" max="11" width="24.28515625" style="3" customWidth="1"/>
    <col min="12" max="16384" width="9.140625" style="3"/>
  </cols>
  <sheetData>
    <row r="1" spans="1:19" s="2" customFormat="1" ht="18" x14ac:dyDescent="0.2">
      <c r="A1" s="1" t="s">
        <v>9</v>
      </c>
    </row>
    <row r="3" spans="1:19" ht="15.75" x14ac:dyDescent="0.25">
      <c r="A3" s="5" t="s">
        <v>83</v>
      </c>
      <c r="C3" s="5"/>
      <c r="D3" s="5"/>
    </row>
    <row r="5" spans="1:19" ht="23.25" customHeight="1" x14ac:dyDescent="0.25">
      <c r="A5" s="95"/>
      <c r="B5" s="221" t="s">
        <v>84</v>
      </c>
      <c r="C5" s="222"/>
      <c r="D5" s="222"/>
      <c r="E5" s="222"/>
      <c r="F5" s="222"/>
      <c r="G5" s="222"/>
      <c r="H5" s="222"/>
      <c r="I5" s="222"/>
      <c r="J5" s="222"/>
      <c r="K5" s="223"/>
    </row>
    <row r="6" spans="1:19" ht="25.5" customHeight="1" x14ac:dyDescent="0.2">
      <c r="A6" s="96"/>
      <c r="B6" s="140" t="s">
        <v>13</v>
      </c>
      <c r="C6" s="225" t="s">
        <v>14</v>
      </c>
      <c r="D6" s="228" t="s">
        <v>15</v>
      </c>
      <c r="E6" s="231" t="s">
        <v>16</v>
      </c>
      <c r="F6" s="232"/>
      <c r="G6" s="232"/>
      <c r="H6" s="232"/>
      <c r="I6" s="232"/>
      <c r="J6" s="232"/>
      <c r="K6" s="233"/>
    </row>
    <row r="7" spans="1:19" s="7" customFormat="1" ht="24.75" customHeight="1" x14ac:dyDescent="0.25">
      <c r="A7" s="97"/>
      <c r="B7" s="140"/>
      <c r="C7" s="226"/>
      <c r="D7" s="229"/>
      <c r="E7" s="243" t="s">
        <v>13</v>
      </c>
      <c r="F7" s="218" t="s">
        <v>14</v>
      </c>
      <c r="G7" s="219"/>
      <c r="H7" s="220"/>
      <c r="I7" s="234" t="s">
        <v>15</v>
      </c>
      <c r="J7" s="235"/>
      <c r="K7" s="236"/>
      <c r="L7" s="3"/>
      <c r="M7" s="3"/>
      <c r="N7" s="3"/>
      <c r="O7" s="3"/>
      <c r="P7" s="3"/>
      <c r="Q7" s="3"/>
      <c r="R7" s="3"/>
      <c r="S7" s="3"/>
    </row>
    <row r="8" spans="1:19" s="7" customFormat="1" ht="31.5" customHeight="1" x14ac:dyDescent="0.2">
      <c r="A8" s="98" t="s">
        <v>12</v>
      </c>
      <c r="B8" s="140"/>
      <c r="C8" s="226"/>
      <c r="D8" s="229"/>
      <c r="E8" s="243"/>
      <c r="F8" s="241" t="s">
        <v>66</v>
      </c>
      <c r="G8" s="237" t="s">
        <v>105</v>
      </c>
      <c r="H8" s="237" t="s">
        <v>8</v>
      </c>
      <c r="I8" s="241" t="s">
        <v>66</v>
      </c>
      <c r="J8" s="237" t="s">
        <v>105</v>
      </c>
      <c r="K8" s="239" t="s">
        <v>8</v>
      </c>
      <c r="L8" s="3"/>
      <c r="M8" s="3"/>
      <c r="N8" s="3"/>
      <c r="O8" s="3"/>
      <c r="P8" s="3"/>
      <c r="Q8" s="3"/>
      <c r="R8" s="3"/>
      <c r="S8" s="3"/>
    </row>
    <row r="9" spans="1:19" s="7" customFormat="1" ht="31.5" customHeight="1" x14ac:dyDescent="0.2">
      <c r="A9" s="99"/>
      <c r="B9" s="224"/>
      <c r="C9" s="227"/>
      <c r="D9" s="230"/>
      <c r="E9" s="244"/>
      <c r="F9" s="242"/>
      <c r="G9" s="238"/>
      <c r="H9" s="238"/>
      <c r="I9" s="242"/>
      <c r="J9" s="238"/>
      <c r="K9" s="240"/>
      <c r="L9" s="3"/>
      <c r="M9" s="3"/>
      <c r="N9" s="3"/>
      <c r="O9" s="3"/>
      <c r="P9" s="3"/>
      <c r="Q9" s="3"/>
      <c r="R9" s="3"/>
      <c r="S9" s="3"/>
    </row>
    <row r="10" spans="1:19" s="18" customFormat="1" ht="16.5" customHeight="1" x14ac:dyDescent="0.25">
      <c r="A10" s="68">
        <v>1</v>
      </c>
      <c r="B10" s="68">
        <f t="shared" ref="B10:K10" si="0">A10+1</f>
        <v>2</v>
      </c>
      <c r="C10" s="68">
        <f t="shared" si="0"/>
        <v>3</v>
      </c>
      <c r="D10" s="68">
        <f t="shared" si="0"/>
        <v>4</v>
      </c>
      <c r="E10" s="68">
        <f t="shared" si="0"/>
        <v>5</v>
      </c>
      <c r="F10" s="68">
        <f t="shared" si="0"/>
        <v>6</v>
      </c>
      <c r="G10" s="68">
        <f t="shared" si="0"/>
        <v>7</v>
      </c>
      <c r="H10" s="68">
        <f t="shared" si="0"/>
        <v>8</v>
      </c>
      <c r="I10" s="68">
        <f t="shared" si="0"/>
        <v>9</v>
      </c>
      <c r="J10" s="68">
        <f t="shared" si="0"/>
        <v>10</v>
      </c>
      <c r="K10" s="68">
        <f t="shared" si="0"/>
        <v>11</v>
      </c>
    </row>
    <row r="11" spans="1:19" s="20" customFormat="1" ht="21.75" customHeight="1" x14ac:dyDescent="0.2">
      <c r="A11" s="9" t="s">
        <v>20</v>
      </c>
      <c r="B11" s="10">
        <f>+C11-D11</f>
        <v>-305421</v>
      </c>
      <c r="C11" s="10">
        <f>+F11+'MPI poz sek 2-IIP other sec 2'!C12+'MPI poz sek 3-IIP other sec. 3'!B10+'MPI poz sek 5-IIP other sec5'!C10</f>
        <v>60793</v>
      </c>
      <c r="D11" s="10">
        <f>+I11+'MPI poz sek 2-IIP other sec 2'!N12+'MPI poz sek 4-IIP other sec4'!B10+'MPI poz sek 5-IIP other sec5'!F10</f>
        <v>366214</v>
      </c>
      <c r="E11" s="10">
        <f>+F11-I11</f>
        <v>-203326</v>
      </c>
      <c r="F11" s="10">
        <f>+G11+H11</f>
        <v>21425</v>
      </c>
      <c r="G11" s="10">
        <v>4466</v>
      </c>
      <c r="H11" s="10">
        <v>16959</v>
      </c>
      <c r="I11" s="10">
        <f>+J11+K11</f>
        <v>224751</v>
      </c>
      <c r="J11" s="10">
        <v>149563</v>
      </c>
      <c r="K11" s="10">
        <v>75188</v>
      </c>
      <c r="L11" s="50"/>
    </row>
    <row r="12" spans="1:19" s="20" customFormat="1" ht="21.75" customHeight="1" x14ac:dyDescent="0.2">
      <c r="A12" s="69" t="s">
        <v>21</v>
      </c>
      <c r="B12" s="70">
        <f t="shared" ref="B12:B54" si="1">+C12-D12</f>
        <v>-311297</v>
      </c>
      <c r="C12" s="70">
        <f>+F12+'MPI poz sek 2-IIP other sec 2'!C13+'MPI poz sek 3-IIP other sec. 3'!B11+'MPI poz sek 5-IIP other sec5'!C11</f>
        <v>66839</v>
      </c>
      <c r="D12" s="70">
        <f>+I12+'MPI poz sek 2-IIP other sec 2'!N13+'MPI poz sek 4-IIP other sec4'!B11+'MPI poz sek 5-IIP other sec5'!F11</f>
        <v>378136</v>
      </c>
      <c r="E12" s="70">
        <f t="shared" ref="E12:E54" si="2">+F12-I12</f>
        <v>-212224</v>
      </c>
      <c r="F12" s="70">
        <f t="shared" ref="F12:F54" si="3">+G12+H12</f>
        <v>23200</v>
      </c>
      <c r="G12" s="70">
        <v>5565</v>
      </c>
      <c r="H12" s="70">
        <v>17635</v>
      </c>
      <c r="I12" s="70">
        <f t="shared" ref="I12:I54" si="4">+J12+K12</f>
        <v>235424</v>
      </c>
      <c r="J12" s="70">
        <v>161032</v>
      </c>
      <c r="K12" s="70">
        <v>74392</v>
      </c>
      <c r="L12" s="50"/>
    </row>
    <row r="13" spans="1:19" s="20" customFormat="1" ht="21.75" customHeight="1" x14ac:dyDescent="0.2">
      <c r="A13" s="9" t="s">
        <v>22</v>
      </c>
      <c r="B13" s="10">
        <f t="shared" si="1"/>
        <v>-317536</v>
      </c>
      <c r="C13" s="10">
        <f>+F13+'MPI poz sek 2-IIP other sec 2'!C14+'MPI poz sek 3-IIP other sec. 3'!B12+'MPI poz sek 5-IIP other sec5'!C12</f>
        <v>65575</v>
      </c>
      <c r="D13" s="10">
        <f>+I13+'MPI poz sek 2-IIP other sec 2'!N14+'MPI poz sek 4-IIP other sec4'!B12+'MPI poz sek 5-IIP other sec5'!F12</f>
        <v>383111</v>
      </c>
      <c r="E13" s="10">
        <f t="shared" si="2"/>
        <v>-217676</v>
      </c>
      <c r="F13" s="10">
        <f t="shared" si="3"/>
        <v>23334</v>
      </c>
      <c r="G13" s="10">
        <v>4911</v>
      </c>
      <c r="H13" s="10">
        <v>18423</v>
      </c>
      <c r="I13" s="10">
        <f t="shared" si="4"/>
        <v>241010</v>
      </c>
      <c r="J13" s="10">
        <v>168597</v>
      </c>
      <c r="K13" s="10">
        <v>72413</v>
      </c>
      <c r="L13" s="50"/>
    </row>
    <row r="14" spans="1:19" s="20" customFormat="1" ht="21.75" customHeight="1" x14ac:dyDescent="0.2">
      <c r="A14" s="69" t="s">
        <v>23</v>
      </c>
      <c r="B14" s="71">
        <f t="shared" si="1"/>
        <v>-308491</v>
      </c>
      <c r="C14" s="71">
        <f>+F14+'MPI poz sek 2-IIP other sec 2'!C15+'MPI poz sek 3-IIP other sec. 3'!B13+'MPI poz sek 5-IIP other sec5'!C13</f>
        <v>65610</v>
      </c>
      <c r="D14" s="71">
        <f>+I14+'MPI poz sek 2-IIP other sec 2'!N15+'MPI poz sek 4-IIP other sec4'!B13+'MPI poz sek 5-IIP other sec5'!F13</f>
        <v>374101</v>
      </c>
      <c r="E14" s="71">
        <f t="shared" si="2"/>
        <v>-217727</v>
      </c>
      <c r="F14" s="71">
        <f t="shared" si="3"/>
        <v>23810</v>
      </c>
      <c r="G14" s="71">
        <v>5922</v>
      </c>
      <c r="H14" s="71">
        <v>17888</v>
      </c>
      <c r="I14" s="71">
        <f t="shared" si="4"/>
        <v>241537</v>
      </c>
      <c r="J14" s="71">
        <v>175696</v>
      </c>
      <c r="K14" s="71">
        <v>65841</v>
      </c>
      <c r="L14" s="50"/>
    </row>
    <row r="15" spans="1:19" s="20" customFormat="1" ht="21.75" customHeight="1" x14ac:dyDescent="0.2">
      <c r="A15" s="9" t="s">
        <v>24</v>
      </c>
      <c r="B15" s="10">
        <f t="shared" si="1"/>
        <v>-320189</v>
      </c>
      <c r="C15" s="10">
        <f>+F15+'MPI poz sek 2-IIP other sec 2'!C16+'MPI poz sek 3-IIP other sec. 3'!B14+'MPI poz sek 5-IIP other sec5'!C14</f>
        <v>68218</v>
      </c>
      <c r="D15" s="10">
        <f>+I15+'MPI poz sek 2-IIP other sec 2'!N16+'MPI poz sek 4-IIP other sec4'!B14+'MPI poz sek 5-IIP other sec5'!F14</f>
        <v>388407</v>
      </c>
      <c r="E15" s="10">
        <f t="shared" si="2"/>
        <v>-224717</v>
      </c>
      <c r="F15" s="10">
        <f t="shared" si="3"/>
        <v>25025</v>
      </c>
      <c r="G15" s="10">
        <v>6197</v>
      </c>
      <c r="H15" s="10">
        <v>18828</v>
      </c>
      <c r="I15" s="10">
        <f t="shared" si="4"/>
        <v>249742</v>
      </c>
      <c r="J15" s="10">
        <v>182196</v>
      </c>
      <c r="K15" s="10">
        <v>67546</v>
      </c>
      <c r="L15" s="50"/>
    </row>
    <row r="16" spans="1:19" s="20" customFormat="1" ht="21.75" customHeight="1" x14ac:dyDescent="0.2">
      <c r="A16" s="69" t="s">
        <v>25</v>
      </c>
      <c r="B16" s="70">
        <f t="shared" si="1"/>
        <v>-323629</v>
      </c>
      <c r="C16" s="70">
        <f>+F16+'MPI poz sek 2-IIP other sec 2'!C17+'MPI poz sek 3-IIP other sec. 3'!B15+'MPI poz sek 5-IIP other sec5'!C15</f>
        <v>73907</v>
      </c>
      <c r="D16" s="70">
        <f>+I16+'MPI poz sek 2-IIP other sec 2'!N17+'MPI poz sek 4-IIP other sec4'!B15+'MPI poz sek 5-IIP other sec5'!F15</f>
        <v>397536</v>
      </c>
      <c r="E16" s="70">
        <f t="shared" si="2"/>
        <v>-228666</v>
      </c>
      <c r="F16" s="70">
        <f t="shared" si="3"/>
        <v>28586</v>
      </c>
      <c r="G16" s="70">
        <v>8093</v>
      </c>
      <c r="H16" s="70">
        <v>20493</v>
      </c>
      <c r="I16" s="70">
        <f t="shared" si="4"/>
        <v>257252</v>
      </c>
      <c r="J16" s="70">
        <v>187718</v>
      </c>
      <c r="K16" s="70">
        <v>69534</v>
      </c>
      <c r="L16" s="50"/>
    </row>
    <row r="17" spans="1:12" s="22" customFormat="1" ht="21.75" customHeight="1" x14ac:dyDescent="0.2">
      <c r="A17" s="9" t="s">
        <v>26</v>
      </c>
      <c r="B17" s="10">
        <f t="shared" si="1"/>
        <v>-334021</v>
      </c>
      <c r="C17" s="10">
        <f>+F17+'MPI poz sek 2-IIP other sec 2'!C18+'MPI poz sek 3-IIP other sec. 3'!B16+'MPI poz sek 5-IIP other sec5'!C16</f>
        <v>77925</v>
      </c>
      <c r="D17" s="10">
        <f>+I17+'MPI poz sek 2-IIP other sec 2'!N18+'MPI poz sek 4-IIP other sec4'!B16+'MPI poz sek 5-IIP other sec5'!F16</f>
        <v>411946</v>
      </c>
      <c r="E17" s="10">
        <f t="shared" si="2"/>
        <v>-232456</v>
      </c>
      <c r="F17" s="10">
        <f t="shared" si="3"/>
        <v>28147</v>
      </c>
      <c r="G17" s="10">
        <v>8526</v>
      </c>
      <c r="H17" s="10">
        <v>19621</v>
      </c>
      <c r="I17" s="10">
        <f t="shared" si="4"/>
        <v>260603</v>
      </c>
      <c r="J17" s="10">
        <v>188437</v>
      </c>
      <c r="K17" s="10">
        <v>72166</v>
      </c>
      <c r="L17" s="50"/>
    </row>
    <row r="18" spans="1:12" s="20" customFormat="1" ht="21.75" customHeight="1" x14ac:dyDescent="0.2">
      <c r="A18" s="69" t="s">
        <v>27</v>
      </c>
      <c r="B18" s="71">
        <f t="shared" si="1"/>
        <v>-343127</v>
      </c>
      <c r="C18" s="71">
        <f>+F18+'MPI poz sek 2-IIP other sec 2'!C19+'MPI poz sek 3-IIP other sec. 3'!B17+'MPI poz sek 5-IIP other sec5'!C17</f>
        <v>90152</v>
      </c>
      <c r="D18" s="71">
        <f>+I18+'MPI poz sek 2-IIP other sec 2'!N19+'MPI poz sek 4-IIP other sec4'!B17+'MPI poz sek 5-IIP other sec5'!F17</f>
        <v>433279</v>
      </c>
      <c r="E18" s="71">
        <f t="shared" si="2"/>
        <v>-243160</v>
      </c>
      <c r="F18" s="71">
        <f t="shared" si="3"/>
        <v>36416</v>
      </c>
      <c r="G18" s="71">
        <v>14214</v>
      </c>
      <c r="H18" s="71">
        <v>22202</v>
      </c>
      <c r="I18" s="71">
        <f t="shared" si="4"/>
        <v>279576</v>
      </c>
      <c r="J18" s="71">
        <v>205958</v>
      </c>
      <c r="K18" s="71">
        <v>73618</v>
      </c>
      <c r="L18" s="50"/>
    </row>
    <row r="19" spans="1:12" s="20" customFormat="1" ht="21.75" customHeight="1" x14ac:dyDescent="0.2">
      <c r="A19" s="9" t="s">
        <v>28</v>
      </c>
      <c r="B19" s="10">
        <f t="shared" si="1"/>
        <v>-354114</v>
      </c>
      <c r="C19" s="10">
        <f>+F19+'MPI poz sek 2-IIP other sec 2'!C20+'MPI poz sek 3-IIP other sec. 3'!B18+'MPI poz sek 5-IIP other sec5'!C18</f>
        <v>95742</v>
      </c>
      <c r="D19" s="10">
        <f>+I19+'MPI poz sek 2-IIP other sec 2'!N20+'MPI poz sek 4-IIP other sec4'!B18+'MPI poz sek 5-IIP other sec5'!F18</f>
        <v>449856</v>
      </c>
      <c r="E19" s="10">
        <f t="shared" si="2"/>
        <v>-258368</v>
      </c>
      <c r="F19" s="10">
        <f t="shared" si="3"/>
        <v>38794</v>
      </c>
      <c r="G19" s="10">
        <v>14775</v>
      </c>
      <c r="H19" s="10">
        <v>24019</v>
      </c>
      <c r="I19" s="10">
        <f t="shared" si="4"/>
        <v>297162</v>
      </c>
      <c r="J19" s="10">
        <v>215621</v>
      </c>
      <c r="K19" s="10">
        <v>81541</v>
      </c>
      <c r="L19" s="50"/>
    </row>
    <row r="20" spans="1:12" s="20" customFormat="1" ht="21.75" customHeight="1" x14ac:dyDescent="0.2">
      <c r="A20" s="69" t="s">
        <v>29</v>
      </c>
      <c r="B20" s="70">
        <f t="shared" si="1"/>
        <v>-362753</v>
      </c>
      <c r="C20" s="70">
        <f>+F20+'MPI poz sek 2-IIP other sec 2'!C21+'MPI poz sek 3-IIP other sec. 3'!B19+'MPI poz sek 5-IIP other sec5'!C19</f>
        <v>103200</v>
      </c>
      <c r="D20" s="70">
        <f>+I20+'MPI poz sek 2-IIP other sec 2'!N21+'MPI poz sek 4-IIP other sec4'!B19+'MPI poz sek 5-IIP other sec5'!F19</f>
        <v>465953</v>
      </c>
      <c r="E20" s="70">
        <f t="shared" si="2"/>
        <v>-267484</v>
      </c>
      <c r="F20" s="70">
        <f t="shared" si="3"/>
        <v>41466</v>
      </c>
      <c r="G20" s="70">
        <v>15532</v>
      </c>
      <c r="H20" s="70">
        <v>25934</v>
      </c>
      <c r="I20" s="70">
        <f t="shared" si="4"/>
        <v>308950</v>
      </c>
      <c r="J20" s="70">
        <v>222581</v>
      </c>
      <c r="K20" s="70">
        <v>86369</v>
      </c>
      <c r="L20" s="50"/>
    </row>
    <row r="21" spans="1:12" s="20" customFormat="1" ht="21.75" customHeight="1" x14ac:dyDescent="0.2">
      <c r="A21" s="9" t="s">
        <v>30</v>
      </c>
      <c r="B21" s="10">
        <f t="shared" si="1"/>
        <v>-378635</v>
      </c>
      <c r="C21" s="10">
        <f>+F21+'MPI poz sek 2-IIP other sec 2'!C22+'MPI poz sek 3-IIP other sec. 3'!B20+'MPI poz sek 5-IIP other sec5'!C20</f>
        <v>108083</v>
      </c>
      <c r="D21" s="10">
        <f>+I21+'MPI poz sek 2-IIP other sec 2'!N22+'MPI poz sek 4-IIP other sec4'!B20+'MPI poz sek 5-IIP other sec5'!F20</f>
        <v>486718</v>
      </c>
      <c r="E21" s="10">
        <f t="shared" si="2"/>
        <v>-282523</v>
      </c>
      <c r="F21" s="10">
        <f t="shared" si="3"/>
        <v>44416</v>
      </c>
      <c r="G21" s="10">
        <v>16656</v>
      </c>
      <c r="H21" s="10">
        <v>27760</v>
      </c>
      <c r="I21" s="10">
        <f t="shared" si="4"/>
        <v>326939</v>
      </c>
      <c r="J21" s="10">
        <v>231349</v>
      </c>
      <c r="K21" s="10">
        <v>95590</v>
      </c>
      <c r="L21" s="50"/>
    </row>
    <row r="22" spans="1:12" s="20" customFormat="1" ht="21.75" customHeight="1" x14ac:dyDescent="0.2">
      <c r="A22" s="69" t="s">
        <v>31</v>
      </c>
      <c r="B22" s="71">
        <f t="shared" si="1"/>
        <v>-388244</v>
      </c>
      <c r="C22" s="71">
        <f>+F22+'MPI poz sek 2-IIP other sec 2'!C23+'MPI poz sek 3-IIP other sec. 3'!B21+'MPI poz sek 5-IIP other sec5'!C21</f>
        <v>133654</v>
      </c>
      <c r="D22" s="71">
        <f>+I22+'MPI poz sek 2-IIP other sec 2'!N23+'MPI poz sek 4-IIP other sec4'!B21+'MPI poz sek 5-IIP other sec5'!F21</f>
        <v>521898</v>
      </c>
      <c r="E22" s="71">
        <f t="shared" si="2"/>
        <v>-292029</v>
      </c>
      <c r="F22" s="71">
        <f t="shared" si="3"/>
        <v>62061</v>
      </c>
      <c r="G22" s="71">
        <v>33115</v>
      </c>
      <c r="H22" s="71">
        <v>28946</v>
      </c>
      <c r="I22" s="71">
        <f t="shared" si="4"/>
        <v>354090</v>
      </c>
      <c r="J22" s="71">
        <v>254756</v>
      </c>
      <c r="K22" s="71">
        <v>99334</v>
      </c>
      <c r="L22" s="50"/>
    </row>
    <row r="23" spans="1:12" s="22" customFormat="1" ht="21.75" customHeight="1" x14ac:dyDescent="0.2">
      <c r="A23" s="9" t="s">
        <v>32</v>
      </c>
      <c r="B23" s="10">
        <f t="shared" si="1"/>
        <v>-405535</v>
      </c>
      <c r="C23" s="10">
        <f>+F23+'MPI poz sek 2-IIP other sec 2'!C24+'MPI poz sek 3-IIP other sec. 3'!B22+'MPI poz sek 5-IIP other sec5'!C22</f>
        <v>145011</v>
      </c>
      <c r="D23" s="10">
        <f>+I23+'MPI poz sek 2-IIP other sec 2'!N24+'MPI poz sek 4-IIP other sec4'!B22+'MPI poz sek 5-IIP other sec5'!F22</f>
        <v>550546</v>
      </c>
      <c r="E23" s="10">
        <f t="shared" si="2"/>
        <v>-311921</v>
      </c>
      <c r="F23" s="10">
        <f t="shared" si="3"/>
        <v>63543</v>
      </c>
      <c r="G23" s="10">
        <v>33271</v>
      </c>
      <c r="H23" s="10">
        <v>30272</v>
      </c>
      <c r="I23" s="10">
        <f t="shared" si="4"/>
        <v>375464</v>
      </c>
      <c r="J23" s="10">
        <v>266954</v>
      </c>
      <c r="K23" s="10">
        <v>108510</v>
      </c>
      <c r="L23" s="50"/>
    </row>
    <row r="24" spans="1:12" s="20" customFormat="1" ht="21.75" customHeight="1" x14ac:dyDescent="0.2">
      <c r="A24" s="69" t="s">
        <v>33</v>
      </c>
      <c r="B24" s="70">
        <f t="shared" si="1"/>
        <v>-417495</v>
      </c>
      <c r="C24" s="70">
        <f>+F24+'MPI poz sek 2-IIP other sec 2'!C25+'MPI poz sek 3-IIP other sec. 3'!B23+'MPI poz sek 5-IIP other sec5'!C23</f>
        <v>153467</v>
      </c>
      <c r="D24" s="70">
        <f>+I24+'MPI poz sek 2-IIP other sec 2'!N25+'MPI poz sek 4-IIP other sec4'!B23+'MPI poz sek 5-IIP other sec5'!F23</f>
        <v>570962</v>
      </c>
      <c r="E24" s="70">
        <f t="shared" si="2"/>
        <v>-320605</v>
      </c>
      <c r="F24" s="70">
        <f t="shared" si="3"/>
        <v>65008</v>
      </c>
      <c r="G24" s="70">
        <v>34467</v>
      </c>
      <c r="H24" s="70">
        <v>30541</v>
      </c>
      <c r="I24" s="70">
        <f t="shared" si="4"/>
        <v>385613</v>
      </c>
      <c r="J24" s="70">
        <v>275319</v>
      </c>
      <c r="K24" s="70">
        <v>110294</v>
      </c>
      <c r="L24" s="50"/>
    </row>
    <row r="25" spans="1:12" s="20" customFormat="1" ht="21.75" customHeight="1" x14ac:dyDescent="0.2">
      <c r="A25" s="9" t="s">
        <v>34</v>
      </c>
      <c r="B25" s="10">
        <f t="shared" si="1"/>
        <v>-429685</v>
      </c>
      <c r="C25" s="10">
        <f>+F25+'MPI poz sek 2-IIP other sec 2'!C26+'MPI poz sek 3-IIP other sec. 3'!B24+'MPI poz sek 5-IIP other sec5'!C24</f>
        <v>163685</v>
      </c>
      <c r="D25" s="10">
        <f>+I25+'MPI poz sek 2-IIP other sec 2'!N26+'MPI poz sek 4-IIP other sec4'!B24+'MPI poz sek 5-IIP other sec5'!F24</f>
        <v>593370</v>
      </c>
      <c r="E25" s="10">
        <f t="shared" si="2"/>
        <v>-334780</v>
      </c>
      <c r="F25" s="10">
        <f t="shared" si="3"/>
        <v>69931</v>
      </c>
      <c r="G25" s="10">
        <v>36895</v>
      </c>
      <c r="H25" s="10">
        <v>33036</v>
      </c>
      <c r="I25" s="10">
        <f t="shared" si="4"/>
        <v>404711</v>
      </c>
      <c r="J25" s="10">
        <v>288101</v>
      </c>
      <c r="K25" s="10">
        <v>116610</v>
      </c>
      <c r="L25" s="50"/>
    </row>
    <row r="26" spans="1:12" s="20" customFormat="1" ht="21.75" customHeight="1" x14ac:dyDescent="0.2">
      <c r="A26" s="69" t="s">
        <v>35</v>
      </c>
      <c r="B26" s="71">
        <f t="shared" si="1"/>
        <v>-443784</v>
      </c>
      <c r="C26" s="71">
        <f>+F26+'MPI poz sek 2-IIP other sec 2'!C27+'MPI poz sek 3-IIP other sec. 3'!B25+'MPI poz sek 5-IIP other sec5'!C25</f>
        <v>168442</v>
      </c>
      <c r="D26" s="71">
        <f>+I26+'MPI poz sek 2-IIP other sec 2'!N27+'MPI poz sek 4-IIP other sec4'!B25+'MPI poz sek 5-IIP other sec5'!F25</f>
        <v>612226</v>
      </c>
      <c r="E26" s="71">
        <f t="shared" si="2"/>
        <v>-345643</v>
      </c>
      <c r="F26" s="71">
        <f t="shared" si="3"/>
        <v>74920</v>
      </c>
      <c r="G26" s="71">
        <v>39124</v>
      </c>
      <c r="H26" s="71">
        <v>35796</v>
      </c>
      <c r="I26" s="71">
        <f t="shared" si="4"/>
        <v>420563</v>
      </c>
      <c r="J26" s="71">
        <v>306222</v>
      </c>
      <c r="K26" s="71">
        <v>114341</v>
      </c>
      <c r="L26" s="50"/>
    </row>
    <row r="27" spans="1:12" s="20" customFormat="1" ht="21.75" customHeight="1" x14ac:dyDescent="0.2">
      <c r="A27" s="9" t="s">
        <v>36</v>
      </c>
      <c r="B27" s="10">
        <f t="shared" si="1"/>
        <v>-469387</v>
      </c>
      <c r="C27" s="10">
        <f>+F27+'MPI poz sek 2-IIP other sec 2'!C28+'MPI poz sek 3-IIP other sec. 3'!B26+'MPI poz sek 5-IIP other sec5'!C26</f>
        <v>168811</v>
      </c>
      <c r="D27" s="10">
        <f>+I27+'MPI poz sek 2-IIP other sec 2'!N28+'MPI poz sek 4-IIP other sec4'!B26+'MPI poz sek 5-IIP other sec5'!F26</f>
        <v>638198</v>
      </c>
      <c r="E27" s="10">
        <f t="shared" si="2"/>
        <v>-357687</v>
      </c>
      <c r="F27" s="10">
        <f t="shared" si="3"/>
        <v>80211</v>
      </c>
      <c r="G27" s="10">
        <v>40256</v>
      </c>
      <c r="H27" s="10">
        <v>39955</v>
      </c>
      <c r="I27" s="10">
        <f t="shared" si="4"/>
        <v>437898</v>
      </c>
      <c r="J27" s="10">
        <v>317409</v>
      </c>
      <c r="K27" s="10">
        <v>120489</v>
      </c>
      <c r="L27" s="50"/>
    </row>
    <row r="28" spans="1:12" s="20" customFormat="1" ht="21.75" customHeight="1" x14ac:dyDescent="0.2">
      <c r="A28" s="69" t="s">
        <v>37</v>
      </c>
      <c r="B28" s="70">
        <f t="shared" si="1"/>
        <v>-467097</v>
      </c>
      <c r="C28" s="70">
        <f>+F28+'MPI poz sek 2-IIP other sec 2'!C29+'MPI poz sek 3-IIP other sec. 3'!B27+'MPI poz sek 5-IIP other sec5'!C27</f>
        <v>171668</v>
      </c>
      <c r="D28" s="70">
        <f>+I28+'MPI poz sek 2-IIP other sec 2'!N29+'MPI poz sek 4-IIP other sec4'!B27+'MPI poz sek 5-IIP other sec5'!F27</f>
        <v>638765</v>
      </c>
      <c r="E28" s="70">
        <f t="shared" si="2"/>
        <v>-359197</v>
      </c>
      <c r="F28" s="70">
        <f t="shared" si="3"/>
        <v>82114</v>
      </c>
      <c r="G28" s="70">
        <v>41250</v>
      </c>
      <c r="H28" s="70">
        <v>40864</v>
      </c>
      <c r="I28" s="70">
        <f t="shared" si="4"/>
        <v>441311</v>
      </c>
      <c r="J28" s="70">
        <v>318625</v>
      </c>
      <c r="K28" s="70">
        <v>122686</v>
      </c>
      <c r="L28" s="50"/>
    </row>
    <row r="29" spans="1:12" s="20" customFormat="1" ht="21.75" customHeight="1" x14ac:dyDescent="0.2">
      <c r="A29" s="9" t="s">
        <v>38</v>
      </c>
      <c r="B29" s="10">
        <f t="shared" si="1"/>
        <v>-466596</v>
      </c>
      <c r="C29" s="10">
        <f>+F29+'MPI poz sek 2-IIP other sec 2'!C30+'MPI poz sek 3-IIP other sec. 3'!B28+'MPI poz sek 5-IIP other sec5'!C28</f>
        <v>181019</v>
      </c>
      <c r="D29" s="10">
        <f>+I29+'MPI poz sek 2-IIP other sec 2'!N30+'MPI poz sek 4-IIP other sec4'!B28+'MPI poz sek 5-IIP other sec5'!F28</f>
        <v>647615</v>
      </c>
      <c r="E29" s="10">
        <f t="shared" si="2"/>
        <v>-353016</v>
      </c>
      <c r="F29" s="10">
        <f t="shared" si="3"/>
        <v>93480</v>
      </c>
      <c r="G29" s="10">
        <v>51656</v>
      </c>
      <c r="H29" s="10">
        <v>41824</v>
      </c>
      <c r="I29" s="10">
        <f t="shared" si="4"/>
        <v>446496</v>
      </c>
      <c r="J29" s="10">
        <v>319564</v>
      </c>
      <c r="K29" s="10">
        <v>126932</v>
      </c>
      <c r="L29" s="50"/>
    </row>
    <row r="30" spans="1:12" s="20" customFormat="1" ht="21.75" customHeight="1" x14ac:dyDescent="0.2">
      <c r="A30" s="69" t="s">
        <v>39</v>
      </c>
      <c r="B30" s="71">
        <f t="shared" si="1"/>
        <v>-513336</v>
      </c>
      <c r="C30" s="71">
        <f>+F30+'MPI poz sek 2-IIP other sec 2'!C31+'MPI poz sek 3-IIP other sec. 3'!B29+'MPI poz sek 5-IIP other sec5'!C29</f>
        <v>183716</v>
      </c>
      <c r="D30" s="71">
        <f>+I30+'MPI poz sek 2-IIP other sec 2'!N31+'MPI poz sek 4-IIP other sec4'!B29+'MPI poz sek 5-IIP other sec5'!F29</f>
        <v>697052</v>
      </c>
      <c r="E30" s="71">
        <f t="shared" si="2"/>
        <v>-372045</v>
      </c>
      <c r="F30" s="71">
        <f t="shared" si="3"/>
        <v>97413</v>
      </c>
      <c r="G30" s="71">
        <v>52617</v>
      </c>
      <c r="H30" s="71">
        <v>44796</v>
      </c>
      <c r="I30" s="71">
        <f t="shared" si="4"/>
        <v>469458</v>
      </c>
      <c r="J30" s="71">
        <v>325431</v>
      </c>
      <c r="K30" s="71">
        <v>144027</v>
      </c>
      <c r="L30" s="50"/>
    </row>
    <row r="31" spans="1:12" s="20" customFormat="1" ht="21.75" customHeight="1" x14ac:dyDescent="0.2">
      <c r="A31" s="9" t="s">
        <v>40</v>
      </c>
      <c r="B31" s="10">
        <f t="shared" si="1"/>
        <v>-547652</v>
      </c>
      <c r="C31" s="10">
        <f>+F31+'MPI poz sek 2-IIP other sec 2'!C32+'MPI poz sek 3-IIP other sec. 3'!B30+'MPI poz sek 5-IIP other sec5'!C30</f>
        <v>202809</v>
      </c>
      <c r="D31" s="10">
        <f>+I31+'MPI poz sek 2-IIP other sec 2'!N32+'MPI poz sek 4-IIP other sec4'!B30+'MPI poz sek 5-IIP other sec5'!F30</f>
        <v>750461</v>
      </c>
      <c r="E31" s="10">
        <f t="shared" si="2"/>
        <v>-395820</v>
      </c>
      <c r="F31" s="10">
        <f t="shared" si="3"/>
        <v>109625</v>
      </c>
      <c r="G31" s="10">
        <v>56131</v>
      </c>
      <c r="H31" s="10">
        <v>53494</v>
      </c>
      <c r="I31" s="10">
        <f t="shared" si="4"/>
        <v>505445</v>
      </c>
      <c r="J31" s="10">
        <v>342131</v>
      </c>
      <c r="K31" s="10">
        <v>163314</v>
      </c>
      <c r="L31" s="50"/>
    </row>
    <row r="32" spans="1:12" s="20" customFormat="1" ht="21.75" customHeight="1" x14ac:dyDescent="0.2">
      <c r="A32" s="69" t="s">
        <v>41</v>
      </c>
      <c r="B32" s="70">
        <f t="shared" si="1"/>
        <v>-551711</v>
      </c>
      <c r="C32" s="70">
        <f>+F32+'MPI poz sek 2-IIP other sec 2'!C33+'MPI poz sek 3-IIP other sec. 3'!B31+'MPI poz sek 5-IIP other sec5'!C31</f>
        <v>211658</v>
      </c>
      <c r="D32" s="70">
        <f>+I32+'MPI poz sek 2-IIP other sec 2'!N33+'MPI poz sek 4-IIP other sec4'!B31+'MPI poz sek 5-IIP other sec5'!F31</f>
        <v>763369</v>
      </c>
      <c r="E32" s="70">
        <f t="shared" si="2"/>
        <v>-400728</v>
      </c>
      <c r="F32" s="70">
        <f t="shared" si="3"/>
        <v>112688</v>
      </c>
      <c r="G32" s="70">
        <v>58870</v>
      </c>
      <c r="H32" s="70">
        <v>53818</v>
      </c>
      <c r="I32" s="70">
        <f t="shared" si="4"/>
        <v>513416</v>
      </c>
      <c r="J32" s="70">
        <v>356719</v>
      </c>
      <c r="K32" s="70">
        <v>156697</v>
      </c>
      <c r="L32" s="50"/>
    </row>
    <row r="33" spans="1:12" s="20" customFormat="1" ht="21.75" customHeight="1" x14ac:dyDescent="0.2">
      <c r="A33" s="9" t="s">
        <v>42</v>
      </c>
      <c r="B33" s="10">
        <f t="shared" si="1"/>
        <v>-549766</v>
      </c>
      <c r="C33" s="10">
        <f>+F33+'MPI poz sek 2-IIP other sec 2'!C34+'MPI poz sek 3-IIP other sec. 3'!B32+'MPI poz sek 5-IIP other sec5'!C32</f>
        <v>214646</v>
      </c>
      <c r="D33" s="10">
        <f>+I33+'MPI poz sek 2-IIP other sec 2'!N34+'MPI poz sek 4-IIP other sec4'!B32+'MPI poz sek 5-IIP other sec5'!F32</f>
        <v>764412</v>
      </c>
      <c r="E33" s="10">
        <f t="shared" si="2"/>
        <v>-410125</v>
      </c>
      <c r="F33" s="10">
        <f t="shared" si="3"/>
        <v>113651</v>
      </c>
      <c r="G33" s="10">
        <v>61412</v>
      </c>
      <c r="H33" s="10">
        <v>52239</v>
      </c>
      <c r="I33" s="10">
        <f t="shared" si="4"/>
        <v>523776</v>
      </c>
      <c r="J33" s="10">
        <v>365525</v>
      </c>
      <c r="K33" s="10">
        <v>158251</v>
      </c>
      <c r="L33" s="50"/>
    </row>
    <row r="34" spans="1:12" s="20" customFormat="1" ht="21.75" customHeight="1" x14ac:dyDescent="0.2">
      <c r="A34" s="69" t="s">
        <v>43</v>
      </c>
      <c r="B34" s="71">
        <f t="shared" si="1"/>
        <v>-541953</v>
      </c>
      <c r="C34" s="71">
        <f>+F34+'MPI poz sek 2-IIP other sec 2'!C35+'MPI poz sek 3-IIP other sec. 3'!B33+'MPI poz sek 5-IIP other sec5'!C33</f>
        <v>212545</v>
      </c>
      <c r="D34" s="71">
        <f>+I34+'MPI poz sek 2-IIP other sec 2'!N35+'MPI poz sek 4-IIP other sec4'!B33+'MPI poz sek 5-IIP other sec5'!F33</f>
        <v>754498</v>
      </c>
      <c r="E34" s="71">
        <f t="shared" si="2"/>
        <v>-395621</v>
      </c>
      <c r="F34" s="71">
        <f t="shared" si="3"/>
        <v>113468</v>
      </c>
      <c r="G34" s="71">
        <v>62111</v>
      </c>
      <c r="H34" s="71">
        <v>51357</v>
      </c>
      <c r="I34" s="71">
        <f t="shared" si="4"/>
        <v>509089</v>
      </c>
      <c r="J34" s="71">
        <v>355038</v>
      </c>
      <c r="K34" s="71">
        <v>154051</v>
      </c>
      <c r="L34" s="50"/>
    </row>
    <row r="35" spans="1:12" s="20" customFormat="1" ht="21.75" customHeight="1" x14ac:dyDescent="0.2">
      <c r="A35" s="9" t="s">
        <v>44</v>
      </c>
      <c r="B35" s="10">
        <f t="shared" si="1"/>
        <v>-504068</v>
      </c>
      <c r="C35" s="10">
        <f>+F35+'MPI poz sek 2-IIP other sec 2'!C36+'MPI poz sek 3-IIP other sec. 3'!B34+'MPI poz sek 5-IIP other sec5'!C34</f>
        <v>227863</v>
      </c>
      <c r="D35" s="10">
        <f>+I35+'MPI poz sek 2-IIP other sec 2'!N36+'MPI poz sek 4-IIP other sec4'!B34+'MPI poz sek 5-IIP other sec5'!F34</f>
        <v>731931</v>
      </c>
      <c r="E35" s="10">
        <f t="shared" si="2"/>
        <v>-400881</v>
      </c>
      <c r="F35" s="10">
        <f t="shared" si="3"/>
        <v>151756</v>
      </c>
      <c r="G35" s="10">
        <v>63454</v>
      </c>
      <c r="H35" s="10">
        <v>88302</v>
      </c>
      <c r="I35" s="10">
        <f t="shared" si="4"/>
        <v>552637</v>
      </c>
      <c r="J35" s="10">
        <v>360184</v>
      </c>
      <c r="K35" s="10">
        <v>192453</v>
      </c>
      <c r="L35" s="50"/>
    </row>
    <row r="36" spans="1:12" s="20" customFormat="1" ht="21.75" customHeight="1" x14ac:dyDescent="0.2">
      <c r="A36" s="69" t="s">
        <v>45</v>
      </c>
      <c r="B36" s="70">
        <f t="shared" si="1"/>
        <v>-538402</v>
      </c>
      <c r="C36" s="70">
        <f>+F36+'MPI poz sek 2-IIP other sec 2'!C37+'MPI poz sek 3-IIP other sec. 3'!B35+'MPI poz sek 5-IIP other sec5'!C35</f>
        <v>257654</v>
      </c>
      <c r="D36" s="70">
        <f>+I36+'MPI poz sek 2-IIP other sec 2'!N37+'MPI poz sek 4-IIP other sec4'!B35+'MPI poz sek 5-IIP other sec5'!F35</f>
        <v>796056</v>
      </c>
      <c r="E36" s="70">
        <f t="shared" si="2"/>
        <v>-403810</v>
      </c>
      <c r="F36" s="70">
        <f t="shared" si="3"/>
        <v>162566</v>
      </c>
      <c r="G36" s="70">
        <v>63792</v>
      </c>
      <c r="H36" s="70">
        <v>98774</v>
      </c>
      <c r="I36" s="70">
        <f t="shared" si="4"/>
        <v>566376</v>
      </c>
      <c r="J36" s="70">
        <v>357801</v>
      </c>
      <c r="K36" s="70">
        <v>208575</v>
      </c>
      <c r="L36" s="50"/>
    </row>
    <row r="37" spans="1:12" s="20" customFormat="1" ht="21.75" customHeight="1" x14ac:dyDescent="0.2">
      <c r="A37" s="9" t="s">
        <v>46</v>
      </c>
      <c r="B37" s="10">
        <f t="shared" si="1"/>
        <v>-553809</v>
      </c>
      <c r="C37" s="10">
        <f>+F37+'MPI poz sek 2-IIP other sec 2'!C38+'MPI poz sek 3-IIP other sec. 3'!B36+'MPI poz sek 5-IIP other sec5'!C36</f>
        <v>256706</v>
      </c>
      <c r="D37" s="10">
        <f>+I37+'MPI poz sek 2-IIP other sec 2'!N38+'MPI poz sek 4-IIP other sec4'!B36+'MPI poz sek 5-IIP other sec5'!F36</f>
        <v>810515</v>
      </c>
      <c r="E37" s="10">
        <f t="shared" si="2"/>
        <v>-418618</v>
      </c>
      <c r="F37" s="10">
        <f t="shared" si="3"/>
        <v>162735</v>
      </c>
      <c r="G37" s="10">
        <v>61746</v>
      </c>
      <c r="H37" s="10">
        <v>100989</v>
      </c>
      <c r="I37" s="10">
        <f t="shared" si="4"/>
        <v>581353</v>
      </c>
      <c r="J37" s="10">
        <v>371722</v>
      </c>
      <c r="K37" s="10">
        <v>209631</v>
      </c>
      <c r="L37" s="50"/>
    </row>
    <row r="38" spans="1:12" s="20" customFormat="1" ht="21.75" customHeight="1" x14ac:dyDescent="0.2">
      <c r="A38" s="69" t="s">
        <v>47</v>
      </c>
      <c r="B38" s="71">
        <f t="shared" si="1"/>
        <v>-588466</v>
      </c>
      <c r="C38" s="71">
        <f>+F38+'MPI poz sek 2-IIP other sec 2'!C39+'MPI poz sek 3-IIP other sec. 3'!B37+'MPI poz sek 5-IIP other sec5'!C37</f>
        <v>278484</v>
      </c>
      <c r="D38" s="71">
        <f>+I38+'MPI poz sek 2-IIP other sec 2'!N39+'MPI poz sek 4-IIP other sec4'!B37+'MPI poz sek 5-IIP other sec5'!F37</f>
        <v>866950</v>
      </c>
      <c r="E38" s="71">
        <f t="shared" si="2"/>
        <v>-434960</v>
      </c>
      <c r="F38" s="71">
        <f t="shared" si="3"/>
        <v>182641</v>
      </c>
      <c r="G38" s="71">
        <v>66422</v>
      </c>
      <c r="H38" s="71">
        <v>116219</v>
      </c>
      <c r="I38" s="71">
        <f t="shared" si="4"/>
        <v>617601</v>
      </c>
      <c r="J38" s="71">
        <v>404788</v>
      </c>
      <c r="K38" s="71">
        <v>212813</v>
      </c>
      <c r="L38" s="50"/>
    </row>
    <row r="39" spans="1:12" s="20" customFormat="1" ht="21.75" customHeight="1" x14ac:dyDescent="0.2">
      <c r="A39" s="9" t="s">
        <v>48</v>
      </c>
      <c r="B39" s="10">
        <f t="shared" si="1"/>
        <v>-612875</v>
      </c>
      <c r="C39" s="10">
        <f>+F39+'MPI poz sek 2-IIP other sec 2'!C40+'MPI poz sek 3-IIP other sec. 3'!B38+'MPI poz sek 5-IIP other sec5'!C38</f>
        <v>296888</v>
      </c>
      <c r="D39" s="10">
        <f>+I39+'MPI poz sek 2-IIP other sec 2'!N40+'MPI poz sek 4-IIP other sec4'!B38+'MPI poz sek 5-IIP other sec5'!F38</f>
        <v>909763</v>
      </c>
      <c r="E39" s="10">
        <f t="shared" si="2"/>
        <v>-441313</v>
      </c>
      <c r="F39" s="10">
        <f t="shared" si="3"/>
        <v>195452</v>
      </c>
      <c r="G39" s="10">
        <v>73099</v>
      </c>
      <c r="H39" s="10">
        <v>122353</v>
      </c>
      <c r="I39" s="10">
        <f t="shared" si="4"/>
        <v>636765</v>
      </c>
      <c r="J39" s="10">
        <v>413794</v>
      </c>
      <c r="K39" s="10">
        <v>222971</v>
      </c>
      <c r="L39" s="50"/>
    </row>
    <row r="40" spans="1:12" s="20" customFormat="1" ht="21.75" customHeight="1" x14ac:dyDescent="0.2">
      <c r="A40" s="69" t="s">
        <v>49</v>
      </c>
      <c r="B40" s="70">
        <f t="shared" si="1"/>
        <v>-608344</v>
      </c>
      <c r="C40" s="70">
        <f>+F40+'MPI poz sek 2-IIP other sec 2'!C41+'MPI poz sek 3-IIP other sec. 3'!B39+'MPI poz sek 5-IIP other sec5'!C39</f>
        <v>304937</v>
      </c>
      <c r="D40" s="70">
        <f>+I40+'MPI poz sek 2-IIP other sec 2'!N41+'MPI poz sek 4-IIP other sec4'!B39+'MPI poz sek 5-IIP other sec5'!F39</f>
        <v>913281</v>
      </c>
      <c r="E40" s="70">
        <f t="shared" si="2"/>
        <v>-441278</v>
      </c>
      <c r="F40" s="70">
        <f t="shared" si="3"/>
        <v>203238</v>
      </c>
      <c r="G40" s="70">
        <v>76254</v>
      </c>
      <c r="H40" s="70">
        <v>126984</v>
      </c>
      <c r="I40" s="70">
        <f t="shared" si="4"/>
        <v>644516</v>
      </c>
      <c r="J40" s="70">
        <v>415097</v>
      </c>
      <c r="K40" s="70">
        <v>229419</v>
      </c>
      <c r="L40" s="50"/>
    </row>
    <row r="41" spans="1:12" s="20" customFormat="1" ht="21.75" customHeight="1" x14ac:dyDescent="0.2">
      <c r="A41" s="9" t="s">
        <v>50</v>
      </c>
      <c r="B41" s="10">
        <f t="shared" si="1"/>
        <v>-611429</v>
      </c>
      <c r="C41" s="10">
        <f>+F41+'MPI poz sek 2-IIP other sec 2'!C42+'MPI poz sek 3-IIP other sec. 3'!B40+'MPI poz sek 5-IIP other sec5'!C40</f>
        <v>322700</v>
      </c>
      <c r="D41" s="10">
        <f>+I41+'MPI poz sek 2-IIP other sec 2'!N42+'MPI poz sek 4-IIP other sec4'!B40+'MPI poz sek 5-IIP other sec5'!F40</f>
        <v>934129</v>
      </c>
      <c r="E41" s="10">
        <f t="shared" si="2"/>
        <v>-437041</v>
      </c>
      <c r="F41" s="10">
        <f t="shared" si="3"/>
        <v>220917</v>
      </c>
      <c r="G41" s="10">
        <v>86896</v>
      </c>
      <c r="H41" s="10">
        <v>134021</v>
      </c>
      <c r="I41" s="10">
        <f t="shared" si="4"/>
        <v>657958</v>
      </c>
      <c r="J41" s="10">
        <v>408677</v>
      </c>
      <c r="K41" s="10">
        <v>249281</v>
      </c>
      <c r="L41" s="50"/>
    </row>
    <row r="42" spans="1:12" s="20" customFormat="1" ht="21.75" customHeight="1" x14ac:dyDescent="0.2">
      <c r="A42" s="69" t="s">
        <v>51</v>
      </c>
      <c r="B42" s="71">
        <f t="shared" si="1"/>
        <v>-628297</v>
      </c>
      <c r="C42" s="71">
        <f>+F42+'MPI poz sek 2-IIP other sec 2'!C43+'MPI poz sek 3-IIP other sec. 3'!B41+'MPI poz sek 5-IIP other sec5'!C41</f>
        <v>317920</v>
      </c>
      <c r="D42" s="71">
        <f>+I42+'MPI poz sek 2-IIP other sec 2'!N43+'MPI poz sek 4-IIP other sec4'!B41+'MPI poz sek 5-IIP other sec5'!F41</f>
        <v>946217</v>
      </c>
      <c r="E42" s="71">
        <f t="shared" si="2"/>
        <v>-441384</v>
      </c>
      <c r="F42" s="71">
        <f t="shared" si="3"/>
        <v>221445</v>
      </c>
      <c r="G42" s="71">
        <v>96334</v>
      </c>
      <c r="H42" s="71">
        <v>125111</v>
      </c>
      <c r="I42" s="71">
        <f t="shared" si="4"/>
        <v>662829</v>
      </c>
      <c r="J42" s="71">
        <v>406841</v>
      </c>
      <c r="K42" s="71">
        <v>255988</v>
      </c>
      <c r="L42" s="50"/>
    </row>
    <row r="43" spans="1:12" s="20" customFormat="1" ht="21.75" customHeight="1" x14ac:dyDescent="0.2">
      <c r="A43" s="9" t="s">
        <v>52</v>
      </c>
      <c r="B43" s="10">
        <f t="shared" si="1"/>
        <v>-624920</v>
      </c>
      <c r="C43" s="10">
        <f>+F43+'MPI poz sek 2-IIP other sec 2'!C44+'MPI poz sek 3-IIP other sec. 3'!B42+'MPI poz sek 5-IIP other sec5'!C42</f>
        <v>319544</v>
      </c>
      <c r="D43" s="10">
        <f>+I43+'MPI poz sek 2-IIP other sec 2'!N44+'MPI poz sek 4-IIP other sec4'!B42+'MPI poz sek 5-IIP other sec5'!F42</f>
        <v>944464</v>
      </c>
      <c r="E43" s="10">
        <f t="shared" si="2"/>
        <v>-442884</v>
      </c>
      <c r="F43" s="10">
        <f t="shared" si="3"/>
        <v>218894</v>
      </c>
      <c r="G43" s="10">
        <v>94948</v>
      </c>
      <c r="H43" s="10">
        <v>123946</v>
      </c>
      <c r="I43" s="10">
        <f t="shared" si="4"/>
        <v>661778</v>
      </c>
      <c r="J43" s="10">
        <v>408095</v>
      </c>
      <c r="K43" s="10">
        <v>253683</v>
      </c>
      <c r="L43" s="50"/>
    </row>
    <row r="44" spans="1:12" s="20" customFormat="1" ht="21.75" customHeight="1" x14ac:dyDescent="0.2">
      <c r="A44" s="69" t="s">
        <v>53</v>
      </c>
      <c r="B44" s="70">
        <f t="shared" si="1"/>
        <v>-634436</v>
      </c>
      <c r="C44" s="70">
        <f>+F44+'MPI poz sek 2-IIP other sec 2'!C45+'MPI poz sek 3-IIP other sec. 3'!B43+'MPI poz sek 5-IIP other sec5'!C43</f>
        <v>322284</v>
      </c>
      <c r="D44" s="70">
        <f>+I44+'MPI poz sek 2-IIP other sec 2'!N45+'MPI poz sek 4-IIP other sec4'!B43+'MPI poz sek 5-IIP other sec5'!F43</f>
        <v>956720</v>
      </c>
      <c r="E44" s="70">
        <f t="shared" si="2"/>
        <v>-448267</v>
      </c>
      <c r="F44" s="70">
        <f t="shared" si="3"/>
        <v>220399</v>
      </c>
      <c r="G44" s="70">
        <v>95505</v>
      </c>
      <c r="H44" s="70">
        <v>124894</v>
      </c>
      <c r="I44" s="70">
        <f t="shared" si="4"/>
        <v>668666</v>
      </c>
      <c r="J44" s="70">
        <v>406701</v>
      </c>
      <c r="K44" s="70">
        <v>261965</v>
      </c>
      <c r="L44" s="50"/>
    </row>
    <row r="45" spans="1:12" s="20" customFormat="1" ht="21.75" customHeight="1" x14ac:dyDescent="0.2">
      <c r="A45" s="9" t="s">
        <v>54</v>
      </c>
      <c r="B45" s="10">
        <f t="shared" si="1"/>
        <v>-632507</v>
      </c>
      <c r="C45" s="10">
        <f>+F45+'MPI poz sek 2-IIP other sec 2'!C46+'MPI poz sek 3-IIP other sec. 3'!B44+'MPI poz sek 5-IIP other sec5'!C44</f>
        <v>324975</v>
      </c>
      <c r="D45" s="10">
        <f>+I45+'MPI poz sek 2-IIP other sec 2'!N46+'MPI poz sek 4-IIP other sec4'!B44+'MPI poz sek 5-IIP other sec5'!F44</f>
        <v>957482</v>
      </c>
      <c r="E45" s="10">
        <f t="shared" si="2"/>
        <v>-448365</v>
      </c>
      <c r="F45" s="10">
        <f t="shared" si="3"/>
        <v>221748</v>
      </c>
      <c r="G45" s="10">
        <v>97465</v>
      </c>
      <c r="H45" s="10">
        <v>124283</v>
      </c>
      <c r="I45" s="10">
        <f t="shared" si="4"/>
        <v>670113</v>
      </c>
      <c r="J45" s="10">
        <v>414428</v>
      </c>
      <c r="K45" s="10">
        <v>255685</v>
      </c>
      <c r="L45" s="50"/>
    </row>
    <row r="46" spans="1:12" s="20" customFormat="1" ht="21.75" customHeight="1" x14ac:dyDescent="0.2">
      <c r="A46" s="69" t="s">
        <v>55</v>
      </c>
      <c r="B46" s="71">
        <f t="shared" si="1"/>
        <v>-649061</v>
      </c>
      <c r="C46" s="71">
        <f>+F46+'MPI poz sek 2-IIP other sec 2'!C47+'MPI poz sek 3-IIP other sec. 3'!B45+'MPI poz sek 5-IIP other sec5'!C45</f>
        <v>326436</v>
      </c>
      <c r="D46" s="71">
        <f>+I46+'MPI poz sek 2-IIP other sec 2'!N47+'MPI poz sek 4-IIP other sec4'!B45+'MPI poz sek 5-IIP other sec5'!F45</f>
        <v>975497</v>
      </c>
      <c r="E46" s="71">
        <f t="shared" si="2"/>
        <v>-463246</v>
      </c>
      <c r="F46" s="71">
        <f t="shared" si="3"/>
        <v>221462</v>
      </c>
      <c r="G46" s="71">
        <v>96634</v>
      </c>
      <c r="H46" s="71">
        <v>124828</v>
      </c>
      <c r="I46" s="71">
        <f t="shared" si="4"/>
        <v>684708</v>
      </c>
      <c r="J46" s="71">
        <v>424918</v>
      </c>
      <c r="K46" s="71">
        <v>259790</v>
      </c>
      <c r="L46" s="50"/>
    </row>
    <row r="47" spans="1:12" s="20" customFormat="1" ht="21.75" customHeight="1" x14ac:dyDescent="0.2">
      <c r="A47" s="9" t="s">
        <v>56</v>
      </c>
      <c r="B47" s="10">
        <f t="shared" si="1"/>
        <v>-645314</v>
      </c>
      <c r="C47" s="10">
        <f>+F47+'MPI poz sek 2-IIP other sec 2'!C48+'MPI poz sek 3-IIP other sec. 3'!B46+'MPI poz sek 5-IIP other sec5'!C46</f>
        <v>343747</v>
      </c>
      <c r="D47" s="10">
        <f>+I47+'MPI poz sek 2-IIP other sec 2'!N48+'MPI poz sek 4-IIP other sec4'!B46+'MPI poz sek 5-IIP other sec5'!F46</f>
        <v>989061</v>
      </c>
      <c r="E47" s="10">
        <f t="shared" si="2"/>
        <v>-475443</v>
      </c>
      <c r="F47" s="10">
        <f t="shared" si="3"/>
        <v>226330</v>
      </c>
      <c r="G47" s="10">
        <v>97743</v>
      </c>
      <c r="H47" s="10">
        <v>128587</v>
      </c>
      <c r="I47" s="10">
        <f t="shared" si="4"/>
        <v>701773</v>
      </c>
      <c r="J47" s="10">
        <v>428774</v>
      </c>
      <c r="K47" s="10">
        <v>272999</v>
      </c>
      <c r="L47" s="50"/>
    </row>
    <row r="48" spans="1:12" s="20" customFormat="1" ht="21.75" customHeight="1" x14ac:dyDescent="0.2">
      <c r="A48" s="69" t="s">
        <v>57</v>
      </c>
      <c r="B48" s="70">
        <f t="shared" si="1"/>
        <v>-647246</v>
      </c>
      <c r="C48" s="70">
        <f>+F48+'MPI poz sek 2-IIP other sec 2'!C49+'MPI poz sek 3-IIP other sec. 3'!B47+'MPI poz sek 5-IIP other sec5'!C47</f>
        <v>340276</v>
      </c>
      <c r="D48" s="70">
        <f>+I48+'MPI poz sek 2-IIP other sec 2'!N49+'MPI poz sek 4-IIP other sec4'!B47+'MPI poz sek 5-IIP other sec5'!F47</f>
        <v>987522</v>
      </c>
      <c r="E48" s="70">
        <f t="shared" si="2"/>
        <v>-478324</v>
      </c>
      <c r="F48" s="70">
        <f t="shared" si="3"/>
        <v>218442</v>
      </c>
      <c r="G48" s="70">
        <v>100054</v>
      </c>
      <c r="H48" s="70">
        <v>118388</v>
      </c>
      <c r="I48" s="70">
        <f t="shared" si="4"/>
        <v>696766</v>
      </c>
      <c r="J48" s="70">
        <v>411808</v>
      </c>
      <c r="K48" s="70">
        <v>284958</v>
      </c>
      <c r="L48" s="50"/>
    </row>
    <row r="49" spans="1:12" s="20" customFormat="1" ht="21.75" customHeight="1" x14ac:dyDescent="0.2">
      <c r="A49" s="9" t="s">
        <v>58</v>
      </c>
      <c r="B49" s="10">
        <f t="shared" si="1"/>
        <v>-656073</v>
      </c>
      <c r="C49" s="10">
        <f>+F49+'MPI poz sek 2-IIP other sec 2'!C50+'MPI poz sek 3-IIP other sec. 3'!B48+'MPI poz sek 5-IIP other sec5'!C48</f>
        <v>340199</v>
      </c>
      <c r="D49" s="10">
        <f>+I49+'MPI poz sek 2-IIP other sec 2'!N50+'MPI poz sek 4-IIP other sec4'!B48+'MPI poz sek 5-IIP other sec5'!F48</f>
        <v>996272</v>
      </c>
      <c r="E49" s="10">
        <f t="shared" si="2"/>
        <v>-490338</v>
      </c>
      <c r="F49" s="10">
        <f t="shared" si="3"/>
        <v>219517</v>
      </c>
      <c r="G49" s="10">
        <v>100960</v>
      </c>
      <c r="H49" s="10">
        <v>118557</v>
      </c>
      <c r="I49" s="10">
        <f t="shared" si="4"/>
        <v>709855</v>
      </c>
      <c r="J49" s="10">
        <v>419859</v>
      </c>
      <c r="K49" s="10">
        <v>289996</v>
      </c>
      <c r="L49" s="50"/>
    </row>
    <row r="50" spans="1:12" s="20" customFormat="1" ht="21.75" customHeight="1" x14ac:dyDescent="0.2">
      <c r="A50" s="69" t="s">
        <v>59</v>
      </c>
      <c r="B50" s="71">
        <f t="shared" si="1"/>
        <v>-674179</v>
      </c>
      <c r="C50" s="71">
        <f>+F50+'MPI poz sek 2-IIP other sec 2'!C51+'MPI poz sek 3-IIP other sec. 3'!B49+'MPI poz sek 5-IIP other sec5'!C49</f>
        <v>329661</v>
      </c>
      <c r="D50" s="71">
        <f>+I50+'MPI poz sek 2-IIP other sec 2'!N51+'MPI poz sek 4-IIP other sec4'!B49+'MPI poz sek 5-IIP other sec5'!F49</f>
        <v>1003840</v>
      </c>
      <c r="E50" s="71">
        <f t="shared" si="2"/>
        <v>-499587</v>
      </c>
      <c r="F50" s="71">
        <f t="shared" si="3"/>
        <v>213881</v>
      </c>
      <c r="G50" s="71">
        <v>100079</v>
      </c>
      <c r="H50" s="71">
        <v>113802</v>
      </c>
      <c r="I50" s="71">
        <f t="shared" si="4"/>
        <v>713468</v>
      </c>
      <c r="J50" s="71">
        <v>441759</v>
      </c>
      <c r="K50" s="71">
        <v>271709</v>
      </c>
      <c r="L50" s="50"/>
    </row>
    <row r="51" spans="1:12" s="38" customFormat="1" ht="21" customHeight="1" x14ac:dyDescent="0.2">
      <c r="A51" s="9" t="s">
        <v>125</v>
      </c>
      <c r="B51" s="36">
        <f t="shared" si="1"/>
        <v>-667980</v>
      </c>
      <c r="C51" s="36">
        <f>+F51+'MPI poz sek 2-IIP other sec 2'!C52+'MPI poz sek 3-IIP other sec. 3'!B50+'MPI poz sek 5-IIP other sec5'!C50</f>
        <v>342739</v>
      </c>
      <c r="D51" s="36">
        <f>+I51+'MPI poz sek 2-IIP other sec 2'!N52+'MPI poz sek 4-IIP other sec4'!B50+'MPI poz sek 5-IIP other sec5'!F50</f>
        <v>1010719</v>
      </c>
      <c r="E51" s="36">
        <f t="shared" si="2"/>
        <v>-503041</v>
      </c>
      <c r="F51" s="36">
        <f t="shared" si="3"/>
        <v>216149</v>
      </c>
      <c r="G51" s="10">
        <v>97444</v>
      </c>
      <c r="H51" s="10">
        <v>118705</v>
      </c>
      <c r="I51" s="36">
        <f t="shared" si="4"/>
        <v>719190</v>
      </c>
      <c r="J51" s="10">
        <v>440446</v>
      </c>
      <c r="K51" s="10">
        <v>278744</v>
      </c>
      <c r="L51" s="50"/>
    </row>
    <row r="52" spans="1:12" s="38" customFormat="1" ht="21" customHeight="1" x14ac:dyDescent="0.2">
      <c r="A52" s="69" t="s">
        <v>126</v>
      </c>
      <c r="B52" s="73">
        <f t="shared" si="1"/>
        <v>-672217</v>
      </c>
      <c r="C52" s="73">
        <f>+F52+'MPI poz sek 2-IIP other sec 2'!C53+'MPI poz sek 3-IIP other sec. 3'!B51+'MPI poz sek 5-IIP other sec5'!C51</f>
        <v>362003</v>
      </c>
      <c r="D52" s="73">
        <f>+I52+'MPI poz sek 2-IIP other sec 2'!N53+'MPI poz sek 4-IIP other sec4'!B51+'MPI poz sek 5-IIP other sec5'!F51</f>
        <v>1034220</v>
      </c>
      <c r="E52" s="73">
        <f t="shared" si="2"/>
        <v>-507296</v>
      </c>
      <c r="F52" s="73">
        <f t="shared" si="3"/>
        <v>221339</v>
      </c>
      <c r="G52" s="70">
        <v>102591</v>
      </c>
      <c r="H52" s="70">
        <v>118748</v>
      </c>
      <c r="I52" s="73">
        <f t="shared" si="4"/>
        <v>728635</v>
      </c>
      <c r="J52" s="70">
        <v>438341</v>
      </c>
      <c r="K52" s="70">
        <v>290294</v>
      </c>
      <c r="L52" s="50"/>
    </row>
    <row r="53" spans="1:12" s="38" customFormat="1" ht="21" customHeight="1" x14ac:dyDescent="0.2">
      <c r="A53" s="9" t="s">
        <v>127</v>
      </c>
      <c r="B53" s="36">
        <f t="shared" si="1"/>
        <v>-694961</v>
      </c>
      <c r="C53" s="36">
        <f>+F53+'MPI poz sek 2-IIP other sec 2'!C54+'MPI poz sek 3-IIP other sec. 3'!B52+'MPI poz sek 5-IIP other sec5'!C52</f>
        <v>372491</v>
      </c>
      <c r="D53" s="36">
        <f>+I53+'MPI poz sek 2-IIP other sec 2'!N54+'MPI poz sek 4-IIP other sec4'!B52+'MPI poz sek 5-IIP other sec5'!F52</f>
        <v>1067452</v>
      </c>
      <c r="E53" s="36">
        <f t="shared" si="2"/>
        <v>-523086</v>
      </c>
      <c r="F53" s="36">
        <f t="shared" si="3"/>
        <v>228101</v>
      </c>
      <c r="G53" s="10">
        <v>106484</v>
      </c>
      <c r="H53" s="10">
        <v>121617</v>
      </c>
      <c r="I53" s="36">
        <f t="shared" si="4"/>
        <v>751187</v>
      </c>
      <c r="J53" s="10">
        <v>449680</v>
      </c>
      <c r="K53" s="10">
        <v>301507</v>
      </c>
      <c r="L53" s="50"/>
    </row>
    <row r="54" spans="1:12" s="38" customFormat="1" ht="21" customHeight="1" x14ac:dyDescent="0.2">
      <c r="A54" s="69" t="s">
        <v>128</v>
      </c>
      <c r="B54" s="74">
        <f t="shared" si="1"/>
        <v>-705416</v>
      </c>
      <c r="C54" s="74">
        <f>+F54+'MPI poz sek 2-IIP other sec 2'!C55+'MPI poz sek 3-IIP other sec. 3'!B53+'MPI poz sek 5-IIP other sec5'!C53</f>
        <v>373113</v>
      </c>
      <c r="D54" s="74">
        <f>+I54+'MPI poz sek 2-IIP other sec 2'!N55+'MPI poz sek 4-IIP other sec4'!B53+'MPI poz sek 5-IIP other sec5'!F53</f>
        <v>1078529</v>
      </c>
      <c r="E54" s="74">
        <f t="shared" si="2"/>
        <v>-539909</v>
      </c>
      <c r="F54" s="74">
        <f t="shared" si="3"/>
        <v>231624</v>
      </c>
      <c r="G54" s="71">
        <v>108491</v>
      </c>
      <c r="H54" s="71">
        <v>123133</v>
      </c>
      <c r="I54" s="74">
        <f t="shared" si="4"/>
        <v>771533</v>
      </c>
      <c r="J54" s="71">
        <v>467937</v>
      </c>
      <c r="K54" s="71">
        <v>303596</v>
      </c>
      <c r="L54" s="50"/>
    </row>
    <row r="55" spans="1:12" s="38" customFormat="1" ht="21" customHeight="1" x14ac:dyDescent="0.2">
      <c r="A55" s="9" t="s">
        <v>132</v>
      </c>
      <c r="B55" s="36">
        <f t="shared" ref="B55:B58" si="5">+C55-D55</f>
        <v>-691492</v>
      </c>
      <c r="C55" s="36">
        <f>+F55+'MPI poz sek 2-IIP other sec 2'!C56+'MPI poz sek 3-IIP other sec. 3'!B54+'MPI poz sek 5-IIP other sec5'!C54</f>
        <v>393738</v>
      </c>
      <c r="D55" s="36">
        <f>+I55+'MPI poz sek 2-IIP other sec 2'!N56+'MPI poz sek 4-IIP other sec4'!B54+'MPI poz sek 5-IIP other sec5'!F54</f>
        <v>1085230</v>
      </c>
      <c r="E55" s="36">
        <f t="shared" ref="E55:E58" si="6">+F55-I55</f>
        <v>-535027</v>
      </c>
      <c r="F55" s="36">
        <f t="shared" ref="F55:F58" si="7">+G55+H55</f>
        <v>234248</v>
      </c>
      <c r="G55" s="10">
        <v>107828</v>
      </c>
      <c r="H55" s="10">
        <v>126420</v>
      </c>
      <c r="I55" s="36">
        <f t="shared" ref="I55:I58" si="8">+J55+K55</f>
        <v>769275</v>
      </c>
      <c r="J55" s="10">
        <v>463599</v>
      </c>
      <c r="K55" s="10">
        <v>305676</v>
      </c>
      <c r="L55" s="50"/>
    </row>
    <row r="56" spans="1:12" s="38" customFormat="1" ht="21" customHeight="1" x14ac:dyDescent="0.2">
      <c r="A56" s="69" t="s">
        <v>133</v>
      </c>
      <c r="B56" s="73">
        <f t="shared" si="5"/>
        <v>-694574</v>
      </c>
      <c r="C56" s="73">
        <f>+F56+'MPI poz sek 2-IIP other sec 2'!C57+'MPI poz sek 3-IIP other sec. 3'!B55+'MPI poz sek 5-IIP other sec5'!C55</f>
        <v>409469</v>
      </c>
      <c r="D56" s="73">
        <f>+I56+'MPI poz sek 2-IIP other sec 2'!N57+'MPI poz sek 4-IIP other sec4'!B55+'MPI poz sek 5-IIP other sec5'!F55</f>
        <v>1104043</v>
      </c>
      <c r="E56" s="73">
        <f t="shared" si="6"/>
        <v>-535300</v>
      </c>
      <c r="F56" s="73">
        <f t="shared" si="7"/>
        <v>239415</v>
      </c>
      <c r="G56" s="70">
        <v>109794</v>
      </c>
      <c r="H56" s="70">
        <v>129621</v>
      </c>
      <c r="I56" s="73">
        <f t="shared" si="8"/>
        <v>774715</v>
      </c>
      <c r="J56" s="70">
        <v>459855</v>
      </c>
      <c r="K56" s="70">
        <v>314860</v>
      </c>
      <c r="L56" s="50"/>
    </row>
    <row r="57" spans="1:12" s="38" customFormat="1" ht="21" customHeight="1" x14ac:dyDescent="0.2">
      <c r="A57" s="9" t="s">
        <v>134</v>
      </c>
      <c r="B57" s="36">
        <f t="shared" si="5"/>
        <v>-690625</v>
      </c>
      <c r="C57" s="36">
        <f>+F57+'MPI poz sek 2-IIP other sec 2'!C58+'MPI poz sek 3-IIP other sec. 3'!B56+'MPI poz sek 5-IIP other sec5'!C56</f>
        <v>424209</v>
      </c>
      <c r="D57" s="36">
        <f>+I57+'MPI poz sek 2-IIP other sec 2'!N58+'MPI poz sek 4-IIP other sec4'!B56+'MPI poz sek 5-IIP other sec5'!F56</f>
        <v>1114834</v>
      </c>
      <c r="E57" s="36">
        <f t="shared" si="6"/>
        <v>-548466</v>
      </c>
      <c r="F57" s="36">
        <f t="shared" si="7"/>
        <v>243819</v>
      </c>
      <c r="G57" s="10">
        <v>117980</v>
      </c>
      <c r="H57" s="10">
        <v>125839</v>
      </c>
      <c r="I57" s="36">
        <f t="shared" si="8"/>
        <v>792285</v>
      </c>
      <c r="J57" s="10">
        <v>474231</v>
      </c>
      <c r="K57" s="10">
        <v>318054</v>
      </c>
      <c r="L57" s="50"/>
    </row>
    <row r="58" spans="1:12" s="38" customFormat="1" ht="21" customHeight="1" x14ac:dyDescent="0.2">
      <c r="A58" s="69" t="s">
        <v>135</v>
      </c>
      <c r="B58" s="74">
        <f t="shared" si="5"/>
        <v>-674122</v>
      </c>
      <c r="C58" s="74">
        <f>+F58+'MPI poz sek 2-IIP other sec 2'!C59+'MPI poz sek 3-IIP other sec. 3'!B57+'MPI poz sek 5-IIP other sec5'!C57</f>
        <v>447118</v>
      </c>
      <c r="D58" s="74">
        <f>+I58+'MPI poz sek 2-IIP other sec 2'!N59+'MPI poz sek 4-IIP other sec4'!B57+'MPI poz sek 5-IIP other sec5'!F57</f>
        <v>1121240</v>
      </c>
      <c r="E58" s="74">
        <f t="shared" si="6"/>
        <v>-548042</v>
      </c>
      <c r="F58" s="74">
        <f t="shared" si="7"/>
        <v>242813</v>
      </c>
      <c r="G58" s="71">
        <v>113282</v>
      </c>
      <c r="H58" s="71">
        <v>129531</v>
      </c>
      <c r="I58" s="74">
        <f t="shared" si="8"/>
        <v>790855</v>
      </c>
      <c r="J58" s="71">
        <v>470072</v>
      </c>
      <c r="K58" s="71">
        <v>320783</v>
      </c>
      <c r="L58" s="50"/>
    </row>
    <row r="59" spans="1:12" s="38" customFormat="1" ht="21" customHeight="1" x14ac:dyDescent="0.2">
      <c r="A59" s="9" t="s">
        <v>136</v>
      </c>
      <c r="B59" s="36">
        <f t="shared" ref="B59:B62" si="9">+C59-D59</f>
        <v>-697289</v>
      </c>
      <c r="C59" s="36">
        <f>+F59+'MPI poz sek 2-IIP other sec 2'!C60+'MPI poz sek 3-IIP other sec. 3'!B58+'MPI poz sek 5-IIP other sec5'!C58</f>
        <v>459444</v>
      </c>
      <c r="D59" s="36">
        <f>+I59+'MPI poz sek 2-IIP other sec 2'!N60+'MPI poz sek 4-IIP other sec4'!B58+'MPI poz sek 5-IIP other sec5'!F58</f>
        <v>1156733</v>
      </c>
      <c r="E59" s="36">
        <f t="shared" ref="E59:E62" si="10">+F59-I59</f>
        <v>-569322</v>
      </c>
      <c r="F59" s="36">
        <f t="shared" ref="F59:F62" si="11">+G59+H59</f>
        <v>249639</v>
      </c>
      <c r="G59" s="10">
        <v>114790</v>
      </c>
      <c r="H59" s="10">
        <v>134849</v>
      </c>
      <c r="I59" s="36">
        <f t="shared" ref="I59:I62" si="12">+J59+K59</f>
        <v>818961</v>
      </c>
      <c r="J59" s="10">
        <v>490453</v>
      </c>
      <c r="K59" s="10">
        <v>328508</v>
      </c>
      <c r="L59" s="50"/>
    </row>
    <row r="60" spans="1:12" s="38" customFormat="1" ht="21" customHeight="1" x14ac:dyDescent="0.2">
      <c r="A60" s="69" t="s">
        <v>137</v>
      </c>
      <c r="B60" s="73">
        <f t="shared" si="9"/>
        <v>-712819</v>
      </c>
      <c r="C60" s="73">
        <f>+F60+'MPI poz sek 2-IIP other sec 2'!C61+'MPI poz sek 3-IIP other sec. 3'!B59+'MPI poz sek 5-IIP other sec5'!C59</f>
        <v>472031</v>
      </c>
      <c r="D60" s="73">
        <f>+I60+'MPI poz sek 2-IIP other sec 2'!N61+'MPI poz sek 4-IIP other sec4'!B59+'MPI poz sek 5-IIP other sec5'!F59</f>
        <v>1184850</v>
      </c>
      <c r="E60" s="73">
        <f t="shared" si="10"/>
        <v>-592974</v>
      </c>
      <c r="F60" s="73">
        <f t="shared" si="11"/>
        <v>244752</v>
      </c>
      <c r="G60" s="70">
        <v>101866</v>
      </c>
      <c r="H60" s="70">
        <v>142886</v>
      </c>
      <c r="I60" s="73">
        <f t="shared" si="12"/>
        <v>837726</v>
      </c>
      <c r="J60" s="70">
        <v>489569</v>
      </c>
      <c r="K60" s="70">
        <v>348157</v>
      </c>
      <c r="L60" s="50"/>
    </row>
    <row r="61" spans="1:12" s="38" customFormat="1" ht="21" customHeight="1" x14ac:dyDescent="0.2">
      <c r="A61" s="9" t="s">
        <v>138</v>
      </c>
      <c r="B61" s="36">
        <f t="shared" si="9"/>
        <v>-718212</v>
      </c>
      <c r="C61" s="36">
        <f>+F61+'MPI poz sek 2-IIP other sec 2'!C62+'MPI poz sek 3-IIP other sec. 3'!B60+'MPI poz sek 5-IIP other sec5'!C60</f>
        <v>468412</v>
      </c>
      <c r="D61" s="36">
        <f>+I61+'MPI poz sek 2-IIP other sec 2'!N62+'MPI poz sek 4-IIP other sec4'!B60+'MPI poz sek 5-IIP other sec5'!F60</f>
        <v>1186624</v>
      </c>
      <c r="E61" s="36">
        <f t="shared" si="10"/>
        <v>-603531</v>
      </c>
      <c r="F61" s="36">
        <f t="shared" si="11"/>
        <v>241445</v>
      </c>
      <c r="G61" s="10">
        <v>103560</v>
      </c>
      <c r="H61" s="10">
        <v>137885</v>
      </c>
      <c r="I61" s="36">
        <f t="shared" si="12"/>
        <v>844976</v>
      </c>
      <c r="J61" s="10">
        <v>504843</v>
      </c>
      <c r="K61" s="10">
        <v>340133</v>
      </c>
      <c r="L61" s="50"/>
    </row>
    <row r="62" spans="1:12" s="38" customFormat="1" ht="21" customHeight="1" x14ac:dyDescent="0.2">
      <c r="A62" s="69" t="s">
        <v>139</v>
      </c>
      <c r="B62" s="74">
        <f t="shared" si="9"/>
        <v>-736057</v>
      </c>
      <c r="C62" s="74">
        <f>+F62+'MPI poz sek 2-IIP other sec 2'!C63+'MPI poz sek 3-IIP other sec. 3'!B61+'MPI poz sek 5-IIP other sec5'!C61</f>
        <v>471577</v>
      </c>
      <c r="D62" s="74">
        <f>+I62+'MPI poz sek 2-IIP other sec 2'!N63+'MPI poz sek 4-IIP other sec4'!B61+'MPI poz sek 5-IIP other sec5'!F61</f>
        <v>1207634</v>
      </c>
      <c r="E62" s="74">
        <f t="shared" si="10"/>
        <v>-593462</v>
      </c>
      <c r="F62" s="74">
        <f t="shared" si="11"/>
        <v>267241</v>
      </c>
      <c r="G62" s="71">
        <v>109534</v>
      </c>
      <c r="H62" s="71">
        <v>157707</v>
      </c>
      <c r="I62" s="74">
        <f t="shared" si="12"/>
        <v>860703</v>
      </c>
      <c r="J62" s="71">
        <v>506141</v>
      </c>
      <c r="K62" s="71">
        <v>354562</v>
      </c>
      <c r="L62" s="50"/>
    </row>
    <row r="63" spans="1:12" s="38" customFormat="1" ht="21" customHeight="1" x14ac:dyDescent="0.2">
      <c r="A63" s="9" t="s">
        <v>140</v>
      </c>
      <c r="B63" s="36">
        <f t="shared" ref="B63:B70" si="13">+C63-D63</f>
        <v>-745519</v>
      </c>
      <c r="C63" s="36">
        <f>+F63+'MPI poz sek 2-IIP other sec 2'!C64+'MPI poz sek 3-IIP other sec. 3'!B62+'MPI poz sek 5-IIP other sec5'!C62</f>
        <v>478203</v>
      </c>
      <c r="D63" s="36">
        <f>+I63+'MPI poz sek 2-IIP other sec 2'!N64+'MPI poz sek 4-IIP other sec4'!B62+'MPI poz sek 5-IIP other sec5'!F62</f>
        <v>1223722</v>
      </c>
      <c r="E63" s="36">
        <f t="shared" ref="E63:E70" si="14">+F63-I63</f>
        <v>-612635</v>
      </c>
      <c r="F63" s="36">
        <f t="shared" ref="F63:F70" si="15">+G63+H63</f>
        <v>255153</v>
      </c>
      <c r="G63" s="10">
        <v>100459</v>
      </c>
      <c r="H63" s="10">
        <v>154694</v>
      </c>
      <c r="I63" s="36">
        <f t="shared" ref="I63:I70" si="16">+J63+K63</f>
        <v>867788</v>
      </c>
      <c r="J63" s="10">
        <v>523191</v>
      </c>
      <c r="K63" s="10">
        <v>344597</v>
      </c>
      <c r="L63" s="50"/>
    </row>
    <row r="64" spans="1:12" s="38" customFormat="1" ht="21" customHeight="1" x14ac:dyDescent="0.2">
      <c r="A64" s="69" t="s">
        <v>141</v>
      </c>
      <c r="B64" s="73">
        <f t="shared" si="13"/>
        <v>-768939</v>
      </c>
      <c r="C64" s="73">
        <f>+F64+'MPI poz sek 2-IIP other sec 2'!C65+'MPI poz sek 3-IIP other sec. 3'!B63+'MPI poz sek 5-IIP other sec5'!C63</f>
        <v>471467</v>
      </c>
      <c r="D64" s="73">
        <f>+I64+'MPI poz sek 2-IIP other sec 2'!N65+'MPI poz sek 4-IIP other sec4'!B63+'MPI poz sek 5-IIP other sec5'!F63</f>
        <v>1240406</v>
      </c>
      <c r="E64" s="73">
        <f t="shared" si="14"/>
        <v>-619205</v>
      </c>
      <c r="F64" s="73">
        <f t="shared" si="15"/>
        <v>253835</v>
      </c>
      <c r="G64" s="70">
        <v>101628</v>
      </c>
      <c r="H64" s="70">
        <v>152207</v>
      </c>
      <c r="I64" s="73">
        <f t="shared" si="16"/>
        <v>873040</v>
      </c>
      <c r="J64" s="70">
        <v>524908</v>
      </c>
      <c r="K64" s="70">
        <v>348132</v>
      </c>
      <c r="L64" s="50"/>
    </row>
    <row r="65" spans="1:12" s="38" customFormat="1" ht="21" customHeight="1" x14ac:dyDescent="0.2">
      <c r="A65" s="9" t="s">
        <v>142</v>
      </c>
      <c r="B65" s="36">
        <f t="shared" si="13"/>
        <v>-787026</v>
      </c>
      <c r="C65" s="36">
        <f>+F65+'MPI poz sek 2-IIP other sec 2'!C66+'MPI poz sek 3-IIP other sec. 3'!B64+'MPI poz sek 5-IIP other sec5'!C64</f>
        <v>484781</v>
      </c>
      <c r="D65" s="36">
        <f>+I65+'MPI poz sek 2-IIP other sec 2'!N66+'MPI poz sek 4-IIP other sec4'!B64+'MPI poz sek 5-IIP other sec5'!F64</f>
        <v>1271807</v>
      </c>
      <c r="E65" s="36">
        <f t="shared" si="14"/>
        <v>-628914</v>
      </c>
      <c r="F65" s="36">
        <f t="shared" si="15"/>
        <v>256075</v>
      </c>
      <c r="G65" s="10">
        <v>105139</v>
      </c>
      <c r="H65" s="10">
        <v>150936</v>
      </c>
      <c r="I65" s="36">
        <f t="shared" si="16"/>
        <v>884989</v>
      </c>
      <c r="J65" s="10">
        <v>532954</v>
      </c>
      <c r="K65" s="10">
        <v>352035</v>
      </c>
      <c r="L65" s="50"/>
    </row>
    <row r="66" spans="1:12" s="38" customFormat="1" ht="21" customHeight="1" x14ac:dyDescent="0.2">
      <c r="A66" s="69" t="s">
        <v>143</v>
      </c>
      <c r="B66" s="74">
        <f t="shared" si="13"/>
        <v>-808788</v>
      </c>
      <c r="C66" s="74">
        <f>+F66+'MPI poz sek 2-IIP other sec 2'!C67+'MPI poz sek 3-IIP other sec. 3'!B65+'MPI poz sek 5-IIP other sec5'!C65</f>
        <v>478787</v>
      </c>
      <c r="D66" s="74">
        <f>+I66+'MPI poz sek 2-IIP other sec 2'!N67+'MPI poz sek 4-IIP other sec4'!B65+'MPI poz sek 5-IIP other sec5'!F65</f>
        <v>1287575</v>
      </c>
      <c r="E66" s="74">
        <f t="shared" si="14"/>
        <v>-633595</v>
      </c>
      <c r="F66" s="74">
        <f t="shared" si="15"/>
        <v>252732</v>
      </c>
      <c r="G66" s="71">
        <v>100177</v>
      </c>
      <c r="H66" s="71">
        <v>152555</v>
      </c>
      <c r="I66" s="74">
        <f t="shared" si="16"/>
        <v>886327</v>
      </c>
      <c r="J66" s="71">
        <v>542502</v>
      </c>
      <c r="K66" s="71">
        <v>343825</v>
      </c>
      <c r="L66" s="50"/>
    </row>
    <row r="67" spans="1:12" s="38" customFormat="1" ht="21" customHeight="1" x14ac:dyDescent="0.2">
      <c r="A67" s="35" t="s">
        <v>144</v>
      </c>
      <c r="B67" s="36">
        <f t="shared" si="13"/>
        <v>-803346</v>
      </c>
      <c r="C67" s="36">
        <f>+F67+'MPI poz sek 2-IIP other sec 2'!C68+'MPI poz sek 3-IIP other sec. 3'!B66+'MPI poz sek 5-IIP other sec5'!C66</f>
        <v>500641</v>
      </c>
      <c r="D67" s="36">
        <f>+I67+'MPI poz sek 2-IIP other sec 2'!N68+'MPI poz sek 4-IIP other sec4'!B66+'MPI poz sek 5-IIP other sec5'!F66</f>
        <v>1303987</v>
      </c>
      <c r="E67" s="36">
        <f t="shared" si="14"/>
        <v>-653099</v>
      </c>
      <c r="F67" s="36">
        <f t="shared" si="15"/>
        <v>256859</v>
      </c>
      <c r="G67" s="36">
        <v>103755</v>
      </c>
      <c r="H67" s="36">
        <v>153104</v>
      </c>
      <c r="I67" s="36">
        <f t="shared" si="16"/>
        <v>909958</v>
      </c>
      <c r="J67" s="36">
        <v>553708</v>
      </c>
      <c r="K67" s="36">
        <v>356250</v>
      </c>
      <c r="L67" s="51"/>
    </row>
    <row r="68" spans="1:12" s="38" customFormat="1" ht="21" customHeight="1" x14ac:dyDescent="0.2">
      <c r="A68" s="72" t="s">
        <v>145</v>
      </c>
      <c r="B68" s="73">
        <f t="shared" si="13"/>
        <v>-805901</v>
      </c>
      <c r="C68" s="73">
        <f>+F68+'MPI poz sek 2-IIP other sec 2'!C69+'MPI poz sek 3-IIP other sec. 3'!B67+'MPI poz sek 5-IIP other sec5'!C67</f>
        <v>512841</v>
      </c>
      <c r="D68" s="73">
        <f>+I68+'MPI poz sek 2-IIP other sec 2'!N69+'MPI poz sek 4-IIP other sec4'!B67+'MPI poz sek 5-IIP other sec5'!F67</f>
        <v>1318742</v>
      </c>
      <c r="E68" s="73">
        <f t="shared" si="14"/>
        <v>-650753</v>
      </c>
      <c r="F68" s="73">
        <f t="shared" si="15"/>
        <v>260151</v>
      </c>
      <c r="G68" s="73">
        <v>100134</v>
      </c>
      <c r="H68" s="73">
        <v>160017</v>
      </c>
      <c r="I68" s="73">
        <f t="shared" si="16"/>
        <v>910904</v>
      </c>
      <c r="J68" s="73">
        <v>541790</v>
      </c>
      <c r="K68" s="73">
        <v>369114</v>
      </c>
      <c r="L68" s="51"/>
    </row>
    <row r="69" spans="1:12" s="38" customFormat="1" ht="21" customHeight="1" x14ac:dyDescent="0.2">
      <c r="A69" s="35" t="s">
        <v>146</v>
      </c>
      <c r="B69" s="36">
        <f t="shared" si="13"/>
        <v>-843097</v>
      </c>
      <c r="C69" s="36">
        <f>+F69+'MPI poz sek 2-IIP other sec 2'!C70+'MPI poz sek 3-IIP other sec. 3'!B68+'MPI poz sek 5-IIP other sec5'!C68</f>
        <v>496456</v>
      </c>
      <c r="D69" s="36">
        <f>+I69+'MPI poz sek 2-IIP other sec 2'!N70+'MPI poz sek 4-IIP other sec4'!B68+'MPI poz sek 5-IIP other sec5'!F68</f>
        <v>1339553</v>
      </c>
      <c r="E69" s="36">
        <f t="shared" si="14"/>
        <v>-682808</v>
      </c>
      <c r="F69" s="36">
        <f t="shared" si="15"/>
        <v>245793</v>
      </c>
      <c r="G69" s="36">
        <v>91932</v>
      </c>
      <c r="H69" s="36">
        <v>153861</v>
      </c>
      <c r="I69" s="36">
        <f t="shared" si="16"/>
        <v>928601</v>
      </c>
      <c r="J69" s="36">
        <v>556199</v>
      </c>
      <c r="K69" s="36">
        <v>372402</v>
      </c>
      <c r="L69" s="51"/>
    </row>
    <row r="70" spans="1:12" s="38" customFormat="1" ht="21" customHeight="1" x14ac:dyDescent="0.2">
      <c r="A70" s="72" t="s">
        <v>147</v>
      </c>
      <c r="B70" s="74">
        <f t="shared" si="13"/>
        <v>-865238</v>
      </c>
      <c r="C70" s="74">
        <f>+F70+'MPI poz sek 2-IIP other sec 2'!C71+'MPI poz sek 3-IIP other sec. 3'!B69+'MPI poz sek 5-IIP other sec5'!C69</f>
        <v>485202</v>
      </c>
      <c r="D70" s="74">
        <f>+I70+'MPI poz sek 2-IIP other sec 2'!N71+'MPI poz sek 4-IIP other sec4'!B69+'MPI poz sek 5-IIP other sec5'!F69</f>
        <v>1350440</v>
      </c>
      <c r="E70" s="74">
        <f t="shared" si="14"/>
        <v>-690637</v>
      </c>
      <c r="F70" s="74">
        <f t="shared" si="15"/>
        <v>249460</v>
      </c>
      <c r="G70" s="74">
        <v>87645</v>
      </c>
      <c r="H70" s="74">
        <v>161815</v>
      </c>
      <c r="I70" s="74">
        <f t="shared" si="16"/>
        <v>940097</v>
      </c>
      <c r="J70" s="74">
        <v>573343</v>
      </c>
      <c r="K70" s="74">
        <v>366754</v>
      </c>
      <c r="L70" s="51"/>
    </row>
    <row r="71" spans="1:12" s="38" customFormat="1" ht="21" customHeight="1" x14ac:dyDescent="0.2">
      <c r="A71" s="35" t="s">
        <v>149</v>
      </c>
      <c r="B71" s="36">
        <f t="shared" ref="B71:B74" si="17">+C71-D71</f>
        <v>-887164</v>
      </c>
      <c r="C71" s="36">
        <f>+F71+'MPI poz sek 2-IIP other sec 2'!C72+'MPI poz sek 3-IIP other sec. 3'!B70+'MPI poz sek 5-IIP other sec5'!C70</f>
        <v>505186</v>
      </c>
      <c r="D71" s="36">
        <f>+I71+'MPI poz sek 2-IIP other sec 2'!N72+'MPI poz sek 4-IIP other sec4'!B70+'MPI poz sek 5-IIP other sec5'!F70</f>
        <v>1392350</v>
      </c>
      <c r="E71" s="36">
        <f t="shared" ref="E71:E74" si="18">+F71-I71</f>
        <v>-726126</v>
      </c>
      <c r="F71" s="36">
        <f t="shared" ref="F71:F74" si="19">+G71+H71</f>
        <v>255748</v>
      </c>
      <c r="G71" s="36">
        <v>90325</v>
      </c>
      <c r="H71" s="36">
        <v>165423</v>
      </c>
      <c r="I71" s="36">
        <f t="shared" ref="I71:I74" si="20">+J71+K71</f>
        <v>981874</v>
      </c>
      <c r="J71" s="36">
        <v>606685</v>
      </c>
      <c r="K71" s="36">
        <v>375189</v>
      </c>
      <c r="L71" s="51"/>
    </row>
    <row r="72" spans="1:12" s="38" customFormat="1" ht="21" customHeight="1" x14ac:dyDescent="0.2">
      <c r="A72" s="72" t="s">
        <v>150</v>
      </c>
      <c r="B72" s="73">
        <f t="shared" si="17"/>
        <v>-898557</v>
      </c>
      <c r="C72" s="73">
        <f>+F72+'MPI poz sek 2-IIP other sec 2'!C73+'MPI poz sek 3-IIP other sec. 3'!B71+'MPI poz sek 5-IIP other sec5'!C71</f>
        <v>500669</v>
      </c>
      <c r="D72" s="73">
        <f>+I72+'MPI poz sek 2-IIP other sec 2'!N73+'MPI poz sek 4-IIP other sec4'!B71+'MPI poz sek 5-IIP other sec5'!F71</f>
        <v>1399226</v>
      </c>
      <c r="E72" s="73">
        <f t="shared" si="18"/>
        <v>-730017</v>
      </c>
      <c r="F72" s="73">
        <f t="shared" si="19"/>
        <v>252566</v>
      </c>
      <c r="G72" s="73">
        <v>90999</v>
      </c>
      <c r="H72" s="73">
        <v>161567</v>
      </c>
      <c r="I72" s="73">
        <f t="shared" si="20"/>
        <v>982583</v>
      </c>
      <c r="J72" s="73">
        <v>613152</v>
      </c>
      <c r="K72" s="73">
        <v>369431</v>
      </c>
      <c r="L72" s="51"/>
    </row>
    <row r="73" spans="1:12" s="38" customFormat="1" ht="21" customHeight="1" x14ac:dyDescent="0.2">
      <c r="A73" s="35" t="s">
        <v>151</v>
      </c>
      <c r="B73" s="36">
        <f t="shared" si="17"/>
        <v>-919771</v>
      </c>
      <c r="C73" s="36">
        <f>+F73+'MPI poz sek 2-IIP other sec 2'!C74+'MPI poz sek 3-IIP other sec. 3'!B72+'MPI poz sek 5-IIP other sec5'!C72</f>
        <v>517931</v>
      </c>
      <c r="D73" s="36">
        <f>+I73+'MPI poz sek 2-IIP other sec 2'!N74+'MPI poz sek 4-IIP other sec4'!B72+'MPI poz sek 5-IIP other sec5'!F72</f>
        <v>1437702</v>
      </c>
      <c r="E73" s="36">
        <f t="shared" si="18"/>
        <v>-741265</v>
      </c>
      <c r="F73" s="36">
        <f t="shared" si="19"/>
        <v>264365</v>
      </c>
      <c r="G73" s="36">
        <v>89468</v>
      </c>
      <c r="H73" s="36">
        <v>174897</v>
      </c>
      <c r="I73" s="36">
        <f t="shared" si="20"/>
        <v>1005630</v>
      </c>
      <c r="J73" s="36">
        <v>623439</v>
      </c>
      <c r="K73" s="36">
        <v>382191</v>
      </c>
      <c r="L73" s="51"/>
    </row>
    <row r="74" spans="1:12" s="38" customFormat="1" ht="21" customHeight="1" x14ac:dyDescent="0.2">
      <c r="A74" s="72" t="s">
        <v>152</v>
      </c>
      <c r="B74" s="74">
        <f t="shared" si="17"/>
        <v>-938628</v>
      </c>
      <c r="C74" s="74">
        <f>+F74+'MPI poz sek 2-IIP other sec 2'!C75+'MPI poz sek 3-IIP other sec. 3'!B73+'MPI poz sek 5-IIP other sec5'!C73</f>
        <v>509009</v>
      </c>
      <c r="D74" s="74">
        <f>+I74+'MPI poz sek 2-IIP other sec 2'!N75+'MPI poz sek 4-IIP other sec4'!B73+'MPI poz sek 5-IIP other sec5'!F73</f>
        <v>1447637</v>
      </c>
      <c r="E74" s="74">
        <f t="shared" si="18"/>
        <v>-751690</v>
      </c>
      <c r="F74" s="74">
        <f t="shared" si="19"/>
        <v>259388</v>
      </c>
      <c r="G74" s="74">
        <v>80433</v>
      </c>
      <c r="H74" s="74">
        <v>178955</v>
      </c>
      <c r="I74" s="74">
        <f t="shared" si="20"/>
        <v>1011078</v>
      </c>
      <c r="J74" s="74">
        <v>640333</v>
      </c>
      <c r="K74" s="74">
        <v>370745</v>
      </c>
      <c r="L74" s="51"/>
    </row>
    <row r="75" spans="1:12" s="38" customFormat="1" ht="21" customHeight="1" x14ac:dyDescent="0.2">
      <c r="A75" s="35" t="s">
        <v>153</v>
      </c>
      <c r="B75" s="36">
        <f t="shared" ref="B75:B78" si="21">+C75-D75</f>
        <v>-958110</v>
      </c>
      <c r="C75" s="36">
        <f>+F75+'MPI poz sek 2-IIP other sec 2'!C76+'MPI poz sek 3-IIP other sec. 3'!B74+'MPI poz sek 5-IIP other sec5'!C74</f>
        <v>517080</v>
      </c>
      <c r="D75" s="36">
        <f>+I75+'MPI poz sek 2-IIP other sec 2'!N76+'MPI poz sek 4-IIP other sec4'!B74+'MPI poz sek 5-IIP other sec5'!F74</f>
        <v>1475190</v>
      </c>
      <c r="E75" s="36">
        <f t="shared" ref="E75:E78" si="22">+F75-I75</f>
        <v>-769265</v>
      </c>
      <c r="F75" s="36">
        <f t="shared" ref="F75:F78" si="23">+G75+H75</f>
        <v>267025</v>
      </c>
      <c r="G75" s="36">
        <v>78001</v>
      </c>
      <c r="H75" s="36">
        <v>189024</v>
      </c>
      <c r="I75" s="36">
        <f t="shared" ref="I75:I78" si="24">+J75+K75</f>
        <v>1036290</v>
      </c>
      <c r="J75" s="36">
        <v>632722</v>
      </c>
      <c r="K75" s="36">
        <v>403568</v>
      </c>
      <c r="L75" s="51"/>
    </row>
    <row r="76" spans="1:12" s="38" customFormat="1" ht="21" customHeight="1" x14ac:dyDescent="0.2">
      <c r="A76" s="72" t="s">
        <v>154</v>
      </c>
      <c r="B76" s="73">
        <f t="shared" si="21"/>
        <v>-946333</v>
      </c>
      <c r="C76" s="73">
        <f>+F76+'MPI poz sek 2-IIP other sec 2'!C77+'MPI poz sek 3-IIP other sec. 3'!B75+'MPI poz sek 5-IIP other sec5'!C75</f>
        <v>506509</v>
      </c>
      <c r="D76" s="73">
        <f>+I76+'MPI poz sek 2-IIP other sec 2'!N77+'MPI poz sek 4-IIP other sec4'!B75+'MPI poz sek 5-IIP other sec5'!F75</f>
        <v>1452842</v>
      </c>
      <c r="E76" s="73">
        <f t="shared" si="22"/>
        <v>-782216</v>
      </c>
      <c r="F76" s="73">
        <f t="shared" si="23"/>
        <v>254301</v>
      </c>
      <c r="G76" s="73">
        <v>76224</v>
      </c>
      <c r="H76" s="73">
        <v>178077</v>
      </c>
      <c r="I76" s="73">
        <f t="shared" si="24"/>
        <v>1036517</v>
      </c>
      <c r="J76" s="73">
        <v>641155</v>
      </c>
      <c r="K76" s="73">
        <v>395362</v>
      </c>
      <c r="L76" s="51"/>
    </row>
    <row r="77" spans="1:12" s="38" customFormat="1" ht="21" customHeight="1" x14ac:dyDescent="0.2">
      <c r="A77" s="35" t="s">
        <v>155</v>
      </c>
      <c r="B77" s="36">
        <f t="shared" si="21"/>
        <v>-959855</v>
      </c>
      <c r="C77" s="36">
        <f>+F77+'MPI poz sek 2-IIP other sec 2'!C78+'MPI poz sek 3-IIP other sec. 3'!B76+'MPI poz sek 5-IIP other sec5'!C76</f>
        <v>530631</v>
      </c>
      <c r="D77" s="36">
        <f>+I77+'MPI poz sek 2-IIP other sec 2'!N78+'MPI poz sek 4-IIP other sec4'!B76+'MPI poz sek 5-IIP other sec5'!F76</f>
        <v>1490486</v>
      </c>
      <c r="E77" s="36">
        <f t="shared" si="22"/>
        <v>-799061</v>
      </c>
      <c r="F77" s="36">
        <f t="shared" si="23"/>
        <v>266692</v>
      </c>
      <c r="G77" s="36">
        <v>76459</v>
      </c>
      <c r="H77" s="36">
        <v>190233</v>
      </c>
      <c r="I77" s="36">
        <f t="shared" si="24"/>
        <v>1065753</v>
      </c>
      <c r="J77" s="36">
        <v>667363</v>
      </c>
      <c r="K77" s="36">
        <v>398390</v>
      </c>
      <c r="L77" s="51"/>
    </row>
    <row r="78" spans="1:12" s="38" customFormat="1" ht="21" customHeight="1" x14ac:dyDescent="0.2">
      <c r="A78" s="72" t="s">
        <v>156</v>
      </c>
      <c r="B78" s="74">
        <f t="shared" si="21"/>
        <v>-957875</v>
      </c>
      <c r="C78" s="74">
        <f>+F78+'MPI poz sek 2-IIP other sec 2'!C79+'MPI poz sek 3-IIP other sec. 3'!B77+'MPI poz sek 5-IIP other sec5'!C77</f>
        <v>566025</v>
      </c>
      <c r="D78" s="74">
        <f>+I78+'MPI poz sek 2-IIP other sec 2'!N79+'MPI poz sek 4-IIP other sec4'!B77+'MPI poz sek 5-IIP other sec5'!F77</f>
        <v>1523900</v>
      </c>
      <c r="E78" s="74">
        <f t="shared" si="22"/>
        <v>-804733</v>
      </c>
      <c r="F78" s="74">
        <f t="shared" si="23"/>
        <v>283391</v>
      </c>
      <c r="G78" s="74">
        <v>82596</v>
      </c>
      <c r="H78" s="74">
        <v>200795</v>
      </c>
      <c r="I78" s="74">
        <f t="shared" si="24"/>
        <v>1088124</v>
      </c>
      <c r="J78" s="74">
        <v>684581</v>
      </c>
      <c r="K78" s="74">
        <v>403543</v>
      </c>
      <c r="L78" s="51"/>
    </row>
    <row r="79" spans="1:12" s="38" customFormat="1" ht="21" customHeight="1" x14ac:dyDescent="0.2">
      <c r="A79" s="35" t="s">
        <v>158</v>
      </c>
      <c r="B79" s="36">
        <f t="shared" ref="B79:B82" si="25">+C79-D79</f>
        <v>-979324</v>
      </c>
      <c r="C79" s="36">
        <f>+F79+'MPI poz sek 2-IIP other sec 2'!C80+'MPI poz sek 3-IIP other sec. 3'!B78+'MPI poz sek 5-IIP other sec5'!C78</f>
        <v>611069</v>
      </c>
      <c r="D79" s="36">
        <f>+I79+'MPI poz sek 2-IIP other sec 2'!N80+'MPI poz sek 4-IIP other sec4'!B78+'MPI poz sek 5-IIP other sec5'!F78</f>
        <v>1590393</v>
      </c>
      <c r="E79" s="36">
        <f t="shared" ref="E79:E82" si="26">+F79-I79</f>
        <v>-836203</v>
      </c>
      <c r="F79" s="36">
        <f t="shared" ref="F79:F82" si="27">+G79+H79</f>
        <v>299606</v>
      </c>
      <c r="G79" s="36">
        <v>86308</v>
      </c>
      <c r="H79" s="36">
        <v>213298</v>
      </c>
      <c r="I79" s="36">
        <f t="shared" ref="I79:I82" si="28">+J79+K79</f>
        <v>1135809</v>
      </c>
      <c r="J79" s="36">
        <v>713629</v>
      </c>
      <c r="K79" s="36">
        <v>422180</v>
      </c>
      <c r="L79" s="51"/>
    </row>
    <row r="80" spans="1:12" s="38" customFormat="1" ht="21" customHeight="1" x14ac:dyDescent="0.2">
      <c r="A80" s="72" t="s">
        <v>159</v>
      </c>
      <c r="B80" s="73">
        <f t="shared" si="25"/>
        <v>-993431</v>
      </c>
      <c r="C80" s="73">
        <f>+F80+'MPI poz sek 2-IIP other sec 2'!C81+'MPI poz sek 3-IIP other sec. 3'!B79+'MPI poz sek 5-IIP other sec5'!C79</f>
        <v>625561</v>
      </c>
      <c r="D80" s="73">
        <f>+I80+'MPI poz sek 2-IIP other sec 2'!N81+'MPI poz sek 4-IIP other sec4'!B79+'MPI poz sek 5-IIP other sec5'!F79</f>
        <v>1618992</v>
      </c>
      <c r="E80" s="73">
        <f t="shared" si="26"/>
        <v>-852304</v>
      </c>
      <c r="F80" s="73">
        <f t="shared" si="27"/>
        <v>301493</v>
      </c>
      <c r="G80" s="73">
        <v>87681</v>
      </c>
      <c r="H80" s="73">
        <v>213812</v>
      </c>
      <c r="I80" s="73">
        <f t="shared" si="28"/>
        <v>1153797</v>
      </c>
      <c r="J80" s="73">
        <v>732798</v>
      </c>
      <c r="K80" s="73">
        <v>420999</v>
      </c>
      <c r="L80" s="51"/>
    </row>
    <row r="81" spans="1:12" s="38" customFormat="1" ht="21" customHeight="1" x14ac:dyDescent="0.2">
      <c r="A81" s="35" t="s">
        <v>160</v>
      </c>
      <c r="B81" s="36">
        <f t="shared" si="25"/>
        <v>-1032138</v>
      </c>
      <c r="C81" s="36">
        <f>+F81+'MPI poz sek 2-IIP other sec 2'!C82+'MPI poz sek 3-IIP other sec. 3'!B80+'MPI poz sek 5-IIP other sec5'!C80</f>
        <v>665636</v>
      </c>
      <c r="D81" s="36">
        <f>+I81+'MPI poz sek 2-IIP other sec 2'!N82+'MPI poz sek 4-IIP other sec4'!B80+'MPI poz sek 5-IIP other sec5'!F80</f>
        <v>1697774</v>
      </c>
      <c r="E81" s="36">
        <f t="shared" si="26"/>
        <v>-893304</v>
      </c>
      <c r="F81" s="36">
        <f t="shared" si="27"/>
        <v>312627</v>
      </c>
      <c r="G81" s="36">
        <v>89014</v>
      </c>
      <c r="H81" s="36">
        <v>223613</v>
      </c>
      <c r="I81" s="36">
        <f t="shared" si="28"/>
        <v>1205931</v>
      </c>
      <c r="J81" s="36">
        <v>764509</v>
      </c>
      <c r="K81" s="36">
        <v>441422</v>
      </c>
      <c r="L81" s="51"/>
    </row>
    <row r="82" spans="1:12" s="38" customFormat="1" ht="21" customHeight="1" x14ac:dyDescent="0.2">
      <c r="A82" s="39" t="s">
        <v>161</v>
      </c>
      <c r="B82" s="41">
        <f t="shared" si="25"/>
        <v>-1053241</v>
      </c>
      <c r="C82" s="41">
        <f>+F82+'MPI poz sek 2-IIP other sec 2'!C83+'MPI poz sek 3-IIP other sec. 3'!B81+'MPI poz sek 5-IIP other sec5'!C81</f>
        <v>675098</v>
      </c>
      <c r="D82" s="41">
        <f>+I82+'MPI poz sek 2-IIP other sec 2'!N83+'MPI poz sek 4-IIP other sec4'!B81+'MPI poz sek 5-IIP other sec5'!F81</f>
        <v>1728339</v>
      </c>
      <c r="E82" s="41">
        <f t="shared" si="26"/>
        <v>-901954</v>
      </c>
      <c r="F82" s="41">
        <f t="shared" si="27"/>
        <v>320000</v>
      </c>
      <c r="G82" s="41">
        <v>91173</v>
      </c>
      <c r="H82" s="41">
        <v>228827</v>
      </c>
      <c r="I82" s="41">
        <f t="shared" si="28"/>
        <v>1221954</v>
      </c>
      <c r="J82" s="41">
        <v>771866</v>
      </c>
      <c r="K82" s="41">
        <v>450088</v>
      </c>
      <c r="L82" s="51"/>
    </row>
    <row r="83" spans="1:12" s="38" customFormat="1" ht="21" customHeight="1" x14ac:dyDescent="0.2">
      <c r="A83" s="35" t="s">
        <v>162</v>
      </c>
      <c r="B83" s="36">
        <f t="shared" ref="B83:B86" si="29">+C83-D83</f>
        <v>-1089656</v>
      </c>
      <c r="C83" s="36">
        <f>+F83+'MPI poz sek 2-IIP other sec 2'!C84+'MPI poz sek 3-IIP other sec. 3'!B82+'MPI poz sek 5-IIP other sec5'!C82</f>
        <v>708641</v>
      </c>
      <c r="D83" s="36">
        <f>+I83+'MPI poz sek 2-IIP other sec 2'!N84+'MPI poz sek 4-IIP other sec4'!B82+'MPI poz sek 5-IIP other sec5'!F82</f>
        <v>1798297</v>
      </c>
      <c r="E83" s="36">
        <f t="shared" ref="E83:E86" si="30">+F83-I83</f>
        <v>-934396</v>
      </c>
      <c r="F83" s="36">
        <f t="shared" ref="F83:F86" si="31">+G83+H83</f>
        <v>335744</v>
      </c>
      <c r="G83" s="36">
        <v>95100</v>
      </c>
      <c r="H83" s="36">
        <v>240644</v>
      </c>
      <c r="I83" s="36">
        <f t="shared" ref="I83:I86" si="32">+J83+K83</f>
        <v>1270140</v>
      </c>
      <c r="J83" s="36">
        <v>792311</v>
      </c>
      <c r="K83" s="36">
        <v>477829</v>
      </c>
      <c r="L83" s="51"/>
    </row>
    <row r="84" spans="1:12" s="38" customFormat="1" ht="21" customHeight="1" x14ac:dyDescent="0.2">
      <c r="A84" s="72" t="s">
        <v>163</v>
      </c>
      <c r="B84" s="73">
        <f t="shared" si="29"/>
        <v>-1113120</v>
      </c>
      <c r="C84" s="73">
        <f>+F84+'MPI poz sek 2-IIP other sec 2'!C85+'MPI poz sek 3-IIP other sec. 3'!B83+'MPI poz sek 5-IIP other sec5'!C83</f>
        <v>720691</v>
      </c>
      <c r="D84" s="73">
        <f>+I84+'MPI poz sek 2-IIP other sec 2'!N85+'MPI poz sek 4-IIP other sec4'!B83+'MPI poz sek 5-IIP other sec5'!F83</f>
        <v>1833811</v>
      </c>
      <c r="E84" s="73">
        <f t="shared" si="30"/>
        <v>-953635</v>
      </c>
      <c r="F84" s="73">
        <f t="shared" si="31"/>
        <v>338383</v>
      </c>
      <c r="G84" s="73">
        <v>98245</v>
      </c>
      <c r="H84" s="73">
        <v>240138</v>
      </c>
      <c r="I84" s="73">
        <f t="shared" si="32"/>
        <v>1292018</v>
      </c>
      <c r="J84" s="73">
        <v>799074</v>
      </c>
      <c r="K84" s="73">
        <v>492944</v>
      </c>
      <c r="L84" s="51"/>
    </row>
    <row r="85" spans="1:12" s="38" customFormat="1" ht="21" customHeight="1" x14ac:dyDescent="0.2">
      <c r="A85" s="35" t="s">
        <v>164</v>
      </c>
      <c r="B85" s="36">
        <f t="shared" si="29"/>
        <v>-1149240</v>
      </c>
      <c r="C85" s="36">
        <f>+F85+'MPI poz sek 2-IIP other sec 2'!C86+'MPI poz sek 3-IIP other sec. 3'!B84+'MPI poz sek 5-IIP other sec5'!C84</f>
        <v>757226</v>
      </c>
      <c r="D85" s="36">
        <f>+I85+'MPI poz sek 2-IIP other sec 2'!N86+'MPI poz sek 4-IIP other sec4'!B84+'MPI poz sek 5-IIP other sec5'!F84</f>
        <v>1906466</v>
      </c>
      <c r="E85" s="36">
        <f t="shared" si="30"/>
        <v>-980264</v>
      </c>
      <c r="F85" s="36">
        <f t="shared" si="31"/>
        <v>354487</v>
      </c>
      <c r="G85" s="36">
        <v>104762</v>
      </c>
      <c r="H85" s="36">
        <v>249725</v>
      </c>
      <c r="I85" s="36">
        <f t="shared" si="32"/>
        <v>1334751</v>
      </c>
      <c r="J85" s="36">
        <v>810613</v>
      </c>
      <c r="K85" s="36">
        <v>524138</v>
      </c>
      <c r="L85" s="51"/>
    </row>
    <row r="86" spans="1:12" s="38" customFormat="1" ht="21" customHeight="1" x14ac:dyDescent="0.2">
      <c r="A86" s="72" t="s">
        <v>165</v>
      </c>
      <c r="B86" s="41">
        <f t="shared" si="29"/>
        <v>-1159482</v>
      </c>
      <c r="C86" s="41">
        <f>+F86+'MPI poz sek 2-IIP other sec 2'!C87+'MPI poz sek 3-IIP other sec. 3'!B85+'MPI poz sek 5-IIP other sec5'!C85</f>
        <v>706734</v>
      </c>
      <c r="D86" s="41">
        <f>+I86+'MPI poz sek 2-IIP other sec 2'!N87+'MPI poz sek 4-IIP other sec4'!B85+'MPI poz sek 5-IIP other sec5'!F85</f>
        <v>1866216</v>
      </c>
      <c r="E86" s="41">
        <f t="shared" si="30"/>
        <v>-986176</v>
      </c>
      <c r="F86" s="41">
        <f t="shared" si="31"/>
        <v>356500</v>
      </c>
      <c r="G86" s="41">
        <v>106018</v>
      </c>
      <c r="H86" s="41">
        <v>250482</v>
      </c>
      <c r="I86" s="41">
        <f t="shared" si="32"/>
        <v>1342676</v>
      </c>
      <c r="J86" s="41">
        <v>833730</v>
      </c>
      <c r="K86" s="41">
        <v>508946</v>
      </c>
      <c r="L86" s="51"/>
    </row>
    <row r="87" spans="1:12" s="38" customFormat="1" ht="21" customHeight="1" x14ac:dyDescent="0.2">
      <c r="A87" s="35" t="s">
        <v>166</v>
      </c>
      <c r="B87" s="36">
        <f t="shared" ref="B87:B90" si="33">+C87-D87</f>
        <v>-1196517</v>
      </c>
      <c r="C87" s="36">
        <f>+F87+'MPI poz sek 2-IIP other sec 2'!C88+'MPI poz sek 3-IIP other sec. 3'!B86+'MPI poz sek 5-IIP other sec5'!C86</f>
        <v>733587</v>
      </c>
      <c r="D87" s="36">
        <f>+I87+'MPI poz sek 2-IIP other sec 2'!N88+'MPI poz sek 4-IIP other sec4'!B86+'MPI poz sek 5-IIP other sec5'!F86</f>
        <v>1930104</v>
      </c>
      <c r="E87" s="36">
        <f t="shared" ref="E87:E90" si="34">+F87-I87</f>
        <v>-1042715</v>
      </c>
      <c r="F87" s="36">
        <f t="shared" ref="F87:F90" si="35">+G87+H87</f>
        <v>365698</v>
      </c>
      <c r="G87" s="36">
        <v>108367</v>
      </c>
      <c r="H87" s="36">
        <v>257331</v>
      </c>
      <c r="I87" s="36">
        <f t="shared" ref="I87:I90" si="36">+J87+K87</f>
        <v>1408413</v>
      </c>
      <c r="J87" s="36">
        <v>873433</v>
      </c>
      <c r="K87" s="36">
        <v>534980</v>
      </c>
      <c r="L87" s="51"/>
    </row>
    <row r="88" spans="1:12" s="38" customFormat="1" ht="21" customHeight="1" x14ac:dyDescent="0.2">
      <c r="A88" s="72" t="s">
        <v>167</v>
      </c>
      <c r="B88" s="73">
        <f t="shared" si="33"/>
        <v>-1207799</v>
      </c>
      <c r="C88" s="73">
        <f>+F88+'MPI poz sek 2-IIP other sec 2'!C89+'MPI poz sek 3-IIP other sec. 3'!B87+'MPI poz sek 5-IIP other sec5'!C87</f>
        <v>730875</v>
      </c>
      <c r="D88" s="73">
        <f>+I88+'MPI poz sek 2-IIP other sec 2'!N89+'MPI poz sek 4-IIP other sec4'!B87+'MPI poz sek 5-IIP other sec5'!F87</f>
        <v>1938674</v>
      </c>
      <c r="E88" s="73">
        <f t="shared" si="34"/>
        <v>-1050904</v>
      </c>
      <c r="F88" s="73">
        <f t="shared" si="35"/>
        <v>370744</v>
      </c>
      <c r="G88" s="73">
        <v>115801</v>
      </c>
      <c r="H88" s="73">
        <v>254943</v>
      </c>
      <c r="I88" s="73">
        <f t="shared" si="36"/>
        <v>1421648</v>
      </c>
      <c r="J88" s="73">
        <v>903093</v>
      </c>
      <c r="K88" s="73">
        <v>518555</v>
      </c>
      <c r="L88" s="51"/>
    </row>
    <row r="89" spans="1:12" s="38" customFormat="1" ht="21" customHeight="1" x14ac:dyDescent="0.2">
      <c r="A89" s="35" t="s">
        <v>168</v>
      </c>
      <c r="B89" s="36">
        <f t="shared" si="33"/>
        <v>-1221871</v>
      </c>
      <c r="C89" s="36">
        <f>+F89+'MPI poz sek 2-IIP other sec 2'!C90+'MPI poz sek 3-IIP other sec. 3'!B88+'MPI poz sek 5-IIP other sec5'!C88</f>
        <v>766555</v>
      </c>
      <c r="D89" s="36">
        <f>+I89+'MPI poz sek 2-IIP other sec 2'!N90+'MPI poz sek 4-IIP other sec4'!B88+'MPI poz sek 5-IIP other sec5'!F88</f>
        <v>1988426</v>
      </c>
      <c r="E89" s="36">
        <f t="shared" si="34"/>
        <v>-1083216</v>
      </c>
      <c r="F89" s="36">
        <f t="shared" si="35"/>
        <v>390713</v>
      </c>
      <c r="G89" s="36">
        <v>122251</v>
      </c>
      <c r="H89" s="36">
        <v>268462</v>
      </c>
      <c r="I89" s="36">
        <f t="shared" si="36"/>
        <v>1473929</v>
      </c>
      <c r="J89" s="36">
        <v>932707</v>
      </c>
      <c r="K89" s="36">
        <v>541222</v>
      </c>
      <c r="L89" s="51"/>
    </row>
    <row r="90" spans="1:12" s="38" customFormat="1" ht="21" customHeight="1" x14ac:dyDescent="0.2">
      <c r="A90" s="72" t="s">
        <v>169</v>
      </c>
      <c r="B90" s="41">
        <f t="shared" si="33"/>
        <v>-1236386</v>
      </c>
      <c r="C90" s="41">
        <f>+F90+'MPI poz sek 2-IIP other sec 2'!C91+'MPI poz sek 3-IIP other sec. 3'!B89+'MPI poz sek 5-IIP other sec5'!C89</f>
        <v>766464</v>
      </c>
      <c r="D90" s="41">
        <f>+I90+'MPI poz sek 2-IIP other sec 2'!N91+'MPI poz sek 4-IIP other sec4'!B89+'MPI poz sek 5-IIP other sec5'!F89</f>
        <v>2002850</v>
      </c>
      <c r="E90" s="41">
        <f t="shared" si="34"/>
        <v>-1096673</v>
      </c>
      <c r="F90" s="41">
        <f t="shared" si="35"/>
        <v>395984</v>
      </c>
      <c r="G90" s="41">
        <v>117687</v>
      </c>
      <c r="H90" s="41">
        <v>278297</v>
      </c>
      <c r="I90" s="41">
        <f t="shared" si="36"/>
        <v>1492657</v>
      </c>
      <c r="J90" s="41">
        <v>987892</v>
      </c>
      <c r="K90" s="41">
        <v>504765</v>
      </c>
      <c r="L90" s="51"/>
    </row>
    <row r="91" spans="1:12" s="38" customFormat="1" ht="21" customHeight="1" x14ac:dyDescent="0.2">
      <c r="A91" s="35" t="s">
        <v>170</v>
      </c>
      <c r="B91" s="36">
        <f t="shared" ref="B91:B94" si="37">+C91-D91</f>
        <v>-1254515</v>
      </c>
      <c r="C91" s="36">
        <f>+F91+'MPI poz sek 2-IIP other sec 2'!C92+'MPI poz sek 3-IIP other sec. 3'!B90+'MPI poz sek 5-IIP other sec5'!C90</f>
        <v>787709</v>
      </c>
      <c r="D91" s="36">
        <f>+I91+'MPI poz sek 2-IIP other sec 2'!N92+'MPI poz sek 4-IIP other sec4'!B90+'MPI poz sek 5-IIP other sec5'!F90</f>
        <v>2042224</v>
      </c>
      <c r="E91" s="36">
        <f t="shared" ref="E91:E94" si="38">+F91-I91</f>
        <v>-1137683</v>
      </c>
      <c r="F91" s="36">
        <f t="shared" ref="F91:F94" si="39">+G91+H91</f>
        <v>395048</v>
      </c>
      <c r="G91" s="36">
        <v>114302</v>
      </c>
      <c r="H91" s="36">
        <v>280746</v>
      </c>
      <c r="I91" s="36">
        <f t="shared" ref="I91:I94" si="40">+J91+K91</f>
        <v>1532731</v>
      </c>
      <c r="J91" s="36">
        <v>1026501</v>
      </c>
      <c r="K91" s="36">
        <v>506230</v>
      </c>
      <c r="L91" s="51"/>
    </row>
    <row r="92" spans="1:12" s="38" customFormat="1" ht="21" customHeight="1" x14ac:dyDescent="0.2">
      <c r="A92" s="72" t="s">
        <v>171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51"/>
    </row>
    <row r="93" spans="1:12" s="38" customFormat="1" ht="21" customHeight="1" x14ac:dyDescent="0.2">
      <c r="A93" s="35" t="s">
        <v>172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51"/>
    </row>
    <row r="94" spans="1:12" s="38" customFormat="1" ht="21" customHeight="1" x14ac:dyDescent="0.2">
      <c r="A94" s="72" t="s">
        <v>173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51"/>
    </row>
  </sheetData>
  <mergeCells count="14">
    <mergeCell ref="B5:K5"/>
    <mergeCell ref="B6:B9"/>
    <mergeCell ref="C6:C9"/>
    <mergeCell ref="D6:D9"/>
    <mergeCell ref="E6:K6"/>
    <mergeCell ref="F7:H7"/>
    <mergeCell ref="I7:K7"/>
    <mergeCell ref="G8:G9"/>
    <mergeCell ref="H8:H9"/>
    <mergeCell ref="J8:J9"/>
    <mergeCell ref="K8:K9"/>
    <mergeCell ref="I8:I9"/>
    <mergeCell ref="E7:E9"/>
    <mergeCell ref="F8:F9"/>
  </mergeCells>
  <pageMargins left="0.19685039370078741" right="0.23622047244094491" top="0.27559055118110237" bottom="0.19685039370078741" header="0.27559055118110237" footer="0.15748031496062992"/>
  <pageSetup paperSize="9" scale="55" fitToHeight="3" orientation="landscape" r:id="rId1"/>
  <headerFooter alignWithMargins="0"/>
  <rowBreaks count="1" manualBreakCount="1">
    <brk id="46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2"/>
  </sheetPr>
  <dimension ref="A1:AQ95"/>
  <sheetViews>
    <sheetView showGridLines="0" view="pageBreakPreview" zoomScale="80" zoomScaleNormal="100" zoomScaleSheetLayoutView="80" workbookViewId="0">
      <pane xSplit="1" ySplit="10" topLeftCell="I71" activePane="bottomRight" state="frozen"/>
      <selection pane="topRight" activeCell="B1" sqref="B1"/>
      <selection pane="bottomLeft" activeCell="A11" sqref="A11"/>
      <selection pane="bottomRight" activeCell="O95" sqref="O95"/>
    </sheetView>
  </sheetViews>
  <sheetFormatPr defaultColWidth="9.140625" defaultRowHeight="12.75" x14ac:dyDescent="0.2"/>
  <cols>
    <col min="1" max="1" width="11.5703125" style="3" customWidth="1"/>
    <col min="2" max="2" width="12" style="3" customWidth="1"/>
    <col min="3" max="3" width="11.140625" style="3" customWidth="1"/>
    <col min="4" max="6" width="14.28515625" style="3" customWidth="1"/>
    <col min="7" max="7" width="11.140625" style="3" customWidth="1"/>
    <col min="8" max="8" width="18.85546875" style="3" customWidth="1"/>
    <col min="9" max="9" width="19.42578125" style="3" customWidth="1"/>
    <col min="10" max="10" width="18.85546875" style="3" customWidth="1"/>
    <col min="11" max="11" width="23.85546875" style="3" customWidth="1"/>
    <col min="12" max="12" width="20.42578125" style="3" customWidth="1"/>
    <col min="13" max="13" width="23.85546875" style="3" customWidth="1"/>
    <col min="14" max="14" width="13.85546875" style="3" customWidth="1"/>
    <col min="15" max="15" width="16.5703125" style="3" customWidth="1"/>
    <col min="16" max="16" width="12.85546875" style="3" customWidth="1"/>
    <col min="17" max="17" width="17.5703125" style="3" customWidth="1"/>
    <col min="18" max="18" width="20.140625" style="3" customWidth="1"/>
    <col min="19" max="19" width="16.5703125" style="3" customWidth="1"/>
    <col min="20" max="24" width="17" style="3" customWidth="1"/>
    <col min="25" max="16384" width="9.140625" style="3"/>
  </cols>
  <sheetData>
    <row r="1" spans="1:43" s="2" customFormat="1" ht="18" x14ac:dyDescent="0.2">
      <c r="A1" s="1" t="s">
        <v>9</v>
      </c>
    </row>
    <row r="3" spans="1:43" ht="15.75" x14ac:dyDescent="0.25">
      <c r="A3" s="5" t="s">
        <v>118</v>
      </c>
    </row>
    <row r="4" spans="1:43" x14ac:dyDescent="0.2">
      <c r="N4" s="6"/>
      <c r="O4" s="6"/>
      <c r="P4" s="6"/>
      <c r="Q4" s="6"/>
      <c r="R4" s="6"/>
    </row>
    <row r="5" spans="1:43" ht="23.25" customHeight="1" x14ac:dyDescent="0.25">
      <c r="A5" s="100"/>
      <c r="B5" s="245" t="s">
        <v>84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</row>
    <row r="6" spans="1:43" ht="22.5" customHeight="1" x14ac:dyDescent="0.2">
      <c r="A6" s="101"/>
      <c r="B6" s="246" t="s">
        <v>17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</row>
    <row r="7" spans="1:43" s="7" customFormat="1" ht="24.75" customHeight="1" x14ac:dyDescent="0.25">
      <c r="A7" s="102"/>
      <c r="B7" s="256" t="s">
        <v>13</v>
      </c>
      <c r="C7" s="218" t="s">
        <v>14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8" t="s">
        <v>15</v>
      </c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7" customFormat="1" ht="31.5" customHeight="1" x14ac:dyDescent="0.2">
      <c r="A8" s="103" t="s">
        <v>12</v>
      </c>
      <c r="B8" s="256"/>
      <c r="C8" s="241" t="s">
        <v>66</v>
      </c>
      <c r="D8" s="259" t="s">
        <v>94</v>
      </c>
      <c r="E8" s="260"/>
      <c r="F8" s="261"/>
      <c r="G8" s="259" t="s">
        <v>0</v>
      </c>
      <c r="H8" s="260"/>
      <c r="I8" s="260"/>
      <c r="J8" s="260"/>
      <c r="K8" s="260"/>
      <c r="L8" s="260"/>
      <c r="M8" s="261"/>
      <c r="N8" s="241" t="s">
        <v>66</v>
      </c>
      <c r="O8" s="259" t="s">
        <v>94</v>
      </c>
      <c r="P8" s="260"/>
      <c r="Q8" s="261"/>
      <c r="R8" s="259" t="s">
        <v>0</v>
      </c>
      <c r="S8" s="260"/>
      <c r="T8" s="260"/>
      <c r="U8" s="260"/>
      <c r="V8" s="260"/>
      <c r="W8" s="260"/>
      <c r="X8" s="26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7" customFormat="1" ht="30" customHeight="1" x14ac:dyDescent="0.2">
      <c r="A9" s="103"/>
      <c r="B9" s="256"/>
      <c r="C9" s="241"/>
      <c r="D9" s="249" t="s">
        <v>66</v>
      </c>
      <c r="E9" s="254" t="s">
        <v>95</v>
      </c>
      <c r="F9" s="247" t="s">
        <v>96</v>
      </c>
      <c r="G9" s="249" t="s">
        <v>66</v>
      </c>
      <c r="H9" s="251" t="s">
        <v>90</v>
      </c>
      <c r="I9" s="252"/>
      <c r="J9" s="253"/>
      <c r="K9" s="251" t="s">
        <v>89</v>
      </c>
      <c r="L9" s="252"/>
      <c r="M9" s="253"/>
      <c r="N9" s="241"/>
      <c r="O9" s="249" t="s">
        <v>66</v>
      </c>
      <c r="P9" s="247" t="s">
        <v>95</v>
      </c>
      <c r="Q9" s="247" t="s">
        <v>96</v>
      </c>
      <c r="R9" s="249" t="s">
        <v>66</v>
      </c>
      <c r="S9" s="251" t="s">
        <v>90</v>
      </c>
      <c r="T9" s="252"/>
      <c r="U9" s="253"/>
      <c r="V9" s="251" t="s">
        <v>89</v>
      </c>
      <c r="W9" s="252"/>
      <c r="X9" s="25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7" customFormat="1" ht="63.75" customHeight="1" x14ac:dyDescent="0.25">
      <c r="A10" s="104"/>
      <c r="B10" s="257"/>
      <c r="C10" s="258"/>
      <c r="D10" s="250"/>
      <c r="E10" s="255"/>
      <c r="F10" s="248"/>
      <c r="G10" s="250"/>
      <c r="H10" s="117" t="s">
        <v>66</v>
      </c>
      <c r="I10" s="116" t="s">
        <v>95</v>
      </c>
      <c r="J10" s="116" t="s">
        <v>96</v>
      </c>
      <c r="K10" s="117" t="s">
        <v>66</v>
      </c>
      <c r="L10" s="116" t="s">
        <v>95</v>
      </c>
      <c r="M10" s="116" t="s">
        <v>96</v>
      </c>
      <c r="N10" s="258"/>
      <c r="O10" s="250"/>
      <c r="P10" s="248"/>
      <c r="Q10" s="248"/>
      <c r="R10" s="250"/>
      <c r="S10" s="117" t="s">
        <v>66</v>
      </c>
      <c r="T10" s="116" t="s">
        <v>95</v>
      </c>
      <c r="U10" s="116" t="s">
        <v>96</v>
      </c>
      <c r="V10" s="117" t="s">
        <v>66</v>
      </c>
      <c r="W10" s="116" t="s">
        <v>95</v>
      </c>
      <c r="X10" s="116" t="s">
        <v>96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18" customFormat="1" ht="16.5" customHeight="1" x14ac:dyDescent="0.25">
      <c r="A11" s="68"/>
      <c r="B11" s="68">
        <f>+'MPI poz sek 1-IIP other sec. 1'!K10+1</f>
        <v>12</v>
      </c>
      <c r="C11" s="68">
        <f t="shared" ref="C11:X11" si="0">B11+1</f>
        <v>13</v>
      </c>
      <c r="D11" s="68">
        <f t="shared" si="0"/>
        <v>14</v>
      </c>
      <c r="E11" s="68">
        <f t="shared" si="0"/>
        <v>15</v>
      </c>
      <c r="F11" s="68">
        <f t="shared" si="0"/>
        <v>16</v>
      </c>
      <c r="G11" s="68">
        <f t="shared" si="0"/>
        <v>17</v>
      </c>
      <c r="H11" s="68">
        <f t="shared" si="0"/>
        <v>18</v>
      </c>
      <c r="I11" s="68">
        <f t="shared" si="0"/>
        <v>19</v>
      </c>
      <c r="J11" s="68">
        <f t="shared" si="0"/>
        <v>20</v>
      </c>
      <c r="K11" s="68">
        <f t="shared" si="0"/>
        <v>21</v>
      </c>
      <c r="L11" s="68">
        <f t="shared" si="0"/>
        <v>22</v>
      </c>
      <c r="M11" s="68">
        <f t="shared" si="0"/>
        <v>23</v>
      </c>
      <c r="N11" s="68">
        <f>K11+1</f>
        <v>22</v>
      </c>
      <c r="O11" s="68">
        <f t="shared" si="0"/>
        <v>23</v>
      </c>
      <c r="P11" s="68">
        <f t="shared" si="0"/>
        <v>24</v>
      </c>
      <c r="Q11" s="68">
        <f t="shared" si="0"/>
        <v>25</v>
      </c>
      <c r="R11" s="68">
        <f t="shared" si="0"/>
        <v>26</v>
      </c>
      <c r="S11" s="68">
        <f t="shared" si="0"/>
        <v>27</v>
      </c>
      <c r="T11" s="68">
        <f t="shared" si="0"/>
        <v>28</v>
      </c>
      <c r="U11" s="68">
        <f t="shared" si="0"/>
        <v>29</v>
      </c>
      <c r="V11" s="68">
        <f t="shared" si="0"/>
        <v>30</v>
      </c>
      <c r="W11" s="68">
        <f t="shared" si="0"/>
        <v>31</v>
      </c>
      <c r="X11" s="68">
        <f t="shared" si="0"/>
        <v>32</v>
      </c>
    </row>
    <row r="12" spans="1:43" s="20" customFormat="1" ht="21.75" customHeight="1" x14ac:dyDescent="0.2">
      <c r="A12" s="9" t="s">
        <v>20</v>
      </c>
      <c r="B12" s="10">
        <f>+C12-N12</f>
        <v>-24925</v>
      </c>
      <c r="C12" s="10">
        <f>+D12+G12</f>
        <v>11394</v>
      </c>
      <c r="D12" s="10">
        <f>+E12+F12</f>
        <v>1322</v>
      </c>
      <c r="E12" s="10">
        <v>978</v>
      </c>
      <c r="F12" s="10">
        <v>344</v>
      </c>
      <c r="G12" s="10">
        <f>+H12+K12</f>
        <v>10072</v>
      </c>
      <c r="H12" s="10">
        <f>+I12+J12</f>
        <v>9670</v>
      </c>
      <c r="I12" s="10">
        <v>7059</v>
      </c>
      <c r="J12" s="10">
        <v>2611</v>
      </c>
      <c r="K12" s="10">
        <f>+L12+M12</f>
        <v>402</v>
      </c>
      <c r="L12" s="10">
        <v>269</v>
      </c>
      <c r="M12" s="10">
        <v>133</v>
      </c>
      <c r="N12" s="10">
        <f>+O12+R12</f>
        <v>36319</v>
      </c>
      <c r="O12" s="10">
        <f>+P12+Q12</f>
        <v>17777</v>
      </c>
      <c r="P12" s="10">
        <v>6044</v>
      </c>
      <c r="Q12" s="10">
        <v>11733</v>
      </c>
      <c r="R12" s="10">
        <f>+S12+V12</f>
        <v>18542</v>
      </c>
      <c r="S12" s="10">
        <f>+T12+U12</f>
        <v>18085</v>
      </c>
      <c r="T12" s="10">
        <v>904</v>
      </c>
      <c r="U12" s="10">
        <v>17181</v>
      </c>
      <c r="V12" s="10">
        <f>+W12+X12</f>
        <v>457</v>
      </c>
      <c r="W12" s="10">
        <v>73</v>
      </c>
      <c r="X12" s="10">
        <v>384</v>
      </c>
    </row>
    <row r="13" spans="1:43" s="20" customFormat="1" ht="21.75" customHeight="1" x14ac:dyDescent="0.2">
      <c r="A13" s="69" t="s">
        <v>21</v>
      </c>
      <c r="B13" s="70">
        <f t="shared" ref="B13:B55" si="1">+C13-N13</f>
        <v>-24920</v>
      </c>
      <c r="C13" s="70">
        <f t="shared" ref="C13:C55" si="2">+D13+G13</f>
        <v>11640</v>
      </c>
      <c r="D13" s="70">
        <f t="shared" ref="D13:D55" si="3">+E13+F13</f>
        <v>1424</v>
      </c>
      <c r="E13" s="70">
        <v>1054</v>
      </c>
      <c r="F13" s="70">
        <v>370</v>
      </c>
      <c r="G13" s="70">
        <f t="shared" ref="G13:G55" si="4">+H13+K13</f>
        <v>10216</v>
      </c>
      <c r="H13" s="70">
        <f t="shared" ref="H13:H55" si="5">+I13+J13</f>
        <v>9847</v>
      </c>
      <c r="I13" s="70">
        <v>7188</v>
      </c>
      <c r="J13" s="70">
        <v>2659</v>
      </c>
      <c r="K13" s="70">
        <f t="shared" ref="K13:K55" si="6">+L13+M13</f>
        <v>369</v>
      </c>
      <c r="L13" s="70">
        <v>247</v>
      </c>
      <c r="M13" s="70">
        <v>122</v>
      </c>
      <c r="N13" s="70">
        <f t="shared" ref="N13:N55" si="7">+O13+R13</f>
        <v>36560</v>
      </c>
      <c r="O13" s="70">
        <f t="shared" ref="O13:O55" si="8">+P13+Q13</f>
        <v>18686</v>
      </c>
      <c r="P13" s="70">
        <v>6353</v>
      </c>
      <c r="Q13" s="70">
        <v>12333</v>
      </c>
      <c r="R13" s="70">
        <f t="shared" ref="R13:R55" si="9">+S13+V13</f>
        <v>17874</v>
      </c>
      <c r="S13" s="70">
        <f t="shared" ref="S13:S55" si="10">+T13+U13</f>
        <v>17523</v>
      </c>
      <c r="T13" s="70">
        <v>876</v>
      </c>
      <c r="U13" s="70">
        <v>16647</v>
      </c>
      <c r="V13" s="70">
        <f t="shared" ref="V13:V55" si="11">+W13+X13</f>
        <v>351</v>
      </c>
      <c r="W13" s="70">
        <v>56</v>
      </c>
      <c r="X13" s="70">
        <v>295</v>
      </c>
    </row>
    <row r="14" spans="1:43" s="20" customFormat="1" ht="21.75" customHeight="1" x14ac:dyDescent="0.2">
      <c r="A14" s="9" t="s">
        <v>22</v>
      </c>
      <c r="B14" s="10">
        <f t="shared" si="1"/>
        <v>-27415</v>
      </c>
      <c r="C14" s="10">
        <f t="shared" si="2"/>
        <v>11827</v>
      </c>
      <c r="D14" s="10">
        <f t="shared" si="3"/>
        <v>1751</v>
      </c>
      <c r="E14" s="10">
        <v>1296</v>
      </c>
      <c r="F14" s="10">
        <v>455</v>
      </c>
      <c r="G14" s="10">
        <f t="shared" si="4"/>
        <v>10076</v>
      </c>
      <c r="H14" s="10">
        <f t="shared" si="5"/>
        <v>9651</v>
      </c>
      <c r="I14" s="10">
        <v>7045</v>
      </c>
      <c r="J14" s="10">
        <v>2606</v>
      </c>
      <c r="K14" s="10">
        <f t="shared" si="6"/>
        <v>425</v>
      </c>
      <c r="L14" s="10">
        <v>285</v>
      </c>
      <c r="M14" s="10">
        <v>140</v>
      </c>
      <c r="N14" s="10">
        <f t="shared" si="7"/>
        <v>39242</v>
      </c>
      <c r="O14" s="10">
        <f t="shared" si="8"/>
        <v>20174</v>
      </c>
      <c r="P14" s="10">
        <v>6859</v>
      </c>
      <c r="Q14" s="10">
        <v>13315</v>
      </c>
      <c r="R14" s="10">
        <f t="shared" si="9"/>
        <v>19068</v>
      </c>
      <c r="S14" s="10">
        <f t="shared" si="10"/>
        <v>18718</v>
      </c>
      <c r="T14" s="10">
        <v>936</v>
      </c>
      <c r="U14" s="10">
        <v>17782</v>
      </c>
      <c r="V14" s="10">
        <f t="shared" si="11"/>
        <v>350</v>
      </c>
      <c r="W14" s="10">
        <v>56</v>
      </c>
      <c r="X14" s="10">
        <v>294</v>
      </c>
    </row>
    <row r="15" spans="1:43" s="20" customFormat="1" ht="21.75" customHeight="1" x14ac:dyDescent="0.2">
      <c r="A15" s="69" t="s">
        <v>23</v>
      </c>
      <c r="B15" s="71">
        <f t="shared" si="1"/>
        <v>-26460</v>
      </c>
      <c r="C15" s="71">
        <f t="shared" si="2"/>
        <v>14700</v>
      </c>
      <c r="D15" s="71">
        <f t="shared" si="3"/>
        <v>2199</v>
      </c>
      <c r="E15" s="71">
        <v>1627</v>
      </c>
      <c r="F15" s="71">
        <v>572</v>
      </c>
      <c r="G15" s="71">
        <f t="shared" si="4"/>
        <v>12501</v>
      </c>
      <c r="H15" s="71">
        <f t="shared" si="5"/>
        <v>11362</v>
      </c>
      <c r="I15" s="71">
        <v>8294</v>
      </c>
      <c r="J15" s="71">
        <v>3068</v>
      </c>
      <c r="K15" s="71">
        <f t="shared" si="6"/>
        <v>1139</v>
      </c>
      <c r="L15" s="71">
        <v>763</v>
      </c>
      <c r="M15" s="71">
        <v>376</v>
      </c>
      <c r="N15" s="71">
        <f t="shared" si="7"/>
        <v>41160</v>
      </c>
      <c r="O15" s="71">
        <f t="shared" si="8"/>
        <v>25207</v>
      </c>
      <c r="P15" s="71">
        <v>8570</v>
      </c>
      <c r="Q15" s="71">
        <v>16637</v>
      </c>
      <c r="R15" s="71">
        <f t="shared" si="9"/>
        <v>15953</v>
      </c>
      <c r="S15" s="71">
        <f t="shared" si="10"/>
        <v>15337</v>
      </c>
      <c r="T15" s="71">
        <v>767</v>
      </c>
      <c r="U15" s="71">
        <v>14570</v>
      </c>
      <c r="V15" s="71">
        <f t="shared" si="11"/>
        <v>616</v>
      </c>
      <c r="W15" s="71">
        <v>99</v>
      </c>
      <c r="X15" s="71">
        <v>517</v>
      </c>
    </row>
    <row r="16" spans="1:43" s="20" customFormat="1" ht="21.75" customHeight="1" x14ac:dyDescent="0.2">
      <c r="A16" s="9" t="s">
        <v>24</v>
      </c>
      <c r="B16" s="10">
        <f t="shared" si="1"/>
        <v>-32481</v>
      </c>
      <c r="C16" s="10">
        <f t="shared" si="2"/>
        <v>13201</v>
      </c>
      <c r="D16" s="10">
        <f t="shared" si="3"/>
        <v>2112</v>
      </c>
      <c r="E16" s="10">
        <v>1563</v>
      </c>
      <c r="F16" s="10">
        <v>549</v>
      </c>
      <c r="G16" s="10">
        <f t="shared" si="4"/>
        <v>11089</v>
      </c>
      <c r="H16" s="10">
        <f t="shared" si="5"/>
        <v>10264</v>
      </c>
      <c r="I16" s="10">
        <v>7493</v>
      </c>
      <c r="J16" s="10">
        <v>2771</v>
      </c>
      <c r="K16" s="10">
        <f t="shared" si="6"/>
        <v>825</v>
      </c>
      <c r="L16" s="10">
        <v>553</v>
      </c>
      <c r="M16" s="10">
        <v>272</v>
      </c>
      <c r="N16" s="10">
        <f t="shared" si="7"/>
        <v>45682</v>
      </c>
      <c r="O16" s="10">
        <f t="shared" si="8"/>
        <v>29779</v>
      </c>
      <c r="P16" s="10">
        <v>10125</v>
      </c>
      <c r="Q16" s="10">
        <v>19654</v>
      </c>
      <c r="R16" s="10">
        <f t="shared" si="9"/>
        <v>15903</v>
      </c>
      <c r="S16" s="10">
        <f t="shared" si="10"/>
        <v>15589</v>
      </c>
      <c r="T16" s="10">
        <v>779</v>
      </c>
      <c r="U16" s="10">
        <v>14810</v>
      </c>
      <c r="V16" s="10">
        <f t="shared" si="11"/>
        <v>314</v>
      </c>
      <c r="W16" s="10">
        <v>50</v>
      </c>
      <c r="X16" s="10">
        <v>264</v>
      </c>
    </row>
    <row r="17" spans="1:24" s="20" customFormat="1" ht="21.75" customHeight="1" x14ac:dyDescent="0.2">
      <c r="A17" s="69" t="s">
        <v>25</v>
      </c>
      <c r="B17" s="70">
        <f t="shared" si="1"/>
        <v>-32235</v>
      </c>
      <c r="C17" s="70">
        <f t="shared" si="2"/>
        <v>14807</v>
      </c>
      <c r="D17" s="70">
        <f t="shared" si="3"/>
        <v>2907</v>
      </c>
      <c r="E17" s="70">
        <v>2151</v>
      </c>
      <c r="F17" s="70">
        <v>756</v>
      </c>
      <c r="G17" s="70">
        <f t="shared" si="4"/>
        <v>11900</v>
      </c>
      <c r="H17" s="70">
        <f t="shared" si="5"/>
        <v>10637</v>
      </c>
      <c r="I17" s="70">
        <v>7765</v>
      </c>
      <c r="J17" s="70">
        <v>2872</v>
      </c>
      <c r="K17" s="70">
        <f t="shared" si="6"/>
        <v>1263</v>
      </c>
      <c r="L17" s="70">
        <v>846</v>
      </c>
      <c r="M17" s="70">
        <v>417</v>
      </c>
      <c r="N17" s="70">
        <f t="shared" si="7"/>
        <v>47042</v>
      </c>
      <c r="O17" s="70">
        <f t="shared" si="8"/>
        <v>30826</v>
      </c>
      <c r="P17" s="70">
        <v>10481</v>
      </c>
      <c r="Q17" s="70">
        <v>20345</v>
      </c>
      <c r="R17" s="70">
        <f t="shared" si="9"/>
        <v>16216</v>
      </c>
      <c r="S17" s="70">
        <f t="shared" si="10"/>
        <v>15789</v>
      </c>
      <c r="T17" s="70">
        <v>789</v>
      </c>
      <c r="U17" s="70">
        <v>15000</v>
      </c>
      <c r="V17" s="70">
        <f t="shared" si="11"/>
        <v>427</v>
      </c>
      <c r="W17" s="70">
        <v>68</v>
      </c>
      <c r="X17" s="70">
        <v>359</v>
      </c>
    </row>
    <row r="18" spans="1:24" s="22" customFormat="1" ht="21.75" customHeight="1" x14ac:dyDescent="0.2">
      <c r="A18" s="9" t="s">
        <v>26</v>
      </c>
      <c r="B18" s="10">
        <f t="shared" si="1"/>
        <v>-39546</v>
      </c>
      <c r="C18" s="10">
        <f t="shared" si="2"/>
        <v>16918</v>
      </c>
      <c r="D18" s="10">
        <f t="shared" si="3"/>
        <v>3491</v>
      </c>
      <c r="E18" s="10">
        <v>2583</v>
      </c>
      <c r="F18" s="10">
        <v>908</v>
      </c>
      <c r="G18" s="10">
        <f t="shared" si="4"/>
        <v>13427</v>
      </c>
      <c r="H18" s="10">
        <f t="shared" si="5"/>
        <v>10973</v>
      </c>
      <c r="I18" s="10">
        <v>8010</v>
      </c>
      <c r="J18" s="10">
        <v>2963</v>
      </c>
      <c r="K18" s="10">
        <f t="shared" si="6"/>
        <v>2454</v>
      </c>
      <c r="L18" s="10">
        <v>1644</v>
      </c>
      <c r="M18" s="10">
        <v>810</v>
      </c>
      <c r="N18" s="10">
        <f t="shared" si="7"/>
        <v>56464</v>
      </c>
      <c r="O18" s="10">
        <f t="shared" si="8"/>
        <v>40511</v>
      </c>
      <c r="P18" s="10">
        <v>13774</v>
      </c>
      <c r="Q18" s="10">
        <v>26737</v>
      </c>
      <c r="R18" s="10">
        <f t="shared" si="9"/>
        <v>15953</v>
      </c>
      <c r="S18" s="10">
        <f t="shared" si="10"/>
        <v>15485</v>
      </c>
      <c r="T18" s="10">
        <v>774</v>
      </c>
      <c r="U18" s="10">
        <v>14711</v>
      </c>
      <c r="V18" s="10">
        <f t="shared" si="11"/>
        <v>468</v>
      </c>
      <c r="W18" s="10">
        <v>75</v>
      </c>
      <c r="X18" s="10">
        <v>393</v>
      </c>
    </row>
    <row r="19" spans="1:24" s="20" customFormat="1" ht="21.75" customHeight="1" x14ac:dyDescent="0.2">
      <c r="A19" s="69" t="s">
        <v>27</v>
      </c>
      <c r="B19" s="71">
        <f t="shared" si="1"/>
        <v>-34178</v>
      </c>
      <c r="C19" s="71">
        <f t="shared" si="2"/>
        <v>20542</v>
      </c>
      <c r="D19" s="71">
        <f t="shared" si="3"/>
        <v>5457</v>
      </c>
      <c r="E19" s="71">
        <v>4038</v>
      </c>
      <c r="F19" s="71">
        <v>1419</v>
      </c>
      <c r="G19" s="71">
        <f t="shared" si="4"/>
        <v>15085</v>
      </c>
      <c r="H19" s="71">
        <f t="shared" si="5"/>
        <v>10437</v>
      </c>
      <c r="I19" s="71">
        <v>7619</v>
      </c>
      <c r="J19" s="71">
        <v>2818</v>
      </c>
      <c r="K19" s="71">
        <f t="shared" si="6"/>
        <v>4648</v>
      </c>
      <c r="L19" s="71">
        <v>3114</v>
      </c>
      <c r="M19" s="71">
        <v>1534</v>
      </c>
      <c r="N19" s="71">
        <f t="shared" si="7"/>
        <v>54720</v>
      </c>
      <c r="O19" s="71">
        <f t="shared" si="8"/>
        <v>39373</v>
      </c>
      <c r="P19" s="71">
        <v>13387</v>
      </c>
      <c r="Q19" s="71">
        <v>25986</v>
      </c>
      <c r="R19" s="71">
        <f t="shared" si="9"/>
        <v>15347</v>
      </c>
      <c r="S19" s="71">
        <f t="shared" si="10"/>
        <v>14822</v>
      </c>
      <c r="T19" s="71">
        <v>741</v>
      </c>
      <c r="U19" s="71">
        <v>14081</v>
      </c>
      <c r="V19" s="71">
        <f t="shared" si="11"/>
        <v>525</v>
      </c>
      <c r="W19" s="71">
        <v>84</v>
      </c>
      <c r="X19" s="71">
        <v>441</v>
      </c>
    </row>
    <row r="20" spans="1:24" s="20" customFormat="1" ht="21.75" customHeight="1" x14ac:dyDescent="0.2">
      <c r="A20" s="9" t="s">
        <v>28</v>
      </c>
      <c r="B20" s="10">
        <f t="shared" si="1"/>
        <v>-31226</v>
      </c>
      <c r="C20" s="10">
        <f t="shared" si="2"/>
        <v>20919</v>
      </c>
      <c r="D20" s="10">
        <f t="shared" si="3"/>
        <v>8485</v>
      </c>
      <c r="E20" s="10">
        <v>6279</v>
      </c>
      <c r="F20" s="10">
        <v>2206</v>
      </c>
      <c r="G20" s="10">
        <f t="shared" si="4"/>
        <v>12434</v>
      </c>
      <c r="H20" s="10">
        <f t="shared" si="5"/>
        <v>9185</v>
      </c>
      <c r="I20" s="10">
        <v>6705</v>
      </c>
      <c r="J20" s="10">
        <v>2480</v>
      </c>
      <c r="K20" s="10">
        <f t="shared" si="6"/>
        <v>3249</v>
      </c>
      <c r="L20" s="10">
        <v>2177</v>
      </c>
      <c r="M20" s="10">
        <v>1072</v>
      </c>
      <c r="N20" s="10">
        <f t="shared" si="7"/>
        <v>52145</v>
      </c>
      <c r="O20" s="10">
        <f t="shared" si="8"/>
        <v>38515</v>
      </c>
      <c r="P20" s="10">
        <v>13095</v>
      </c>
      <c r="Q20" s="10">
        <v>25420</v>
      </c>
      <c r="R20" s="10">
        <f t="shared" si="9"/>
        <v>13630</v>
      </c>
      <c r="S20" s="10">
        <f t="shared" si="10"/>
        <v>13206</v>
      </c>
      <c r="T20" s="10">
        <v>660</v>
      </c>
      <c r="U20" s="10">
        <v>12546</v>
      </c>
      <c r="V20" s="10">
        <f t="shared" si="11"/>
        <v>424</v>
      </c>
      <c r="W20" s="10">
        <v>68</v>
      </c>
      <c r="X20" s="10">
        <v>356</v>
      </c>
    </row>
    <row r="21" spans="1:24" s="20" customFormat="1" ht="21.75" customHeight="1" x14ac:dyDescent="0.2">
      <c r="A21" s="69" t="s">
        <v>29</v>
      </c>
      <c r="B21" s="70">
        <f t="shared" si="1"/>
        <v>-27159</v>
      </c>
      <c r="C21" s="70">
        <f t="shared" si="2"/>
        <v>21293</v>
      </c>
      <c r="D21" s="70">
        <f t="shared" si="3"/>
        <v>9161</v>
      </c>
      <c r="E21" s="70">
        <v>6779</v>
      </c>
      <c r="F21" s="70">
        <v>2382</v>
      </c>
      <c r="G21" s="70">
        <f t="shared" si="4"/>
        <v>12132</v>
      </c>
      <c r="H21" s="70">
        <f t="shared" si="5"/>
        <v>7884</v>
      </c>
      <c r="I21" s="70">
        <v>5755</v>
      </c>
      <c r="J21" s="70">
        <v>2129</v>
      </c>
      <c r="K21" s="70">
        <f t="shared" si="6"/>
        <v>4248</v>
      </c>
      <c r="L21" s="70">
        <v>2846</v>
      </c>
      <c r="M21" s="70">
        <v>1402</v>
      </c>
      <c r="N21" s="70">
        <f t="shared" si="7"/>
        <v>48452</v>
      </c>
      <c r="O21" s="70">
        <f t="shared" si="8"/>
        <v>34818</v>
      </c>
      <c r="P21" s="70">
        <v>11838</v>
      </c>
      <c r="Q21" s="70">
        <v>22980</v>
      </c>
      <c r="R21" s="70">
        <f t="shared" si="9"/>
        <v>13634</v>
      </c>
      <c r="S21" s="70">
        <f t="shared" si="10"/>
        <v>13224</v>
      </c>
      <c r="T21" s="70">
        <v>661</v>
      </c>
      <c r="U21" s="70">
        <v>12563</v>
      </c>
      <c r="V21" s="70">
        <f t="shared" si="11"/>
        <v>410</v>
      </c>
      <c r="W21" s="70">
        <v>66</v>
      </c>
      <c r="X21" s="70">
        <v>344</v>
      </c>
    </row>
    <row r="22" spans="1:24" s="20" customFormat="1" ht="21.75" customHeight="1" x14ac:dyDescent="0.2">
      <c r="A22" s="9" t="s">
        <v>30</v>
      </c>
      <c r="B22" s="10">
        <f t="shared" si="1"/>
        <v>-26567</v>
      </c>
      <c r="C22" s="10">
        <f t="shared" si="2"/>
        <v>23573</v>
      </c>
      <c r="D22" s="10">
        <f t="shared" si="3"/>
        <v>10518</v>
      </c>
      <c r="E22" s="10">
        <v>7783</v>
      </c>
      <c r="F22" s="10">
        <v>2735</v>
      </c>
      <c r="G22" s="10">
        <f t="shared" si="4"/>
        <v>13055</v>
      </c>
      <c r="H22" s="10">
        <f t="shared" si="5"/>
        <v>7834</v>
      </c>
      <c r="I22" s="10">
        <v>5719</v>
      </c>
      <c r="J22" s="10">
        <v>2115</v>
      </c>
      <c r="K22" s="10">
        <f t="shared" si="6"/>
        <v>5221</v>
      </c>
      <c r="L22" s="10">
        <v>3498</v>
      </c>
      <c r="M22" s="10">
        <v>1723</v>
      </c>
      <c r="N22" s="10">
        <f t="shared" si="7"/>
        <v>50140</v>
      </c>
      <c r="O22" s="10">
        <f t="shared" si="8"/>
        <v>36591</v>
      </c>
      <c r="P22" s="10">
        <v>12441</v>
      </c>
      <c r="Q22" s="10">
        <v>24150</v>
      </c>
      <c r="R22" s="10">
        <f t="shared" si="9"/>
        <v>13549</v>
      </c>
      <c r="S22" s="10">
        <f t="shared" si="10"/>
        <v>13142</v>
      </c>
      <c r="T22" s="10">
        <v>657</v>
      </c>
      <c r="U22" s="10">
        <v>12485</v>
      </c>
      <c r="V22" s="10">
        <f t="shared" si="11"/>
        <v>407</v>
      </c>
      <c r="W22" s="10">
        <v>65</v>
      </c>
      <c r="X22" s="10">
        <v>342</v>
      </c>
    </row>
    <row r="23" spans="1:24" s="20" customFormat="1" ht="21.75" customHeight="1" x14ac:dyDescent="0.2">
      <c r="A23" s="69" t="s">
        <v>31</v>
      </c>
      <c r="B23" s="71">
        <f t="shared" si="1"/>
        <v>-18913</v>
      </c>
      <c r="C23" s="71">
        <f t="shared" si="2"/>
        <v>32105</v>
      </c>
      <c r="D23" s="71">
        <f t="shared" si="3"/>
        <v>15150</v>
      </c>
      <c r="E23" s="71">
        <v>11211</v>
      </c>
      <c r="F23" s="71">
        <v>3939</v>
      </c>
      <c r="G23" s="71">
        <f t="shared" si="4"/>
        <v>16955</v>
      </c>
      <c r="H23" s="71">
        <f t="shared" si="5"/>
        <v>6991</v>
      </c>
      <c r="I23" s="71">
        <v>5103</v>
      </c>
      <c r="J23" s="71">
        <v>1888</v>
      </c>
      <c r="K23" s="71">
        <f t="shared" si="6"/>
        <v>9964</v>
      </c>
      <c r="L23" s="71">
        <v>6676</v>
      </c>
      <c r="M23" s="71">
        <v>3288</v>
      </c>
      <c r="N23" s="71">
        <f t="shared" si="7"/>
        <v>51018</v>
      </c>
      <c r="O23" s="71">
        <f t="shared" si="8"/>
        <v>40509</v>
      </c>
      <c r="P23" s="71">
        <v>13773</v>
      </c>
      <c r="Q23" s="71">
        <v>26736</v>
      </c>
      <c r="R23" s="71">
        <f t="shared" si="9"/>
        <v>10509</v>
      </c>
      <c r="S23" s="71">
        <f t="shared" si="10"/>
        <v>10420</v>
      </c>
      <c r="T23" s="71">
        <v>521</v>
      </c>
      <c r="U23" s="71">
        <v>9899</v>
      </c>
      <c r="V23" s="71">
        <f t="shared" si="11"/>
        <v>89</v>
      </c>
      <c r="W23" s="71">
        <v>14</v>
      </c>
      <c r="X23" s="71">
        <v>75</v>
      </c>
    </row>
    <row r="24" spans="1:24" s="22" customFormat="1" ht="21.75" customHeight="1" x14ac:dyDescent="0.2">
      <c r="A24" s="9" t="s">
        <v>32</v>
      </c>
      <c r="B24" s="10">
        <f t="shared" si="1"/>
        <v>-15893</v>
      </c>
      <c r="C24" s="10">
        <f t="shared" si="2"/>
        <v>36573</v>
      </c>
      <c r="D24" s="10">
        <f t="shared" si="3"/>
        <v>18991</v>
      </c>
      <c r="E24" s="10">
        <v>14053</v>
      </c>
      <c r="F24" s="10">
        <v>4938</v>
      </c>
      <c r="G24" s="10">
        <f t="shared" si="4"/>
        <v>17582</v>
      </c>
      <c r="H24" s="10">
        <f t="shared" si="5"/>
        <v>7000</v>
      </c>
      <c r="I24" s="10">
        <v>5110</v>
      </c>
      <c r="J24" s="10">
        <v>1890</v>
      </c>
      <c r="K24" s="10">
        <f t="shared" si="6"/>
        <v>10582</v>
      </c>
      <c r="L24" s="10">
        <v>7090</v>
      </c>
      <c r="M24" s="10">
        <v>3492</v>
      </c>
      <c r="N24" s="10">
        <f t="shared" si="7"/>
        <v>52466</v>
      </c>
      <c r="O24" s="10">
        <f t="shared" si="8"/>
        <v>43480</v>
      </c>
      <c r="P24" s="10">
        <v>14783</v>
      </c>
      <c r="Q24" s="10">
        <v>28697</v>
      </c>
      <c r="R24" s="10">
        <f t="shared" si="9"/>
        <v>8986</v>
      </c>
      <c r="S24" s="10">
        <f t="shared" si="10"/>
        <v>8944</v>
      </c>
      <c r="T24" s="10">
        <v>447</v>
      </c>
      <c r="U24" s="10">
        <v>8497</v>
      </c>
      <c r="V24" s="10">
        <f t="shared" si="11"/>
        <v>42</v>
      </c>
      <c r="W24" s="10">
        <v>7</v>
      </c>
      <c r="X24" s="10">
        <v>35</v>
      </c>
    </row>
    <row r="25" spans="1:24" s="20" customFormat="1" ht="21.75" customHeight="1" x14ac:dyDescent="0.2">
      <c r="A25" s="69" t="s">
        <v>33</v>
      </c>
      <c r="B25" s="70">
        <f t="shared" si="1"/>
        <v>-15983</v>
      </c>
      <c r="C25" s="70">
        <f t="shared" si="2"/>
        <v>41271</v>
      </c>
      <c r="D25" s="70">
        <f t="shared" si="3"/>
        <v>23876</v>
      </c>
      <c r="E25" s="70">
        <v>17668</v>
      </c>
      <c r="F25" s="70">
        <v>6208</v>
      </c>
      <c r="G25" s="70">
        <f t="shared" si="4"/>
        <v>17395</v>
      </c>
      <c r="H25" s="70">
        <f t="shared" si="5"/>
        <v>6549</v>
      </c>
      <c r="I25" s="70">
        <v>4781</v>
      </c>
      <c r="J25" s="70">
        <v>1768</v>
      </c>
      <c r="K25" s="70">
        <f t="shared" si="6"/>
        <v>10846</v>
      </c>
      <c r="L25" s="70">
        <v>7267</v>
      </c>
      <c r="M25" s="70">
        <v>3579</v>
      </c>
      <c r="N25" s="70">
        <f t="shared" si="7"/>
        <v>57254</v>
      </c>
      <c r="O25" s="70">
        <f t="shared" si="8"/>
        <v>48273</v>
      </c>
      <c r="P25" s="70">
        <v>16413</v>
      </c>
      <c r="Q25" s="70">
        <v>31860</v>
      </c>
      <c r="R25" s="70">
        <f t="shared" si="9"/>
        <v>8981</v>
      </c>
      <c r="S25" s="70">
        <f t="shared" si="10"/>
        <v>8944</v>
      </c>
      <c r="T25" s="70">
        <v>447</v>
      </c>
      <c r="U25" s="70">
        <v>8497</v>
      </c>
      <c r="V25" s="70">
        <f t="shared" si="11"/>
        <v>37</v>
      </c>
      <c r="W25" s="70">
        <v>6</v>
      </c>
      <c r="X25" s="70">
        <v>31</v>
      </c>
    </row>
    <row r="26" spans="1:24" s="20" customFormat="1" ht="21.75" customHeight="1" x14ac:dyDescent="0.2">
      <c r="A26" s="9" t="s">
        <v>34</v>
      </c>
      <c r="B26" s="10">
        <f t="shared" si="1"/>
        <v>-10782</v>
      </c>
      <c r="C26" s="10">
        <f t="shared" si="2"/>
        <v>44582</v>
      </c>
      <c r="D26" s="10">
        <f t="shared" si="3"/>
        <v>27699</v>
      </c>
      <c r="E26" s="10">
        <v>20497</v>
      </c>
      <c r="F26" s="10">
        <v>7202</v>
      </c>
      <c r="G26" s="10">
        <f t="shared" si="4"/>
        <v>16883</v>
      </c>
      <c r="H26" s="10">
        <f t="shared" si="5"/>
        <v>5659</v>
      </c>
      <c r="I26" s="10">
        <v>4131</v>
      </c>
      <c r="J26" s="10">
        <v>1528</v>
      </c>
      <c r="K26" s="10">
        <f t="shared" si="6"/>
        <v>11224</v>
      </c>
      <c r="L26" s="10">
        <v>7520</v>
      </c>
      <c r="M26" s="10">
        <v>3704</v>
      </c>
      <c r="N26" s="10">
        <f t="shared" si="7"/>
        <v>55364</v>
      </c>
      <c r="O26" s="10">
        <f t="shared" si="8"/>
        <v>46169</v>
      </c>
      <c r="P26" s="10">
        <v>15697</v>
      </c>
      <c r="Q26" s="10">
        <v>30472</v>
      </c>
      <c r="R26" s="10">
        <f t="shared" si="9"/>
        <v>9195</v>
      </c>
      <c r="S26" s="10">
        <f t="shared" si="10"/>
        <v>8707</v>
      </c>
      <c r="T26" s="10">
        <v>435</v>
      </c>
      <c r="U26" s="10">
        <v>8272</v>
      </c>
      <c r="V26" s="10">
        <f t="shared" si="11"/>
        <v>488</v>
      </c>
      <c r="W26" s="10">
        <v>78</v>
      </c>
      <c r="X26" s="10">
        <v>410</v>
      </c>
    </row>
    <row r="27" spans="1:24" s="20" customFormat="1" ht="21.75" customHeight="1" x14ac:dyDescent="0.2">
      <c r="A27" s="69" t="s">
        <v>35</v>
      </c>
      <c r="B27" s="71">
        <f t="shared" si="1"/>
        <v>-9852</v>
      </c>
      <c r="C27" s="71">
        <f t="shared" si="2"/>
        <v>46786</v>
      </c>
      <c r="D27" s="71">
        <f t="shared" si="3"/>
        <v>29265</v>
      </c>
      <c r="E27" s="71">
        <v>21656</v>
      </c>
      <c r="F27" s="71">
        <v>7609</v>
      </c>
      <c r="G27" s="71">
        <f t="shared" si="4"/>
        <v>17521</v>
      </c>
      <c r="H27" s="71">
        <f t="shared" si="5"/>
        <v>5566</v>
      </c>
      <c r="I27" s="71">
        <v>4063</v>
      </c>
      <c r="J27" s="71">
        <v>1503</v>
      </c>
      <c r="K27" s="71">
        <f t="shared" si="6"/>
        <v>11955</v>
      </c>
      <c r="L27" s="71">
        <v>8010</v>
      </c>
      <c r="M27" s="71">
        <v>3945</v>
      </c>
      <c r="N27" s="71">
        <f t="shared" si="7"/>
        <v>56638</v>
      </c>
      <c r="O27" s="71">
        <f t="shared" si="8"/>
        <v>44847</v>
      </c>
      <c r="P27" s="71">
        <v>15248</v>
      </c>
      <c r="Q27" s="71">
        <v>29599</v>
      </c>
      <c r="R27" s="71">
        <f t="shared" si="9"/>
        <v>11791</v>
      </c>
      <c r="S27" s="71">
        <f t="shared" si="10"/>
        <v>10872</v>
      </c>
      <c r="T27" s="71">
        <v>544</v>
      </c>
      <c r="U27" s="71">
        <v>10328</v>
      </c>
      <c r="V27" s="71">
        <f t="shared" si="11"/>
        <v>919</v>
      </c>
      <c r="W27" s="71">
        <v>147</v>
      </c>
      <c r="X27" s="71">
        <v>772</v>
      </c>
    </row>
    <row r="28" spans="1:24" s="20" customFormat="1" ht="21.75" customHeight="1" x14ac:dyDescent="0.2">
      <c r="A28" s="9" t="s">
        <v>36</v>
      </c>
      <c r="B28" s="10">
        <f t="shared" si="1"/>
        <v>-15953</v>
      </c>
      <c r="C28" s="10">
        <f t="shared" si="2"/>
        <v>38648</v>
      </c>
      <c r="D28" s="10">
        <f t="shared" si="3"/>
        <v>21288</v>
      </c>
      <c r="E28" s="10">
        <v>15753</v>
      </c>
      <c r="F28" s="10">
        <v>5535</v>
      </c>
      <c r="G28" s="10">
        <f t="shared" si="4"/>
        <v>17360</v>
      </c>
      <c r="H28" s="10">
        <f t="shared" si="5"/>
        <v>5467</v>
      </c>
      <c r="I28" s="10">
        <v>3991</v>
      </c>
      <c r="J28" s="10">
        <v>1476</v>
      </c>
      <c r="K28" s="10">
        <f t="shared" si="6"/>
        <v>11893</v>
      </c>
      <c r="L28" s="10">
        <v>7968</v>
      </c>
      <c r="M28" s="10">
        <v>3925</v>
      </c>
      <c r="N28" s="10">
        <f t="shared" si="7"/>
        <v>54601</v>
      </c>
      <c r="O28" s="10">
        <f t="shared" si="8"/>
        <v>41974</v>
      </c>
      <c r="P28" s="10">
        <v>14271</v>
      </c>
      <c r="Q28" s="10">
        <v>27703</v>
      </c>
      <c r="R28" s="10">
        <f t="shared" si="9"/>
        <v>12627</v>
      </c>
      <c r="S28" s="10">
        <f t="shared" si="10"/>
        <v>12004</v>
      </c>
      <c r="T28" s="10">
        <v>600</v>
      </c>
      <c r="U28" s="10">
        <v>11404</v>
      </c>
      <c r="V28" s="10">
        <f t="shared" si="11"/>
        <v>623</v>
      </c>
      <c r="W28" s="10">
        <v>100</v>
      </c>
      <c r="X28" s="10">
        <v>523</v>
      </c>
    </row>
    <row r="29" spans="1:24" s="20" customFormat="1" ht="21.75" customHeight="1" x14ac:dyDescent="0.2">
      <c r="A29" s="69" t="s">
        <v>37</v>
      </c>
      <c r="B29" s="70">
        <f t="shared" si="1"/>
        <v>-10978</v>
      </c>
      <c r="C29" s="70">
        <f t="shared" si="2"/>
        <v>37171</v>
      </c>
      <c r="D29" s="70">
        <f t="shared" si="3"/>
        <v>20127</v>
      </c>
      <c r="E29" s="70">
        <v>14894</v>
      </c>
      <c r="F29" s="70">
        <v>5233</v>
      </c>
      <c r="G29" s="70">
        <f t="shared" si="4"/>
        <v>17044</v>
      </c>
      <c r="H29" s="70">
        <f t="shared" si="5"/>
        <v>5566</v>
      </c>
      <c r="I29" s="70">
        <v>4063</v>
      </c>
      <c r="J29" s="70">
        <v>1503</v>
      </c>
      <c r="K29" s="70">
        <f t="shared" si="6"/>
        <v>11478</v>
      </c>
      <c r="L29" s="70">
        <v>7690</v>
      </c>
      <c r="M29" s="70">
        <v>3788</v>
      </c>
      <c r="N29" s="70">
        <f t="shared" si="7"/>
        <v>48149</v>
      </c>
      <c r="O29" s="70">
        <f t="shared" si="8"/>
        <v>35664</v>
      </c>
      <c r="P29" s="70">
        <v>12126</v>
      </c>
      <c r="Q29" s="70">
        <v>23538</v>
      </c>
      <c r="R29" s="70">
        <f t="shared" si="9"/>
        <v>12485</v>
      </c>
      <c r="S29" s="70">
        <f t="shared" si="10"/>
        <v>11540</v>
      </c>
      <c r="T29" s="70">
        <v>577</v>
      </c>
      <c r="U29" s="70">
        <v>10963</v>
      </c>
      <c r="V29" s="70">
        <f t="shared" si="11"/>
        <v>945</v>
      </c>
      <c r="W29" s="70">
        <v>151</v>
      </c>
      <c r="X29" s="70">
        <v>794</v>
      </c>
    </row>
    <row r="30" spans="1:24" s="20" customFormat="1" ht="21.75" customHeight="1" x14ac:dyDescent="0.2">
      <c r="A30" s="9" t="s">
        <v>38</v>
      </c>
      <c r="B30" s="10">
        <f t="shared" si="1"/>
        <v>-12459</v>
      </c>
      <c r="C30" s="10">
        <f t="shared" si="2"/>
        <v>32221</v>
      </c>
      <c r="D30" s="10">
        <f t="shared" si="3"/>
        <v>15828</v>
      </c>
      <c r="E30" s="10">
        <v>11713</v>
      </c>
      <c r="F30" s="10">
        <v>4115</v>
      </c>
      <c r="G30" s="10">
        <f t="shared" si="4"/>
        <v>16393</v>
      </c>
      <c r="H30" s="10">
        <f t="shared" si="5"/>
        <v>6911</v>
      </c>
      <c r="I30" s="10">
        <v>5045</v>
      </c>
      <c r="J30" s="10">
        <v>1866</v>
      </c>
      <c r="K30" s="10">
        <f t="shared" si="6"/>
        <v>9482</v>
      </c>
      <c r="L30" s="10">
        <v>6353</v>
      </c>
      <c r="M30" s="10">
        <v>3129</v>
      </c>
      <c r="N30" s="10">
        <f t="shared" si="7"/>
        <v>44680</v>
      </c>
      <c r="O30" s="10">
        <f t="shared" si="8"/>
        <v>31932</v>
      </c>
      <c r="P30" s="10">
        <v>10857</v>
      </c>
      <c r="Q30" s="10">
        <v>21075</v>
      </c>
      <c r="R30" s="10">
        <f t="shared" si="9"/>
        <v>12748</v>
      </c>
      <c r="S30" s="10">
        <f t="shared" si="10"/>
        <v>11747</v>
      </c>
      <c r="T30" s="10">
        <v>587</v>
      </c>
      <c r="U30" s="10">
        <v>11160</v>
      </c>
      <c r="V30" s="10">
        <f t="shared" si="11"/>
        <v>1001</v>
      </c>
      <c r="W30" s="10">
        <v>160</v>
      </c>
      <c r="X30" s="10">
        <v>841</v>
      </c>
    </row>
    <row r="31" spans="1:24" s="20" customFormat="1" ht="21.75" customHeight="1" x14ac:dyDescent="0.2">
      <c r="A31" s="69" t="s">
        <v>39</v>
      </c>
      <c r="B31" s="71">
        <f t="shared" si="1"/>
        <v>-13016</v>
      </c>
      <c r="C31" s="71">
        <f t="shared" si="2"/>
        <v>27246</v>
      </c>
      <c r="D31" s="71">
        <f t="shared" si="3"/>
        <v>12473</v>
      </c>
      <c r="E31" s="71">
        <v>9230</v>
      </c>
      <c r="F31" s="71">
        <v>3243</v>
      </c>
      <c r="G31" s="71">
        <f t="shared" si="4"/>
        <v>14773</v>
      </c>
      <c r="H31" s="71">
        <f t="shared" si="5"/>
        <v>6892</v>
      </c>
      <c r="I31" s="71">
        <v>5031</v>
      </c>
      <c r="J31" s="71">
        <v>1861</v>
      </c>
      <c r="K31" s="71">
        <f t="shared" si="6"/>
        <v>7881</v>
      </c>
      <c r="L31" s="71">
        <v>5280</v>
      </c>
      <c r="M31" s="71">
        <v>2601</v>
      </c>
      <c r="N31" s="71">
        <f t="shared" si="7"/>
        <v>40262</v>
      </c>
      <c r="O31" s="71">
        <f t="shared" si="8"/>
        <v>26653</v>
      </c>
      <c r="P31" s="71">
        <v>9062</v>
      </c>
      <c r="Q31" s="71">
        <v>17591</v>
      </c>
      <c r="R31" s="71">
        <f t="shared" si="9"/>
        <v>13609</v>
      </c>
      <c r="S31" s="71">
        <f t="shared" si="10"/>
        <v>12464</v>
      </c>
      <c r="T31" s="71">
        <v>623</v>
      </c>
      <c r="U31" s="71">
        <v>11841</v>
      </c>
      <c r="V31" s="71">
        <f t="shared" si="11"/>
        <v>1145</v>
      </c>
      <c r="W31" s="71">
        <v>183</v>
      </c>
      <c r="X31" s="71">
        <v>962</v>
      </c>
    </row>
    <row r="32" spans="1:24" s="20" customFormat="1" ht="21.75" customHeight="1" x14ac:dyDescent="0.2">
      <c r="A32" s="9" t="s">
        <v>40</v>
      </c>
      <c r="B32" s="10">
        <f t="shared" si="1"/>
        <v>-11402</v>
      </c>
      <c r="C32" s="10">
        <f t="shared" si="2"/>
        <v>26831</v>
      </c>
      <c r="D32" s="10">
        <f t="shared" si="3"/>
        <v>12661</v>
      </c>
      <c r="E32" s="10">
        <v>9369</v>
      </c>
      <c r="F32" s="10">
        <v>3292</v>
      </c>
      <c r="G32" s="10">
        <f t="shared" si="4"/>
        <v>14170</v>
      </c>
      <c r="H32" s="10">
        <f t="shared" si="5"/>
        <v>6394</v>
      </c>
      <c r="I32" s="10">
        <v>4668</v>
      </c>
      <c r="J32" s="10">
        <v>1726</v>
      </c>
      <c r="K32" s="10">
        <f t="shared" si="6"/>
        <v>7776</v>
      </c>
      <c r="L32" s="10">
        <v>5210</v>
      </c>
      <c r="M32" s="10">
        <v>2566</v>
      </c>
      <c r="N32" s="10">
        <f t="shared" si="7"/>
        <v>38233</v>
      </c>
      <c r="O32" s="10">
        <f t="shared" si="8"/>
        <v>24462</v>
      </c>
      <c r="P32" s="10">
        <v>8317</v>
      </c>
      <c r="Q32" s="10">
        <v>16145</v>
      </c>
      <c r="R32" s="10">
        <f t="shared" si="9"/>
        <v>13771</v>
      </c>
      <c r="S32" s="10">
        <f t="shared" si="10"/>
        <v>13512</v>
      </c>
      <c r="T32" s="10">
        <v>676</v>
      </c>
      <c r="U32" s="10">
        <v>12836</v>
      </c>
      <c r="V32" s="10">
        <f t="shared" si="11"/>
        <v>259</v>
      </c>
      <c r="W32" s="10">
        <v>41</v>
      </c>
      <c r="X32" s="10">
        <v>218</v>
      </c>
    </row>
    <row r="33" spans="1:24" s="20" customFormat="1" ht="21.75" customHeight="1" x14ac:dyDescent="0.2">
      <c r="A33" s="69" t="s">
        <v>41</v>
      </c>
      <c r="B33" s="70">
        <f t="shared" si="1"/>
        <v>-10955</v>
      </c>
      <c r="C33" s="70">
        <f t="shared" si="2"/>
        <v>33342</v>
      </c>
      <c r="D33" s="70">
        <f t="shared" si="3"/>
        <v>19399</v>
      </c>
      <c r="E33" s="70">
        <v>14355</v>
      </c>
      <c r="F33" s="70">
        <v>5044</v>
      </c>
      <c r="G33" s="70">
        <f t="shared" si="4"/>
        <v>13943</v>
      </c>
      <c r="H33" s="70">
        <f t="shared" si="5"/>
        <v>5914</v>
      </c>
      <c r="I33" s="70">
        <v>4317</v>
      </c>
      <c r="J33" s="70">
        <v>1597</v>
      </c>
      <c r="K33" s="70">
        <f t="shared" si="6"/>
        <v>8029</v>
      </c>
      <c r="L33" s="70">
        <v>5379</v>
      </c>
      <c r="M33" s="70">
        <v>2650</v>
      </c>
      <c r="N33" s="70">
        <f t="shared" si="7"/>
        <v>44297</v>
      </c>
      <c r="O33" s="70">
        <f t="shared" si="8"/>
        <v>28165</v>
      </c>
      <c r="P33" s="70">
        <v>9576</v>
      </c>
      <c r="Q33" s="70">
        <v>18589</v>
      </c>
      <c r="R33" s="70">
        <f t="shared" si="9"/>
        <v>16132</v>
      </c>
      <c r="S33" s="70">
        <f t="shared" si="10"/>
        <v>14934</v>
      </c>
      <c r="T33" s="70">
        <v>747</v>
      </c>
      <c r="U33" s="70">
        <v>14187</v>
      </c>
      <c r="V33" s="70">
        <f t="shared" si="11"/>
        <v>1198</v>
      </c>
      <c r="W33" s="70">
        <v>192</v>
      </c>
      <c r="X33" s="70">
        <v>1006</v>
      </c>
    </row>
    <row r="34" spans="1:24" s="20" customFormat="1" ht="21.75" customHeight="1" x14ac:dyDescent="0.2">
      <c r="A34" s="9" t="s">
        <v>42</v>
      </c>
      <c r="B34" s="10">
        <f t="shared" si="1"/>
        <v>-12217</v>
      </c>
      <c r="C34" s="10">
        <f t="shared" si="2"/>
        <v>37872</v>
      </c>
      <c r="D34" s="10">
        <f t="shared" si="3"/>
        <v>22679</v>
      </c>
      <c r="E34" s="10">
        <v>16782</v>
      </c>
      <c r="F34" s="10">
        <v>5897</v>
      </c>
      <c r="G34" s="10">
        <f t="shared" si="4"/>
        <v>15193</v>
      </c>
      <c r="H34" s="10">
        <f t="shared" si="5"/>
        <v>7036</v>
      </c>
      <c r="I34" s="10">
        <v>5136</v>
      </c>
      <c r="J34" s="10">
        <v>1900</v>
      </c>
      <c r="K34" s="10">
        <f t="shared" si="6"/>
        <v>8157</v>
      </c>
      <c r="L34" s="10">
        <v>5465</v>
      </c>
      <c r="M34" s="10">
        <v>2692</v>
      </c>
      <c r="N34" s="10">
        <f t="shared" si="7"/>
        <v>50089</v>
      </c>
      <c r="O34" s="10">
        <f t="shared" si="8"/>
        <v>33129</v>
      </c>
      <c r="P34" s="10">
        <v>11264</v>
      </c>
      <c r="Q34" s="10">
        <v>21865</v>
      </c>
      <c r="R34" s="10">
        <f t="shared" si="9"/>
        <v>16960</v>
      </c>
      <c r="S34" s="10">
        <f t="shared" si="10"/>
        <v>15899</v>
      </c>
      <c r="T34" s="10">
        <v>795</v>
      </c>
      <c r="U34" s="10">
        <v>15104</v>
      </c>
      <c r="V34" s="10">
        <f t="shared" si="11"/>
        <v>1061</v>
      </c>
      <c r="W34" s="10">
        <v>170</v>
      </c>
      <c r="X34" s="10">
        <v>891</v>
      </c>
    </row>
    <row r="35" spans="1:24" s="20" customFormat="1" ht="21.75" customHeight="1" x14ac:dyDescent="0.2">
      <c r="A35" s="69" t="s">
        <v>43</v>
      </c>
      <c r="B35" s="71">
        <f t="shared" si="1"/>
        <v>-15032</v>
      </c>
      <c r="C35" s="71">
        <f t="shared" si="2"/>
        <v>37868</v>
      </c>
      <c r="D35" s="71">
        <f t="shared" si="3"/>
        <v>24924</v>
      </c>
      <c r="E35" s="71">
        <v>18444</v>
      </c>
      <c r="F35" s="71">
        <v>6480</v>
      </c>
      <c r="G35" s="71">
        <f t="shared" si="4"/>
        <v>12944</v>
      </c>
      <c r="H35" s="71">
        <f t="shared" si="5"/>
        <v>6111</v>
      </c>
      <c r="I35" s="71">
        <v>4461</v>
      </c>
      <c r="J35" s="71">
        <v>1650</v>
      </c>
      <c r="K35" s="71">
        <f t="shared" si="6"/>
        <v>6833</v>
      </c>
      <c r="L35" s="71">
        <v>4578</v>
      </c>
      <c r="M35" s="71">
        <v>2255</v>
      </c>
      <c r="N35" s="71">
        <f t="shared" si="7"/>
        <v>52900</v>
      </c>
      <c r="O35" s="71">
        <f t="shared" si="8"/>
        <v>37417</v>
      </c>
      <c r="P35" s="71">
        <v>12722</v>
      </c>
      <c r="Q35" s="71">
        <v>24695</v>
      </c>
      <c r="R35" s="71">
        <f t="shared" si="9"/>
        <v>15483</v>
      </c>
      <c r="S35" s="71">
        <f t="shared" si="10"/>
        <v>15160</v>
      </c>
      <c r="T35" s="71">
        <v>758</v>
      </c>
      <c r="U35" s="71">
        <v>14402</v>
      </c>
      <c r="V35" s="71">
        <f t="shared" si="11"/>
        <v>323</v>
      </c>
      <c r="W35" s="71">
        <v>52</v>
      </c>
      <c r="X35" s="71">
        <v>271</v>
      </c>
    </row>
    <row r="36" spans="1:24" s="20" customFormat="1" ht="21.75" customHeight="1" x14ac:dyDescent="0.2">
      <c r="A36" s="9" t="s">
        <v>44</v>
      </c>
      <c r="B36" s="10">
        <f t="shared" si="1"/>
        <v>11341</v>
      </c>
      <c r="C36" s="10">
        <f t="shared" si="2"/>
        <v>20737</v>
      </c>
      <c r="D36" s="10">
        <f t="shared" si="3"/>
        <v>13671</v>
      </c>
      <c r="E36" s="10">
        <v>12562</v>
      </c>
      <c r="F36" s="10">
        <v>1109</v>
      </c>
      <c r="G36" s="10">
        <f t="shared" si="4"/>
        <v>7066</v>
      </c>
      <c r="H36" s="10">
        <f t="shared" si="5"/>
        <v>6502</v>
      </c>
      <c r="I36" s="10">
        <v>3860</v>
      </c>
      <c r="J36" s="10">
        <v>2642</v>
      </c>
      <c r="K36" s="10">
        <f t="shared" si="6"/>
        <v>564</v>
      </c>
      <c r="L36" s="10">
        <v>332</v>
      </c>
      <c r="M36" s="10">
        <v>232</v>
      </c>
      <c r="N36" s="10">
        <f t="shared" si="7"/>
        <v>9396</v>
      </c>
      <c r="O36" s="10">
        <f t="shared" si="8"/>
        <v>7495</v>
      </c>
      <c r="P36" s="10">
        <v>564</v>
      </c>
      <c r="Q36" s="10">
        <v>6931</v>
      </c>
      <c r="R36" s="10">
        <f t="shared" si="9"/>
        <v>1901</v>
      </c>
      <c r="S36" s="10">
        <f t="shared" si="10"/>
        <v>1892</v>
      </c>
      <c r="T36" s="10">
        <v>564</v>
      </c>
      <c r="U36" s="10">
        <v>1328</v>
      </c>
      <c r="V36" s="10">
        <f t="shared" si="11"/>
        <v>9</v>
      </c>
      <c r="W36" s="10">
        <v>0</v>
      </c>
      <c r="X36" s="10">
        <v>9</v>
      </c>
    </row>
    <row r="37" spans="1:24" s="20" customFormat="1" ht="21.75" customHeight="1" x14ac:dyDescent="0.2">
      <c r="A37" s="69" t="s">
        <v>45</v>
      </c>
      <c r="B37" s="70">
        <f t="shared" si="1"/>
        <v>-12363</v>
      </c>
      <c r="C37" s="70">
        <f t="shared" si="2"/>
        <v>36719</v>
      </c>
      <c r="D37" s="70">
        <f t="shared" si="3"/>
        <v>27367</v>
      </c>
      <c r="E37" s="70">
        <v>23854</v>
      </c>
      <c r="F37" s="70">
        <v>3513</v>
      </c>
      <c r="G37" s="70">
        <f t="shared" si="4"/>
        <v>9352</v>
      </c>
      <c r="H37" s="70">
        <f t="shared" si="5"/>
        <v>9155</v>
      </c>
      <c r="I37" s="70">
        <v>7269</v>
      </c>
      <c r="J37" s="70">
        <v>1886</v>
      </c>
      <c r="K37" s="70">
        <f t="shared" si="6"/>
        <v>197</v>
      </c>
      <c r="L37" s="70">
        <v>64</v>
      </c>
      <c r="M37" s="70">
        <v>133</v>
      </c>
      <c r="N37" s="70">
        <f t="shared" si="7"/>
        <v>49082</v>
      </c>
      <c r="O37" s="70">
        <f t="shared" si="8"/>
        <v>45030</v>
      </c>
      <c r="P37" s="70">
        <v>10794</v>
      </c>
      <c r="Q37" s="70">
        <v>34236</v>
      </c>
      <c r="R37" s="70">
        <f t="shared" si="9"/>
        <v>4052</v>
      </c>
      <c r="S37" s="70">
        <f t="shared" si="10"/>
        <v>3289</v>
      </c>
      <c r="T37" s="70">
        <v>562</v>
      </c>
      <c r="U37" s="70">
        <v>2727</v>
      </c>
      <c r="V37" s="70">
        <f t="shared" si="11"/>
        <v>763</v>
      </c>
      <c r="W37" s="70">
        <v>0</v>
      </c>
      <c r="X37" s="70">
        <v>763</v>
      </c>
    </row>
    <row r="38" spans="1:24" s="20" customFormat="1" ht="21.75" customHeight="1" x14ac:dyDescent="0.2">
      <c r="A38" s="9" t="s">
        <v>46</v>
      </c>
      <c r="B38" s="10">
        <f t="shared" si="1"/>
        <v>-18084</v>
      </c>
      <c r="C38" s="10">
        <f t="shared" si="2"/>
        <v>37649</v>
      </c>
      <c r="D38" s="10">
        <f t="shared" si="3"/>
        <v>28942</v>
      </c>
      <c r="E38" s="10">
        <v>26241</v>
      </c>
      <c r="F38" s="10">
        <v>2701</v>
      </c>
      <c r="G38" s="10">
        <f t="shared" si="4"/>
        <v>8707</v>
      </c>
      <c r="H38" s="10">
        <f t="shared" si="5"/>
        <v>8525</v>
      </c>
      <c r="I38" s="10">
        <v>6591</v>
      </c>
      <c r="J38" s="10">
        <v>1934</v>
      </c>
      <c r="K38" s="10">
        <f t="shared" si="6"/>
        <v>182</v>
      </c>
      <c r="L38" s="10">
        <v>55</v>
      </c>
      <c r="M38" s="10">
        <v>127</v>
      </c>
      <c r="N38" s="10">
        <f t="shared" si="7"/>
        <v>55733</v>
      </c>
      <c r="O38" s="10">
        <f t="shared" si="8"/>
        <v>51844</v>
      </c>
      <c r="P38" s="10">
        <v>12226</v>
      </c>
      <c r="Q38" s="10">
        <v>39618</v>
      </c>
      <c r="R38" s="10">
        <f t="shared" si="9"/>
        <v>3889</v>
      </c>
      <c r="S38" s="10">
        <f t="shared" si="10"/>
        <v>3304</v>
      </c>
      <c r="T38" s="10">
        <v>678</v>
      </c>
      <c r="U38" s="10">
        <v>2626</v>
      </c>
      <c r="V38" s="10">
        <f t="shared" si="11"/>
        <v>585</v>
      </c>
      <c r="W38" s="10">
        <v>0</v>
      </c>
      <c r="X38" s="10">
        <v>585</v>
      </c>
    </row>
    <row r="39" spans="1:24" s="20" customFormat="1" ht="21.75" customHeight="1" x14ac:dyDescent="0.2">
      <c r="A39" s="69" t="s">
        <v>47</v>
      </c>
      <c r="B39" s="71">
        <f t="shared" si="1"/>
        <v>-30333</v>
      </c>
      <c r="C39" s="71">
        <f t="shared" si="2"/>
        <v>41490</v>
      </c>
      <c r="D39" s="71">
        <f t="shared" si="3"/>
        <v>32445</v>
      </c>
      <c r="E39" s="71">
        <v>29495</v>
      </c>
      <c r="F39" s="71">
        <v>2950</v>
      </c>
      <c r="G39" s="71">
        <f t="shared" si="4"/>
        <v>9045</v>
      </c>
      <c r="H39" s="71">
        <f t="shared" si="5"/>
        <v>9008</v>
      </c>
      <c r="I39" s="71">
        <v>6843</v>
      </c>
      <c r="J39" s="71">
        <v>2165</v>
      </c>
      <c r="K39" s="71">
        <f t="shared" si="6"/>
        <v>37</v>
      </c>
      <c r="L39" s="71">
        <v>37</v>
      </c>
      <c r="M39" s="71">
        <v>0</v>
      </c>
      <c r="N39" s="71">
        <f t="shared" si="7"/>
        <v>71823</v>
      </c>
      <c r="O39" s="71">
        <f t="shared" si="8"/>
        <v>68530</v>
      </c>
      <c r="P39" s="71">
        <v>18838</v>
      </c>
      <c r="Q39" s="71">
        <v>49692</v>
      </c>
      <c r="R39" s="71">
        <f t="shared" si="9"/>
        <v>3293</v>
      </c>
      <c r="S39" s="71">
        <f t="shared" si="10"/>
        <v>3285</v>
      </c>
      <c r="T39" s="71">
        <v>758</v>
      </c>
      <c r="U39" s="71">
        <v>2527</v>
      </c>
      <c r="V39" s="71">
        <f t="shared" si="11"/>
        <v>8</v>
      </c>
      <c r="W39" s="71">
        <v>4</v>
      </c>
      <c r="X39" s="71">
        <v>4</v>
      </c>
    </row>
    <row r="40" spans="1:24" s="20" customFormat="1" ht="21.75" customHeight="1" x14ac:dyDescent="0.2">
      <c r="A40" s="9" t="s">
        <v>48</v>
      </c>
      <c r="B40" s="10">
        <f t="shared" si="1"/>
        <v>-31947</v>
      </c>
      <c r="C40" s="10">
        <f t="shared" si="2"/>
        <v>43652</v>
      </c>
      <c r="D40" s="10">
        <f t="shared" si="3"/>
        <v>33707</v>
      </c>
      <c r="E40" s="10">
        <v>30483</v>
      </c>
      <c r="F40" s="10">
        <v>3224</v>
      </c>
      <c r="G40" s="10">
        <f t="shared" si="4"/>
        <v>9945</v>
      </c>
      <c r="H40" s="10">
        <f t="shared" si="5"/>
        <v>9887</v>
      </c>
      <c r="I40" s="10">
        <v>7452</v>
      </c>
      <c r="J40" s="10">
        <v>2435</v>
      </c>
      <c r="K40" s="10">
        <f t="shared" si="6"/>
        <v>58</v>
      </c>
      <c r="L40" s="10">
        <v>42</v>
      </c>
      <c r="M40" s="10">
        <v>16</v>
      </c>
      <c r="N40" s="10">
        <f t="shared" si="7"/>
        <v>75599</v>
      </c>
      <c r="O40" s="10">
        <f t="shared" si="8"/>
        <v>72322</v>
      </c>
      <c r="P40" s="10">
        <v>20250</v>
      </c>
      <c r="Q40" s="10">
        <v>52072</v>
      </c>
      <c r="R40" s="10">
        <f t="shared" si="9"/>
        <v>3277</v>
      </c>
      <c r="S40" s="10">
        <f t="shared" si="10"/>
        <v>3091</v>
      </c>
      <c r="T40" s="10">
        <v>644</v>
      </c>
      <c r="U40" s="10">
        <v>2447</v>
      </c>
      <c r="V40" s="10">
        <f t="shared" si="11"/>
        <v>186</v>
      </c>
      <c r="W40" s="10">
        <v>4</v>
      </c>
      <c r="X40" s="10">
        <v>182</v>
      </c>
    </row>
    <row r="41" spans="1:24" s="20" customFormat="1" ht="21.75" customHeight="1" x14ac:dyDescent="0.2">
      <c r="A41" s="69" t="s">
        <v>49</v>
      </c>
      <c r="B41" s="70">
        <f t="shared" si="1"/>
        <v>-39412</v>
      </c>
      <c r="C41" s="70">
        <f t="shared" si="2"/>
        <v>42609</v>
      </c>
      <c r="D41" s="70">
        <f t="shared" si="3"/>
        <v>32207</v>
      </c>
      <c r="E41" s="70">
        <v>29650</v>
      </c>
      <c r="F41" s="70">
        <v>2557</v>
      </c>
      <c r="G41" s="70">
        <f t="shared" si="4"/>
        <v>10402</v>
      </c>
      <c r="H41" s="70">
        <f t="shared" si="5"/>
        <v>10335</v>
      </c>
      <c r="I41" s="70">
        <v>7912</v>
      </c>
      <c r="J41" s="70">
        <v>2423</v>
      </c>
      <c r="K41" s="70">
        <f t="shared" si="6"/>
        <v>67</v>
      </c>
      <c r="L41" s="70">
        <v>49</v>
      </c>
      <c r="M41" s="70">
        <v>18</v>
      </c>
      <c r="N41" s="70">
        <f t="shared" si="7"/>
        <v>82021</v>
      </c>
      <c r="O41" s="70">
        <f t="shared" si="8"/>
        <v>78264</v>
      </c>
      <c r="P41" s="70">
        <v>22472</v>
      </c>
      <c r="Q41" s="70">
        <v>55792</v>
      </c>
      <c r="R41" s="70">
        <f t="shared" si="9"/>
        <v>3757</v>
      </c>
      <c r="S41" s="70">
        <f t="shared" si="10"/>
        <v>3748</v>
      </c>
      <c r="T41" s="70">
        <v>542</v>
      </c>
      <c r="U41" s="70">
        <v>3206</v>
      </c>
      <c r="V41" s="70">
        <f t="shared" si="11"/>
        <v>9</v>
      </c>
      <c r="W41" s="70">
        <v>3</v>
      </c>
      <c r="X41" s="70">
        <v>6</v>
      </c>
    </row>
    <row r="42" spans="1:24" s="20" customFormat="1" ht="21.75" customHeight="1" x14ac:dyDescent="0.2">
      <c r="A42" s="9" t="s">
        <v>50</v>
      </c>
      <c r="B42" s="10">
        <f t="shared" si="1"/>
        <v>-36761</v>
      </c>
      <c r="C42" s="10">
        <f t="shared" si="2"/>
        <v>35918</v>
      </c>
      <c r="D42" s="10">
        <f t="shared" si="3"/>
        <v>24699</v>
      </c>
      <c r="E42" s="10">
        <v>23827</v>
      </c>
      <c r="F42" s="10">
        <v>872</v>
      </c>
      <c r="G42" s="10">
        <f t="shared" si="4"/>
        <v>11219</v>
      </c>
      <c r="H42" s="10">
        <f t="shared" si="5"/>
        <v>11179</v>
      </c>
      <c r="I42" s="10">
        <v>8127</v>
      </c>
      <c r="J42" s="10">
        <v>3052</v>
      </c>
      <c r="K42" s="10">
        <f t="shared" si="6"/>
        <v>40</v>
      </c>
      <c r="L42" s="10">
        <v>39</v>
      </c>
      <c r="M42" s="10">
        <v>1</v>
      </c>
      <c r="N42" s="10">
        <f t="shared" si="7"/>
        <v>72679</v>
      </c>
      <c r="O42" s="10">
        <f t="shared" si="8"/>
        <v>68996</v>
      </c>
      <c r="P42" s="10">
        <v>22050</v>
      </c>
      <c r="Q42" s="10">
        <v>46946</v>
      </c>
      <c r="R42" s="10">
        <f t="shared" si="9"/>
        <v>3683</v>
      </c>
      <c r="S42" s="10">
        <f t="shared" si="10"/>
        <v>3675</v>
      </c>
      <c r="T42" s="10">
        <v>454</v>
      </c>
      <c r="U42" s="10">
        <v>3221</v>
      </c>
      <c r="V42" s="10">
        <f t="shared" si="11"/>
        <v>8</v>
      </c>
      <c r="W42" s="10">
        <v>2</v>
      </c>
      <c r="X42" s="10">
        <v>6</v>
      </c>
    </row>
    <row r="43" spans="1:24" s="20" customFormat="1" ht="21.75" customHeight="1" x14ac:dyDescent="0.2">
      <c r="A43" s="69" t="s">
        <v>51</v>
      </c>
      <c r="B43" s="71">
        <f t="shared" si="1"/>
        <v>-37662</v>
      </c>
      <c r="C43" s="71">
        <f t="shared" si="2"/>
        <v>34159</v>
      </c>
      <c r="D43" s="71">
        <f t="shared" si="3"/>
        <v>24545</v>
      </c>
      <c r="E43" s="71">
        <v>23663</v>
      </c>
      <c r="F43" s="71">
        <v>882</v>
      </c>
      <c r="G43" s="71">
        <f t="shared" si="4"/>
        <v>9614</v>
      </c>
      <c r="H43" s="71">
        <f t="shared" si="5"/>
        <v>9233</v>
      </c>
      <c r="I43" s="71">
        <v>6481</v>
      </c>
      <c r="J43" s="71">
        <v>2752</v>
      </c>
      <c r="K43" s="71">
        <f t="shared" si="6"/>
        <v>381</v>
      </c>
      <c r="L43" s="71">
        <v>95</v>
      </c>
      <c r="M43" s="71">
        <v>286</v>
      </c>
      <c r="N43" s="71">
        <f t="shared" si="7"/>
        <v>71821</v>
      </c>
      <c r="O43" s="71">
        <f t="shared" si="8"/>
        <v>67968</v>
      </c>
      <c r="P43" s="71">
        <v>23337</v>
      </c>
      <c r="Q43" s="71">
        <v>44631</v>
      </c>
      <c r="R43" s="71">
        <f t="shared" si="9"/>
        <v>3853</v>
      </c>
      <c r="S43" s="71">
        <f t="shared" si="10"/>
        <v>3850</v>
      </c>
      <c r="T43" s="71">
        <v>1058</v>
      </c>
      <c r="U43" s="71">
        <v>2792</v>
      </c>
      <c r="V43" s="71">
        <f t="shared" si="11"/>
        <v>3</v>
      </c>
      <c r="W43" s="71">
        <v>2</v>
      </c>
      <c r="X43" s="71">
        <v>1</v>
      </c>
    </row>
    <row r="44" spans="1:24" s="20" customFormat="1" ht="21.75" customHeight="1" x14ac:dyDescent="0.2">
      <c r="A44" s="9" t="s">
        <v>52</v>
      </c>
      <c r="B44" s="10">
        <f t="shared" si="1"/>
        <v>-43593</v>
      </c>
      <c r="C44" s="10">
        <f t="shared" si="2"/>
        <v>36447</v>
      </c>
      <c r="D44" s="10">
        <f t="shared" si="3"/>
        <v>26737</v>
      </c>
      <c r="E44" s="10">
        <v>25709</v>
      </c>
      <c r="F44" s="10">
        <v>1028</v>
      </c>
      <c r="G44" s="10">
        <f t="shared" si="4"/>
        <v>9710</v>
      </c>
      <c r="H44" s="10">
        <f t="shared" si="5"/>
        <v>9423</v>
      </c>
      <c r="I44" s="10">
        <v>6564</v>
      </c>
      <c r="J44" s="10">
        <v>2859</v>
      </c>
      <c r="K44" s="10">
        <f t="shared" si="6"/>
        <v>287</v>
      </c>
      <c r="L44" s="10">
        <v>18</v>
      </c>
      <c r="M44" s="10">
        <v>269</v>
      </c>
      <c r="N44" s="10">
        <f t="shared" si="7"/>
        <v>80040</v>
      </c>
      <c r="O44" s="10">
        <f t="shared" si="8"/>
        <v>76375</v>
      </c>
      <c r="P44" s="10">
        <v>27616</v>
      </c>
      <c r="Q44" s="10">
        <v>48759</v>
      </c>
      <c r="R44" s="10">
        <f t="shared" si="9"/>
        <v>3665</v>
      </c>
      <c r="S44" s="10">
        <f t="shared" si="10"/>
        <v>3613</v>
      </c>
      <c r="T44" s="10">
        <v>980</v>
      </c>
      <c r="U44" s="10">
        <v>2633</v>
      </c>
      <c r="V44" s="10">
        <f t="shared" si="11"/>
        <v>52</v>
      </c>
      <c r="W44" s="10">
        <v>16</v>
      </c>
      <c r="X44" s="10">
        <v>36</v>
      </c>
    </row>
    <row r="45" spans="1:24" s="20" customFormat="1" ht="21.75" customHeight="1" x14ac:dyDescent="0.2">
      <c r="A45" s="69" t="s">
        <v>53</v>
      </c>
      <c r="B45" s="70">
        <f t="shared" si="1"/>
        <v>-47387</v>
      </c>
      <c r="C45" s="70">
        <f t="shared" si="2"/>
        <v>35165</v>
      </c>
      <c r="D45" s="70">
        <f t="shared" si="3"/>
        <v>25862</v>
      </c>
      <c r="E45" s="70">
        <v>24941</v>
      </c>
      <c r="F45" s="70">
        <v>921</v>
      </c>
      <c r="G45" s="70">
        <f t="shared" si="4"/>
        <v>9303</v>
      </c>
      <c r="H45" s="70">
        <f t="shared" si="5"/>
        <v>9101</v>
      </c>
      <c r="I45" s="70">
        <v>6272</v>
      </c>
      <c r="J45" s="70">
        <v>2829</v>
      </c>
      <c r="K45" s="70">
        <f t="shared" si="6"/>
        <v>202</v>
      </c>
      <c r="L45" s="70">
        <v>202</v>
      </c>
      <c r="M45" s="70">
        <v>0</v>
      </c>
      <c r="N45" s="70">
        <f t="shared" si="7"/>
        <v>82552</v>
      </c>
      <c r="O45" s="70">
        <f t="shared" si="8"/>
        <v>78485</v>
      </c>
      <c r="P45" s="70">
        <v>30417</v>
      </c>
      <c r="Q45" s="70">
        <v>48068</v>
      </c>
      <c r="R45" s="70">
        <f t="shared" si="9"/>
        <v>4067</v>
      </c>
      <c r="S45" s="70">
        <f t="shared" si="10"/>
        <v>4017</v>
      </c>
      <c r="T45" s="70">
        <v>941</v>
      </c>
      <c r="U45" s="70">
        <v>3076</v>
      </c>
      <c r="V45" s="70">
        <f t="shared" si="11"/>
        <v>50</v>
      </c>
      <c r="W45" s="70">
        <v>10</v>
      </c>
      <c r="X45" s="70">
        <v>40</v>
      </c>
    </row>
    <row r="46" spans="1:24" s="20" customFormat="1" ht="21.75" customHeight="1" x14ac:dyDescent="0.2">
      <c r="A46" s="9" t="s">
        <v>54</v>
      </c>
      <c r="B46" s="10">
        <f t="shared" si="1"/>
        <v>-49143</v>
      </c>
      <c r="C46" s="10">
        <f t="shared" si="2"/>
        <v>36943</v>
      </c>
      <c r="D46" s="10">
        <f t="shared" si="3"/>
        <v>27940</v>
      </c>
      <c r="E46" s="10">
        <v>27055</v>
      </c>
      <c r="F46" s="10">
        <v>885</v>
      </c>
      <c r="G46" s="10">
        <f t="shared" si="4"/>
        <v>9003</v>
      </c>
      <c r="H46" s="10">
        <f t="shared" si="5"/>
        <v>8985</v>
      </c>
      <c r="I46" s="10">
        <v>6168</v>
      </c>
      <c r="J46" s="10">
        <v>2817</v>
      </c>
      <c r="K46" s="10">
        <f t="shared" si="6"/>
        <v>18</v>
      </c>
      <c r="L46" s="10">
        <v>18</v>
      </c>
      <c r="M46" s="10">
        <v>0</v>
      </c>
      <c r="N46" s="10">
        <f t="shared" si="7"/>
        <v>86086</v>
      </c>
      <c r="O46" s="10">
        <f t="shared" si="8"/>
        <v>82065</v>
      </c>
      <c r="P46" s="10">
        <v>31056</v>
      </c>
      <c r="Q46" s="10">
        <v>51009</v>
      </c>
      <c r="R46" s="10">
        <f t="shared" si="9"/>
        <v>4021</v>
      </c>
      <c r="S46" s="10">
        <f t="shared" si="10"/>
        <v>3959</v>
      </c>
      <c r="T46" s="10">
        <v>1201</v>
      </c>
      <c r="U46" s="10">
        <v>2758</v>
      </c>
      <c r="V46" s="10">
        <f t="shared" si="11"/>
        <v>62</v>
      </c>
      <c r="W46" s="10">
        <v>12</v>
      </c>
      <c r="X46" s="10">
        <v>50</v>
      </c>
    </row>
    <row r="47" spans="1:24" s="20" customFormat="1" ht="21.75" customHeight="1" x14ac:dyDescent="0.2">
      <c r="A47" s="69" t="s">
        <v>55</v>
      </c>
      <c r="B47" s="71">
        <f t="shared" si="1"/>
        <v>-53830</v>
      </c>
      <c r="C47" s="71">
        <f t="shared" si="2"/>
        <v>39339</v>
      </c>
      <c r="D47" s="71">
        <f t="shared" si="3"/>
        <v>28828</v>
      </c>
      <c r="E47" s="71">
        <v>27850</v>
      </c>
      <c r="F47" s="71">
        <v>978</v>
      </c>
      <c r="G47" s="71">
        <f t="shared" si="4"/>
        <v>10511</v>
      </c>
      <c r="H47" s="71">
        <f t="shared" si="5"/>
        <v>10142</v>
      </c>
      <c r="I47" s="71">
        <v>7292</v>
      </c>
      <c r="J47" s="71">
        <v>2850</v>
      </c>
      <c r="K47" s="71">
        <f t="shared" si="6"/>
        <v>369</v>
      </c>
      <c r="L47" s="71">
        <v>353</v>
      </c>
      <c r="M47" s="71">
        <v>16</v>
      </c>
      <c r="N47" s="71">
        <f t="shared" si="7"/>
        <v>93169</v>
      </c>
      <c r="O47" s="71">
        <f t="shared" si="8"/>
        <v>90017</v>
      </c>
      <c r="P47" s="71">
        <v>34785</v>
      </c>
      <c r="Q47" s="71">
        <v>55232</v>
      </c>
      <c r="R47" s="71">
        <f t="shared" si="9"/>
        <v>3152</v>
      </c>
      <c r="S47" s="71">
        <f t="shared" si="10"/>
        <v>3100</v>
      </c>
      <c r="T47" s="71">
        <v>1077</v>
      </c>
      <c r="U47" s="71">
        <v>2023</v>
      </c>
      <c r="V47" s="71">
        <f t="shared" si="11"/>
        <v>52</v>
      </c>
      <c r="W47" s="71">
        <v>10</v>
      </c>
      <c r="X47" s="71">
        <v>42</v>
      </c>
    </row>
    <row r="48" spans="1:24" s="20" customFormat="1" ht="21.75" customHeight="1" x14ac:dyDescent="0.2">
      <c r="A48" s="9" t="s">
        <v>56</v>
      </c>
      <c r="B48" s="10">
        <f t="shared" si="1"/>
        <v>-41828</v>
      </c>
      <c r="C48" s="10">
        <f t="shared" si="2"/>
        <v>47273</v>
      </c>
      <c r="D48" s="10">
        <f t="shared" si="3"/>
        <v>35044</v>
      </c>
      <c r="E48" s="10">
        <v>33753</v>
      </c>
      <c r="F48" s="10">
        <v>1291</v>
      </c>
      <c r="G48" s="10">
        <f t="shared" si="4"/>
        <v>12229</v>
      </c>
      <c r="H48" s="10">
        <f t="shared" si="5"/>
        <v>12158</v>
      </c>
      <c r="I48" s="10">
        <v>9316</v>
      </c>
      <c r="J48" s="10">
        <v>2842</v>
      </c>
      <c r="K48" s="10">
        <f t="shared" si="6"/>
        <v>71</v>
      </c>
      <c r="L48" s="10">
        <v>30</v>
      </c>
      <c r="M48" s="10">
        <v>41</v>
      </c>
      <c r="N48" s="10">
        <f t="shared" si="7"/>
        <v>89101</v>
      </c>
      <c r="O48" s="10">
        <f t="shared" si="8"/>
        <v>85736</v>
      </c>
      <c r="P48" s="10">
        <v>35027</v>
      </c>
      <c r="Q48" s="10">
        <v>50709</v>
      </c>
      <c r="R48" s="10">
        <f t="shared" si="9"/>
        <v>3365</v>
      </c>
      <c r="S48" s="10">
        <f t="shared" si="10"/>
        <v>3348</v>
      </c>
      <c r="T48" s="10">
        <v>1325</v>
      </c>
      <c r="U48" s="10">
        <v>2023</v>
      </c>
      <c r="V48" s="10">
        <f t="shared" si="11"/>
        <v>17</v>
      </c>
      <c r="W48" s="10">
        <v>0</v>
      </c>
      <c r="X48" s="10">
        <v>17</v>
      </c>
    </row>
    <row r="49" spans="1:24" s="20" customFormat="1" ht="21.75" customHeight="1" x14ac:dyDescent="0.2">
      <c r="A49" s="69" t="s">
        <v>57</v>
      </c>
      <c r="B49" s="70">
        <f t="shared" si="1"/>
        <v>-40408</v>
      </c>
      <c r="C49" s="70">
        <f t="shared" si="2"/>
        <v>47728</v>
      </c>
      <c r="D49" s="70">
        <f t="shared" si="3"/>
        <v>35547</v>
      </c>
      <c r="E49" s="70">
        <v>34090</v>
      </c>
      <c r="F49" s="70">
        <v>1457</v>
      </c>
      <c r="G49" s="70">
        <f t="shared" si="4"/>
        <v>12181</v>
      </c>
      <c r="H49" s="70">
        <f t="shared" si="5"/>
        <v>12067</v>
      </c>
      <c r="I49" s="70">
        <v>9586</v>
      </c>
      <c r="J49" s="70">
        <v>2481</v>
      </c>
      <c r="K49" s="70">
        <f t="shared" si="6"/>
        <v>114</v>
      </c>
      <c r="L49" s="70">
        <v>69</v>
      </c>
      <c r="M49" s="70">
        <v>45</v>
      </c>
      <c r="N49" s="70">
        <f t="shared" si="7"/>
        <v>88136</v>
      </c>
      <c r="O49" s="70">
        <f t="shared" si="8"/>
        <v>84284</v>
      </c>
      <c r="P49" s="70">
        <v>39423</v>
      </c>
      <c r="Q49" s="70">
        <v>44861</v>
      </c>
      <c r="R49" s="70">
        <f t="shared" si="9"/>
        <v>3852</v>
      </c>
      <c r="S49" s="70">
        <f t="shared" si="10"/>
        <v>3836</v>
      </c>
      <c r="T49" s="70">
        <v>1316</v>
      </c>
      <c r="U49" s="70">
        <v>2520</v>
      </c>
      <c r="V49" s="70">
        <f t="shared" si="11"/>
        <v>16</v>
      </c>
      <c r="W49" s="70">
        <v>0</v>
      </c>
      <c r="X49" s="70">
        <v>16</v>
      </c>
    </row>
    <row r="50" spans="1:24" s="20" customFormat="1" ht="21.75" customHeight="1" x14ac:dyDescent="0.2">
      <c r="A50" s="9" t="s">
        <v>58</v>
      </c>
      <c r="B50" s="10">
        <f t="shared" si="1"/>
        <v>-41278</v>
      </c>
      <c r="C50" s="10">
        <f t="shared" si="2"/>
        <v>49638</v>
      </c>
      <c r="D50" s="10">
        <f t="shared" si="3"/>
        <v>37927</v>
      </c>
      <c r="E50" s="10">
        <v>35805</v>
      </c>
      <c r="F50" s="10">
        <v>2122</v>
      </c>
      <c r="G50" s="10">
        <f t="shared" si="4"/>
        <v>11711</v>
      </c>
      <c r="H50" s="10">
        <f t="shared" si="5"/>
        <v>11621</v>
      </c>
      <c r="I50" s="10">
        <v>9037</v>
      </c>
      <c r="J50" s="10">
        <v>2584</v>
      </c>
      <c r="K50" s="10">
        <f t="shared" si="6"/>
        <v>90</v>
      </c>
      <c r="L50" s="10">
        <v>68</v>
      </c>
      <c r="M50" s="10">
        <v>22</v>
      </c>
      <c r="N50" s="10">
        <f t="shared" si="7"/>
        <v>90916</v>
      </c>
      <c r="O50" s="10">
        <f t="shared" si="8"/>
        <v>87072</v>
      </c>
      <c r="P50" s="10">
        <v>39650</v>
      </c>
      <c r="Q50" s="10">
        <v>47422</v>
      </c>
      <c r="R50" s="10">
        <f t="shared" si="9"/>
        <v>3844</v>
      </c>
      <c r="S50" s="10">
        <f t="shared" si="10"/>
        <v>3836</v>
      </c>
      <c r="T50" s="10">
        <v>1284</v>
      </c>
      <c r="U50" s="10">
        <v>2552</v>
      </c>
      <c r="V50" s="10">
        <f t="shared" si="11"/>
        <v>8</v>
      </c>
      <c r="W50" s="10">
        <v>0</v>
      </c>
      <c r="X50" s="10">
        <v>8</v>
      </c>
    </row>
    <row r="51" spans="1:24" s="20" customFormat="1" ht="21.75" customHeight="1" x14ac:dyDescent="0.2">
      <c r="A51" s="69" t="s">
        <v>59</v>
      </c>
      <c r="B51" s="71">
        <f t="shared" si="1"/>
        <v>-49337</v>
      </c>
      <c r="C51" s="71">
        <f t="shared" si="2"/>
        <v>46195</v>
      </c>
      <c r="D51" s="71">
        <f t="shared" si="3"/>
        <v>34496</v>
      </c>
      <c r="E51" s="71">
        <v>33065</v>
      </c>
      <c r="F51" s="71">
        <v>1431</v>
      </c>
      <c r="G51" s="71">
        <f t="shared" si="4"/>
        <v>11699</v>
      </c>
      <c r="H51" s="71">
        <f t="shared" si="5"/>
        <v>11601</v>
      </c>
      <c r="I51" s="71">
        <v>9105</v>
      </c>
      <c r="J51" s="71">
        <v>2496</v>
      </c>
      <c r="K51" s="71">
        <f t="shared" si="6"/>
        <v>98</v>
      </c>
      <c r="L51" s="71">
        <v>69</v>
      </c>
      <c r="M51" s="71">
        <v>29</v>
      </c>
      <c r="N51" s="71">
        <f t="shared" si="7"/>
        <v>95532</v>
      </c>
      <c r="O51" s="71">
        <f t="shared" si="8"/>
        <v>92121</v>
      </c>
      <c r="P51" s="71">
        <v>45163</v>
      </c>
      <c r="Q51" s="71">
        <v>46958</v>
      </c>
      <c r="R51" s="71">
        <f t="shared" si="9"/>
        <v>3411</v>
      </c>
      <c r="S51" s="71">
        <f t="shared" si="10"/>
        <v>3403</v>
      </c>
      <c r="T51" s="71">
        <v>1518</v>
      </c>
      <c r="U51" s="71">
        <v>1885</v>
      </c>
      <c r="V51" s="71">
        <f t="shared" si="11"/>
        <v>8</v>
      </c>
      <c r="W51" s="71">
        <v>0</v>
      </c>
      <c r="X51" s="71">
        <v>8</v>
      </c>
    </row>
    <row r="52" spans="1:24" s="38" customFormat="1" ht="21" customHeight="1" x14ac:dyDescent="0.2">
      <c r="A52" s="9" t="s">
        <v>125</v>
      </c>
      <c r="B52" s="36">
        <f t="shared" si="1"/>
        <v>-45538</v>
      </c>
      <c r="C52" s="36">
        <f t="shared" si="2"/>
        <v>52091</v>
      </c>
      <c r="D52" s="36">
        <f t="shared" si="3"/>
        <v>39239</v>
      </c>
      <c r="E52" s="10">
        <v>37813</v>
      </c>
      <c r="F52" s="10">
        <v>1426</v>
      </c>
      <c r="G52" s="36">
        <f t="shared" si="4"/>
        <v>12852</v>
      </c>
      <c r="H52" s="36">
        <f t="shared" si="5"/>
        <v>12799</v>
      </c>
      <c r="I52" s="10">
        <v>10264</v>
      </c>
      <c r="J52" s="10">
        <v>2535</v>
      </c>
      <c r="K52" s="36">
        <f t="shared" si="6"/>
        <v>53</v>
      </c>
      <c r="L52" s="10">
        <v>48</v>
      </c>
      <c r="M52" s="10">
        <v>5</v>
      </c>
      <c r="N52" s="36">
        <f t="shared" si="7"/>
        <v>97629</v>
      </c>
      <c r="O52" s="36">
        <f t="shared" si="8"/>
        <v>94070</v>
      </c>
      <c r="P52" s="10">
        <v>44430</v>
      </c>
      <c r="Q52" s="10">
        <v>49640</v>
      </c>
      <c r="R52" s="36">
        <f t="shared" si="9"/>
        <v>3559</v>
      </c>
      <c r="S52" s="36">
        <f t="shared" si="10"/>
        <v>3554</v>
      </c>
      <c r="T52" s="10">
        <v>1565</v>
      </c>
      <c r="U52" s="10">
        <v>1989</v>
      </c>
      <c r="V52" s="36">
        <f t="shared" si="11"/>
        <v>5</v>
      </c>
      <c r="W52" s="10">
        <v>0</v>
      </c>
      <c r="X52" s="10">
        <v>5</v>
      </c>
    </row>
    <row r="53" spans="1:24" s="38" customFormat="1" ht="21" customHeight="1" x14ac:dyDescent="0.2">
      <c r="A53" s="69" t="s">
        <v>126</v>
      </c>
      <c r="B53" s="73">
        <f t="shared" si="1"/>
        <v>-41867</v>
      </c>
      <c r="C53" s="73">
        <f t="shared" si="2"/>
        <v>65013</v>
      </c>
      <c r="D53" s="73">
        <f t="shared" si="3"/>
        <v>47961</v>
      </c>
      <c r="E53" s="70">
        <v>46438</v>
      </c>
      <c r="F53" s="70">
        <v>1523</v>
      </c>
      <c r="G53" s="73">
        <f t="shared" si="4"/>
        <v>17052</v>
      </c>
      <c r="H53" s="73">
        <f t="shared" si="5"/>
        <v>17033</v>
      </c>
      <c r="I53" s="70">
        <v>14554</v>
      </c>
      <c r="J53" s="70">
        <v>2479</v>
      </c>
      <c r="K53" s="73">
        <f t="shared" si="6"/>
        <v>19</v>
      </c>
      <c r="L53" s="70">
        <v>15</v>
      </c>
      <c r="M53" s="70">
        <v>4</v>
      </c>
      <c r="N53" s="73">
        <f t="shared" si="7"/>
        <v>106880</v>
      </c>
      <c r="O53" s="73">
        <f t="shared" si="8"/>
        <v>103307</v>
      </c>
      <c r="P53" s="70">
        <v>49574</v>
      </c>
      <c r="Q53" s="70">
        <v>53733</v>
      </c>
      <c r="R53" s="73">
        <f t="shared" si="9"/>
        <v>3573</v>
      </c>
      <c r="S53" s="73">
        <f t="shared" si="10"/>
        <v>3569</v>
      </c>
      <c r="T53" s="70">
        <v>1600</v>
      </c>
      <c r="U53" s="70">
        <v>1969</v>
      </c>
      <c r="V53" s="73">
        <f t="shared" si="11"/>
        <v>4</v>
      </c>
      <c r="W53" s="70">
        <v>0</v>
      </c>
      <c r="X53" s="70">
        <v>4</v>
      </c>
    </row>
    <row r="54" spans="1:24" s="38" customFormat="1" ht="21" customHeight="1" x14ac:dyDescent="0.2">
      <c r="A54" s="9" t="s">
        <v>127</v>
      </c>
      <c r="B54" s="36">
        <f t="shared" si="1"/>
        <v>-48429</v>
      </c>
      <c r="C54" s="36">
        <f t="shared" si="2"/>
        <v>68415</v>
      </c>
      <c r="D54" s="36">
        <f t="shared" si="3"/>
        <v>50314</v>
      </c>
      <c r="E54" s="10">
        <v>48878</v>
      </c>
      <c r="F54" s="10">
        <v>1436</v>
      </c>
      <c r="G54" s="36">
        <f t="shared" si="4"/>
        <v>18101</v>
      </c>
      <c r="H54" s="36">
        <f t="shared" si="5"/>
        <v>18081</v>
      </c>
      <c r="I54" s="10">
        <v>15795</v>
      </c>
      <c r="J54" s="10">
        <v>2286</v>
      </c>
      <c r="K54" s="36">
        <f t="shared" si="6"/>
        <v>20</v>
      </c>
      <c r="L54" s="10">
        <v>15</v>
      </c>
      <c r="M54" s="10">
        <v>5</v>
      </c>
      <c r="N54" s="36">
        <f t="shared" si="7"/>
        <v>116844</v>
      </c>
      <c r="O54" s="36">
        <f t="shared" si="8"/>
        <v>113164</v>
      </c>
      <c r="P54" s="10">
        <v>54284</v>
      </c>
      <c r="Q54" s="10">
        <v>58880</v>
      </c>
      <c r="R54" s="36">
        <f t="shared" si="9"/>
        <v>3680</v>
      </c>
      <c r="S54" s="36">
        <f t="shared" si="10"/>
        <v>3676</v>
      </c>
      <c r="T54" s="10">
        <v>1633</v>
      </c>
      <c r="U54" s="10">
        <v>2043</v>
      </c>
      <c r="V54" s="36">
        <f t="shared" si="11"/>
        <v>4</v>
      </c>
      <c r="W54" s="10">
        <v>0</v>
      </c>
      <c r="X54" s="10">
        <v>4</v>
      </c>
    </row>
    <row r="55" spans="1:24" s="38" customFormat="1" ht="21" customHeight="1" x14ac:dyDescent="0.2">
      <c r="A55" s="69" t="s">
        <v>128</v>
      </c>
      <c r="B55" s="74">
        <f t="shared" si="1"/>
        <v>-37856</v>
      </c>
      <c r="C55" s="74">
        <f t="shared" si="2"/>
        <v>64432</v>
      </c>
      <c r="D55" s="74">
        <f t="shared" si="3"/>
        <v>44141</v>
      </c>
      <c r="E55" s="71">
        <v>42630</v>
      </c>
      <c r="F55" s="71">
        <v>1511</v>
      </c>
      <c r="G55" s="74">
        <f t="shared" si="4"/>
        <v>20291</v>
      </c>
      <c r="H55" s="74">
        <f t="shared" si="5"/>
        <v>20255</v>
      </c>
      <c r="I55" s="71">
        <v>17859</v>
      </c>
      <c r="J55" s="71">
        <v>2396</v>
      </c>
      <c r="K55" s="74">
        <f t="shared" si="6"/>
        <v>36</v>
      </c>
      <c r="L55" s="71">
        <v>16</v>
      </c>
      <c r="M55" s="71">
        <v>20</v>
      </c>
      <c r="N55" s="74">
        <f t="shared" si="7"/>
        <v>102288</v>
      </c>
      <c r="O55" s="74">
        <f t="shared" si="8"/>
        <v>97971</v>
      </c>
      <c r="P55" s="71">
        <v>45684</v>
      </c>
      <c r="Q55" s="71">
        <v>52287</v>
      </c>
      <c r="R55" s="74">
        <f t="shared" si="9"/>
        <v>4317</v>
      </c>
      <c r="S55" s="74">
        <f t="shared" si="10"/>
        <v>4315</v>
      </c>
      <c r="T55" s="71">
        <v>2129</v>
      </c>
      <c r="U55" s="71">
        <v>2186</v>
      </c>
      <c r="V55" s="74">
        <f t="shared" si="11"/>
        <v>2</v>
      </c>
      <c r="W55" s="71">
        <v>0</v>
      </c>
      <c r="X55" s="71">
        <v>2</v>
      </c>
    </row>
    <row r="56" spans="1:24" s="38" customFormat="1" ht="21" customHeight="1" x14ac:dyDescent="0.2">
      <c r="A56" s="9" t="s">
        <v>132</v>
      </c>
      <c r="B56" s="36">
        <f t="shared" ref="B56:B59" si="12">+C56-N56</f>
        <v>-40169</v>
      </c>
      <c r="C56" s="36">
        <f t="shared" ref="C56:C59" si="13">+D56+G56</f>
        <v>74710</v>
      </c>
      <c r="D56" s="36">
        <f t="shared" ref="D56:D59" si="14">+E56+F56</f>
        <v>53357</v>
      </c>
      <c r="E56" s="10">
        <v>51637</v>
      </c>
      <c r="F56" s="10">
        <v>1720</v>
      </c>
      <c r="G56" s="36">
        <f t="shared" ref="G56:G59" si="15">+H56+K56</f>
        <v>21353</v>
      </c>
      <c r="H56" s="36">
        <f t="shared" ref="H56:H59" si="16">+I56+J56</f>
        <v>21273</v>
      </c>
      <c r="I56" s="10">
        <v>18886</v>
      </c>
      <c r="J56" s="10">
        <v>2387</v>
      </c>
      <c r="K56" s="36">
        <f t="shared" ref="K56:K59" si="17">+L56+M56</f>
        <v>80</v>
      </c>
      <c r="L56" s="10">
        <v>16</v>
      </c>
      <c r="M56" s="10">
        <v>64</v>
      </c>
      <c r="N56" s="36">
        <f t="shared" ref="N56:N59" si="18">+O56+R56</f>
        <v>114879</v>
      </c>
      <c r="O56" s="36">
        <f t="shared" ref="O56:O59" si="19">+P56+Q56</f>
        <v>110417</v>
      </c>
      <c r="P56" s="10">
        <v>47377</v>
      </c>
      <c r="Q56" s="10">
        <v>63040</v>
      </c>
      <c r="R56" s="36">
        <f t="shared" ref="R56:R59" si="20">+S56+V56</f>
        <v>4462</v>
      </c>
      <c r="S56" s="36">
        <f t="shared" ref="S56:S59" si="21">+T56+U56</f>
        <v>4456</v>
      </c>
      <c r="T56" s="10">
        <v>2187</v>
      </c>
      <c r="U56" s="10">
        <v>2269</v>
      </c>
      <c r="V56" s="36">
        <f t="shared" ref="V56:V59" si="22">+W56+X56</f>
        <v>6</v>
      </c>
      <c r="W56" s="10">
        <v>0</v>
      </c>
      <c r="X56" s="10">
        <v>6</v>
      </c>
    </row>
    <row r="57" spans="1:24" s="38" customFormat="1" ht="21" customHeight="1" x14ac:dyDescent="0.2">
      <c r="A57" s="69" t="s">
        <v>133</v>
      </c>
      <c r="B57" s="73">
        <f t="shared" si="12"/>
        <v>-35930</v>
      </c>
      <c r="C57" s="73">
        <f t="shared" si="13"/>
        <v>85491</v>
      </c>
      <c r="D57" s="73">
        <f t="shared" si="14"/>
        <v>63948</v>
      </c>
      <c r="E57" s="70">
        <v>62105</v>
      </c>
      <c r="F57" s="70">
        <v>1843</v>
      </c>
      <c r="G57" s="73">
        <f t="shared" si="15"/>
        <v>21543</v>
      </c>
      <c r="H57" s="73">
        <f t="shared" si="16"/>
        <v>21540</v>
      </c>
      <c r="I57" s="70">
        <v>18971</v>
      </c>
      <c r="J57" s="70">
        <v>2569</v>
      </c>
      <c r="K57" s="73">
        <f t="shared" si="17"/>
        <v>3</v>
      </c>
      <c r="L57" s="70">
        <v>1</v>
      </c>
      <c r="M57" s="70">
        <v>2</v>
      </c>
      <c r="N57" s="73">
        <f t="shared" si="18"/>
        <v>121421</v>
      </c>
      <c r="O57" s="73">
        <f t="shared" si="19"/>
        <v>116797</v>
      </c>
      <c r="P57" s="70">
        <v>51835</v>
      </c>
      <c r="Q57" s="70">
        <v>64962</v>
      </c>
      <c r="R57" s="73">
        <f t="shared" si="20"/>
        <v>4624</v>
      </c>
      <c r="S57" s="73">
        <f t="shared" si="21"/>
        <v>4614</v>
      </c>
      <c r="T57" s="70">
        <v>2301</v>
      </c>
      <c r="U57" s="70">
        <v>2313</v>
      </c>
      <c r="V57" s="73">
        <f t="shared" si="22"/>
        <v>10</v>
      </c>
      <c r="W57" s="70">
        <v>0</v>
      </c>
      <c r="X57" s="70">
        <v>10</v>
      </c>
    </row>
    <row r="58" spans="1:24" s="38" customFormat="1" ht="21" customHeight="1" x14ac:dyDescent="0.2">
      <c r="A58" s="9" t="s">
        <v>134</v>
      </c>
      <c r="B58" s="36">
        <f t="shared" si="12"/>
        <v>-20485</v>
      </c>
      <c r="C58" s="36">
        <f t="shared" si="13"/>
        <v>95009</v>
      </c>
      <c r="D58" s="36">
        <f t="shared" si="14"/>
        <v>71126</v>
      </c>
      <c r="E58" s="10">
        <v>69248</v>
      </c>
      <c r="F58" s="10">
        <v>1878</v>
      </c>
      <c r="G58" s="36">
        <f t="shared" si="15"/>
        <v>23883</v>
      </c>
      <c r="H58" s="36">
        <f t="shared" si="16"/>
        <v>23809</v>
      </c>
      <c r="I58" s="10">
        <v>21058</v>
      </c>
      <c r="J58" s="10">
        <v>2751</v>
      </c>
      <c r="K58" s="36">
        <f t="shared" si="17"/>
        <v>74</v>
      </c>
      <c r="L58" s="10">
        <v>59</v>
      </c>
      <c r="M58" s="10">
        <v>15</v>
      </c>
      <c r="N58" s="36">
        <f t="shared" si="18"/>
        <v>115494</v>
      </c>
      <c r="O58" s="36">
        <f t="shared" si="19"/>
        <v>109497</v>
      </c>
      <c r="P58" s="10">
        <v>51302</v>
      </c>
      <c r="Q58" s="10">
        <v>58195</v>
      </c>
      <c r="R58" s="36">
        <f t="shared" si="20"/>
        <v>5997</v>
      </c>
      <c r="S58" s="36">
        <f t="shared" si="21"/>
        <v>5993</v>
      </c>
      <c r="T58" s="10">
        <v>3501</v>
      </c>
      <c r="U58" s="10">
        <v>2492</v>
      </c>
      <c r="V58" s="36">
        <f t="shared" si="22"/>
        <v>4</v>
      </c>
      <c r="W58" s="10">
        <v>0</v>
      </c>
      <c r="X58" s="10">
        <v>4</v>
      </c>
    </row>
    <row r="59" spans="1:24" s="38" customFormat="1" ht="21" customHeight="1" x14ac:dyDescent="0.2">
      <c r="A59" s="69" t="s">
        <v>135</v>
      </c>
      <c r="B59" s="74">
        <f t="shared" si="12"/>
        <v>-1691</v>
      </c>
      <c r="C59" s="74">
        <f t="shared" si="13"/>
        <v>122369</v>
      </c>
      <c r="D59" s="74">
        <f t="shared" si="14"/>
        <v>88173</v>
      </c>
      <c r="E59" s="71">
        <v>86172</v>
      </c>
      <c r="F59" s="71">
        <v>2001</v>
      </c>
      <c r="G59" s="74">
        <f t="shared" si="15"/>
        <v>34196</v>
      </c>
      <c r="H59" s="74">
        <f t="shared" si="16"/>
        <v>34050</v>
      </c>
      <c r="I59" s="71">
        <v>30766</v>
      </c>
      <c r="J59" s="71">
        <v>3284</v>
      </c>
      <c r="K59" s="74">
        <f t="shared" si="17"/>
        <v>146</v>
      </c>
      <c r="L59" s="71">
        <v>144</v>
      </c>
      <c r="M59" s="71">
        <v>2</v>
      </c>
      <c r="N59" s="74">
        <f t="shared" si="18"/>
        <v>124060</v>
      </c>
      <c r="O59" s="74">
        <f t="shared" si="19"/>
        <v>118107</v>
      </c>
      <c r="P59" s="71">
        <v>64004</v>
      </c>
      <c r="Q59" s="71">
        <v>54103</v>
      </c>
      <c r="R59" s="74">
        <f t="shared" si="20"/>
        <v>5953</v>
      </c>
      <c r="S59" s="74">
        <f t="shared" si="21"/>
        <v>5949</v>
      </c>
      <c r="T59" s="71">
        <v>3084</v>
      </c>
      <c r="U59" s="71">
        <v>2865</v>
      </c>
      <c r="V59" s="74">
        <f t="shared" si="22"/>
        <v>4</v>
      </c>
      <c r="W59" s="71">
        <v>0</v>
      </c>
      <c r="X59" s="71">
        <v>4</v>
      </c>
    </row>
    <row r="60" spans="1:24" s="38" customFormat="1" ht="21" customHeight="1" x14ac:dyDescent="0.2">
      <c r="A60" s="9" t="s">
        <v>136</v>
      </c>
      <c r="B60" s="36">
        <f t="shared" ref="B60:B63" si="23">+C60-N60</f>
        <v>-10315</v>
      </c>
      <c r="C60" s="36">
        <f t="shared" ref="C60:C63" si="24">+D60+G60</f>
        <v>119617</v>
      </c>
      <c r="D60" s="36">
        <f t="shared" ref="D60:D63" si="25">+E60+F60</f>
        <v>85659</v>
      </c>
      <c r="E60" s="10">
        <v>83701</v>
      </c>
      <c r="F60" s="10">
        <v>1958</v>
      </c>
      <c r="G60" s="36">
        <f t="shared" ref="G60:G63" si="26">+H60+K60</f>
        <v>33958</v>
      </c>
      <c r="H60" s="36">
        <f t="shared" ref="H60:H63" si="27">+I60+J60</f>
        <v>33771</v>
      </c>
      <c r="I60" s="10">
        <v>29940</v>
      </c>
      <c r="J60" s="10">
        <v>3831</v>
      </c>
      <c r="K60" s="36">
        <f t="shared" ref="K60:K63" si="28">+L60+M60</f>
        <v>187</v>
      </c>
      <c r="L60" s="10">
        <v>186</v>
      </c>
      <c r="M60" s="10">
        <v>1</v>
      </c>
      <c r="N60" s="36">
        <f t="shared" ref="N60:N63" si="29">+O60+R60</f>
        <v>129932</v>
      </c>
      <c r="O60" s="36">
        <f t="shared" ref="O60:O63" si="30">+P60+Q60</f>
        <v>124010</v>
      </c>
      <c r="P60" s="10">
        <v>65032</v>
      </c>
      <c r="Q60" s="10">
        <v>58978</v>
      </c>
      <c r="R60" s="36">
        <f t="shared" ref="R60:R63" si="31">+S60+V60</f>
        <v>5922</v>
      </c>
      <c r="S60" s="36">
        <f t="shared" ref="S60:S63" si="32">+T60+U60</f>
        <v>5917</v>
      </c>
      <c r="T60" s="10">
        <v>3093</v>
      </c>
      <c r="U60" s="10">
        <v>2824</v>
      </c>
      <c r="V60" s="36">
        <f t="shared" ref="V60:V63" si="33">+W60+X60</f>
        <v>5</v>
      </c>
      <c r="W60" s="10">
        <v>0</v>
      </c>
      <c r="X60" s="10">
        <v>5</v>
      </c>
    </row>
    <row r="61" spans="1:24" s="38" customFormat="1" ht="21" customHeight="1" x14ac:dyDescent="0.2">
      <c r="A61" s="69" t="s">
        <v>137</v>
      </c>
      <c r="B61" s="73">
        <f t="shared" si="23"/>
        <v>2456</v>
      </c>
      <c r="C61" s="73">
        <f t="shared" si="24"/>
        <v>130961</v>
      </c>
      <c r="D61" s="73">
        <f t="shared" si="25"/>
        <v>94353</v>
      </c>
      <c r="E61" s="70">
        <v>92401</v>
      </c>
      <c r="F61" s="70">
        <v>1952</v>
      </c>
      <c r="G61" s="73">
        <f t="shared" si="26"/>
        <v>36608</v>
      </c>
      <c r="H61" s="73">
        <f t="shared" si="27"/>
        <v>36365</v>
      </c>
      <c r="I61" s="70">
        <v>32061</v>
      </c>
      <c r="J61" s="70">
        <v>4304</v>
      </c>
      <c r="K61" s="73">
        <f t="shared" si="28"/>
        <v>243</v>
      </c>
      <c r="L61" s="70">
        <v>200</v>
      </c>
      <c r="M61" s="70">
        <v>43</v>
      </c>
      <c r="N61" s="73">
        <f t="shared" si="29"/>
        <v>128505</v>
      </c>
      <c r="O61" s="73">
        <f t="shared" si="30"/>
        <v>123185</v>
      </c>
      <c r="P61" s="70">
        <v>71072</v>
      </c>
      <c r="Q61" s="70">
        <v>52113</v>
      </c>
      <c r="R61" s="73">
        <f t="shared" si="31"/>
        <v>5320</v>
      </c>
      <c r="S61" s="73">
        <f t="shared" si="32"/>
        <v>5316</v>
      </c>
      <c r="T61" s="70">
        <v>2694</v>
      </c>
      <c r="U61" s="70">
        <v>2622</v>
      </c>
      <c r="V61" s="73">
        <f t="shared" si="33"/>
        <v>4</v>
      </c>
      <c r="W61" s="70">
        <v>0</v>
      </c>
      <c r="X61" s="70">
        <v>4</v>
      </c>
    </row>
    <row r="62" spans="1:24" s="38" customFormat="1" ht="21" customHeight="1" x14ac:dyDescent="0.2">
      <c r="A62" s="9" t="s">
        <v>138</v>
      </c>
      <c r="B62" s="36">
        <f t="shared" si="23"/>
        <v>6400</v>
      </c>
      <c r="C62" s="36">
        <f t="shared" si="24"/>
        <v>130706</v>
      </c>
      <c r="D62" s="36">
        <f t="shared" si="25"/>
        <v>93796</v>
      </c>
      <c r="E62" s="10">
        <v>92005</v>
      </c>
      <c r="F62" s="10">
        <v>1791</v>
      </c>
      <c r="G62" s="36">
        <f t="shared" si="26"/>
        <v>36910</v>
      </c>
      <c r="H62" s="36">
        <f t="shared" si="27"/>
        <v>36506</v>
      </c>
      <c r="I62" s="10">
        <v>32057</v>
      </c>
      <c r="J62" s="10">
        <v>4449</v>
      </c>
      <c r="K62" s="36">
        <f t="shared" si="28"/>
        <v>404</v>
      </c>
      <c r="L62" s="10">
        <v>363</v>
      </c>
      <c r="M62" s="10">
        <v>41</v>
      </c>
      <c r="N62" s="36">
        <f t="shared" si="29"/>
        <v>124306</v>
      </c>
      <c r="O62" s="36">
        <f t="shared" si="30"/>
        <v>119086</v>
      </c>
      <c r="P62" s="10">
        <v>66685</v>
      </c>
      <c r="Q62" s="10">
        <v>52401</v>
      </c>
      <c r="R62" s="36">
        <f t="shared" si="31"/>
        <v>5220</v>
      </c>
      <c r="S62" s="36">
        <f t="shared" si="32"/>
        <v>5216</v>
      </c>
      <c r="T62" s="10">
        <v>2648</v>
      </c>
      <c r="U62" s="10">
        <v>2568</v>
      </c>
      <c r="V62" s="36">
        <f t="shared" si="33"/>
        <v>4</v>
      </c>
      <c r="W62" s="10">
        <v>0</v>
      </c>
      <c r="X62" s="10">
        <v>4</v>
      </c>
    </row>
    <row r="63" spans="1:24" s="38" customFormat="1" ht="21" customHeight="1" x14ac:dyDescent="0.2">
      <c r="A63" s="69" t="s">
        <v>139</v>
      </c>
      <c r="B63" s="74">
        <f t="shared" si="23"/>
        <v>-18387</v>
      </c>
      <c r="C63" s="74">
        <f t="shared" si="24"/>
        <v>105750</v>
      </c>
      <c r="D63" s="74">
        <f t="shared" si="25"/>
        <v>70393</v>
      </c>
      <c r="E63" s="71">
        <v>68492</v>
      </c>
      <c r="F63" s="71">
        <v>1901</v>
      </c>
      <c r="G63" s="74">
        <f t="shared" si="26"/>
        <v>35357</v>
      </c>
      <c r="H63" s="74">
        <f t="shared" si="27"/>
        <v>35224</v>
      </c>
      <c r="I63" s="71">
        <v>30104</v>
      </c>
      <c r="J63" s="71">
        <v>5120</v>
      </c>
      <c r="K63" s="74">
        <f t="shared" si="28"/>
        <v>133</v>
      </c>
      <c r="L63" s="71">
        <v>98</v>
      </c>
      <c r="M63" s="71">
        <v>35</v>
      </c>
      <c r="N63" s="74">
        <f t="shared" si="29"/>
        <v>124137</v>
      </c>
      <c r="O63" s="74">
        <f t="shared" si="30"/>
        <v>118456</v>
      </c>
      <c r="P63" s="71">
        <v>61987</v>
      </c>
      <c r="Q63" s="71">
        <v>56469</v>
      </c>
      <c r="R63" s="74">
        <f t="shared" si="31"/>
        <v>5681</v>
      </c>
      <c r="S63" s="74">
        <f t="shared" si="32"/>
        <v>5670</v>
      </c>
      <c r="T63" s="71">
        <v>2191</v>
      </c>
      <c r="U63" s="71">
        <v>3479</v>
      </c>
      <c r="V63" s="74">
        <f t="shared" si="33"/>
        <v>11</v>
      </c>
      <c r="W63" s="71">
        <v>0</v>
      </c>
      <c r="X63" s="71">
        <v>11</v>
      </c>
    </row>
    <row r="64" spans="1:24" s="38" customFormat="1" ht="21" customHeight="1" x14ac:dyDescent="0.2">
      <c r="A64" s="9" t="s">
        <v>140</v>
      </c>
      <c r="B64" s="36">
        <f t="shared" ref="B64:B71" si="34">+C64-N64</f>
        <v>-20995</v>
      </c>
      <c r="C64" s="36">
        <f t="shared" ref="C64:C71" si="35">+D64+G64</f>
        <v>117641</v>
      </c>
      <c r="D64" s="36">
        <f t="shared" ref="D64:D71" si="36">+E64+F64</f>
        <v>80933</v>
      </c>
      <c r="E64" s="10">
        <v>78609</v>
      </c>
      <c r="F64" s="10">
        <v>2324</v>
      </c>
      <c r="G64" s="36">
        <f t="shared" ref="G64:G71" si="37">+H64+K64</f>
        <v>36708</v>
      </c>
      <c r="H64" s="36">
        <f t="shared" ref="H64:H71" si="38">+I64+J64</f>
        <v>36249</v>
      </c>
      <c r="I64" s="10">
        <v>31262</v>
      </c>
      <c r="J64" s="10">
        <v>4987</v>
      </c>
      <c r="K64" s="36">
        <f t="shared" ref="K64:K71" si="39">+L64+M64</f>
        <v>459</v>
      </c>
      <c r="L64" s="10">
        <v>330</v>
      </c>
      <c r="M64" s="10">
        <v>129</v>
      </c>
      <c r="N64" s="36">
        <f t="shared" ref="N64:N71" si="40">+O64+R64</f>
        <v>138636</v>
      </c>
      <c r="O64" s="36">
        <f t="shared" ref="O64:O71" si="41">+P64+Q64</f>
        <v>133566</v>
      </c>
      <c r="P64" s="10">
        <v>71636</v>
      </c>
      <c r="Q64" s="10">
        <v>61930</v>
      </c>
      <c r="R64" s="36">
        <f t="shared" ref="R64:R71" si="42">+S64+V64</f>
        <v>5070</v>
      </c>
      <c r="S64" s="36">
        <f t="shared" ref="S64:S71" si="43">+T64+U64</f>
        <v>5051</v>
      </c>
      <c r="T64" s="10">
        <v>2226</v>
      </c>
      <c r="U64" s="10">
        <v>2825</v>
      </c>
      <c r="V64" s="36">
        <f t="shared" ref="V64:V71" si="44">+W64+X64</f>
        <v>19</v>
      </c>
      <c r="W64" s="10">
        <v>0</v>
      </c>
      <c r="X64" s="10">
        <v>19</v>
      </c>
    </row>
    <row r="65" spans="1:24" s="38" customFormat="1" ht="21" customHeight="1" x14ac:dyDescent="0.2">
      <c r="A65" s="69" t="s">
        <v>141</v>
      </c>
      <c r="B65" s="73">
        <f t="shared" si="34"/>
        <v>-34545</v>
      </c>
      <c r="C65" s="73">
        <f t="shared" si="35"/>
        <v>112806</v>
      </c>
      <c r="D65" s="73">
        <f t="shared" si="36"/>
        <v>77683</v>
      </c>
      <c r="E65" s="70">
        <v>75197</v>
      </c>
      <c r="F65" s="70">
        <v>2486</v>
      </c>
      <c r="G65" s="73">
        <f t="shared" si="37"/>
        <v>35123</v>
      </c>
      <c r="H65" s="73">
        <f t="shared" si="38"/>
        <v>33966</v>
      </c>
      <c r="I65" s="70">
        <v>28607</v>
      </c>
      <c r="J65" s="70">
        <v>5359</v>
      </c>
      <c r="K65" s="73">
        <f t="shared" si="39"/>
        <v>1157</v>
      </c>
      <c r="L65" s="70">
        <v>1110</v>
      </c>
      <c r="M65" s="70">
        <v>47</v>
      </c>
      <c r="N65" s="73">
        <f t="shared" si="40"/>
        <v>147351</v>
      </c>
      <c r="O65" s="73">
        <f t="shared" si="41"/>
        <v>141126</v>
      </c>
      <c r="P65" s="70">
        <v>73458</v>
      </c>
      <c r="Q65" s="70">
        <v>67668</v>
      </c>
      <c r="R65" s="73">
        <f t="shared" si="42"/>
        <v>6225</v>
      </c>
      <c r="S65" s="73">
        <f t="shared" si="43"/>
        <v>6216</v>
      </c>
      <c r="T65" s="70">
        <v>2624</v>
      </c>
      <c r="U65" s="70">
        <v>3592</v>
      </c>
      <c r="V65" s="73">
        <f t="shared" si="44"/>
        <v>9</v>
      </c>
      <c r="W65" s="70">
        <v>0</v>
      </c>
      <c r="X65" s="70">
        <v>9</v>
      </c>
    </row>
    <row r="66" spans="1:24" s="38" customFormat="1" ht="21" customHeight="1" x14ac:dyDescent="0.2">
      <c r="A66" s="9" t="s">
        <v>142</v>
      </c>
      <c r="B66" s="36">
        <f t="shared" si="34"/>
        <v>-41195</v>
      </c>
      <c r="C66" s="36">
        <f t="shared" si="35"/>
        <v>119386</v>
      </c>
      <c r="D66" s="36">
        <f t="shared" si="36"/>
        <v>82498</v>
      </c>
      <c r="E66" s="10">
        <v>79601</v>
      </c>
      <c r="F66" s="10">
        <v>2897</v>
      </c>
      <c r="G66" s="36">
        <f t="shared" si="37"/>
        <v>36888</v>
      </c>
      <c r="H66" s="36">
        <f t="shared" si="38"/>
        <v>36548</v>
      </c>
      <c r="I66" s="10">
        <v>30561</v>
      </c>
      <c r="J66" s="10">
        <v>5987</v>
      </c>
      <c r="K66" s="36">
        <f t="shared" si="39"/>
        <v>340</v>
      </c>
      <c r="L66" s="10">
        <v>307</v>
      </c>
      <c r="M66" s="10">
        <v>33</v>
      </c>
      <c r="N66" s="36">
        <f t="shared" si="40"/>
        <v>160581</v>
      </c>
      <c r="O66" s="36">
        <f t="shared" si="41"/>
        <v>149400</v>
      </c>
      <c r="P66" s="10">
        <v>74671</v>
      </c>
      <c r="Q66" s="10">
        <v>74729</v>
      </c>
      <c r="R66" s="36">
        <f t="shared" si="42"/>
        <v>11181</v>
      </c>
      <c r="S66" s="36">
        <f t="shared" si="43"/>
        <v>11159</v>
      </c>
      <c r="T66" s="10">
        <v>4576</v>
      </c>
      <c r="U66" s="10">
        <v>6583</v>
      </c>
      <c r="V66" s="36">
        <f t="shared" si="44"/>
        <v>22</v>
      </c>
      <c r="W66" s="10">
        <v>0</v>
      </c>
      <c r="X66" s="10">
        <v>22</v>
      </c>
    </row>
    <row r="67" spans="1:24" s="38" customFormat="1" ht="21" customHeight="1" x14ac:dyDescent="0.2">
      <c r="A67" s="69" t="s">
        <v>143</v>
      </c>
      <c r="B67" s="74">
        <f t="shared" si="34"/>
        <v>-59170</v>
      </c>
      <c r="C67" s="74">
        <f t="shared" si="35"/>
        <v>114380</v>
      </c>
      <c r="D67" s="74">
        <f t="shared" si="36"/>
        <v>77936</v>
      </c>
      <c r="E67" s="71">
        <v>75023</v>
      </c>
      <c r="F67" s="71">
        <v>2913</v>
      </c>
      <c r="G67" s="74">
        <f t="shared" si="37"/>
        <v>36444</v>
      </c>
      <c r="H67" s="74">
        <f t="shared" si="38"/>
        <v>36281</v>
      </c>
      <c r="I67" s="71">
        <v>29936</v>
      </c>
      <c r="J67" s="71">
        <v>6345</v>
      </c>
      <c r="K67" s="74">
        <f t="shared" si="39"/>
        <v>163</v>
      </c>
      <c r="L67" s="71">
        <v>132</v>
      </c>
      <c r="M67" s="71">
        <v>31</v>
      </c>
      <c r="N67" s="74">
        <f t="shared" si="40"/>
        <v>173550</v>
      </c>
      <c r="O67" s="74">
        <f t="shared" si="41"/>
        <v>162656</v>
      </c>
      <c r="P67" s="71">
        <v>75282</v>
      </c>
      <c r="Q67" s="71">
        <v>87374</v>
      </c>
      <c r="R67" s="74">
        <f t="shared" si="42"/>
        <v>10894</v>
      </c>
      <c r="S67" s="74">
        <f t="shared" si="43"/>
        <v>10873</v>
      </c>
      <c r="T67" s="71">
        <v>4337</v>
      </c>
      <c r="U67" s="71">
        <v>6536</v>
      </c>
      <c r="V67" s="74">
        <f t="shared" si="44"/>
        <v>21</v>
      </c>
      <c r="W67" s="71">
        <v>0</v>
      </c>
      <c r="X67" s="71">
        <v>21</v>
      </c>
    </row>
    <row r="68" spans="1:24" s="38" customFormat="1" ht="21" customHeight="1" x14ac:dyDescent="0.2">
      <c r="A68" s="35" t="s">
        <v>144</v>
      </c>
      <c r="B68" s="36">
        <f t="shared" si="34"/>
        <v>-34528</v>
      </c>
      <c r="C68" s="36">
        <f t="shared" si="35"/>
        <v>126982</v>
      </c>
      <c r="D68" s="36">
        <f t="shared" si="36"/>
        <v>87614</v>
      </c>
      <c r="E68" s="36">
        <v>84537</v>
      </c>
      <c r="F68" s="36">
        <v>3077</v>
      </c>
      <c r="G68" s="36">
        <f t="shared" si="37"/>
        <v>39368</v>
      </c>
      <c r="H68" s="36">
        <f t="shared" si="38"/>
        <v>39314</v>
      </c>
      <c r="I68" s="36">
        <v>33007</v>
      </c>
      <c r="J68" s="36">
        <v>6307</v>
      </c>
      <c r="K68" s="36">
        <f t="shared" si="39"/>
        <v>54</v>
      </c>
      <c r="L68" s="36">
        <v>26</v>
      </c>
      <c r="M68" s="36">
        <v>28</v>
      </c>
      <c r="N68" s="36">
        <f t="shared" si="40"/>
        <v>161510</v>
      </c>
      <c r="O68" s="36">
        <f t="shared" si="41"/>
        <v>151082</v>
      </c>
      <c r="P68" s="36">
        <v>76888</v>
      </c>
      <c r="Q68" s="36">
        <v>74194</v>
      </c>
      <c r="R68" s="36">
        <f t="shared" si="42"/>
        <v>10428</v>
      </c>
      <c r="S68" s="36">
        <f t="shared" si="43"/>
        <v>10395</v>
      </c>
      <c r="T68" s="36">
        <v>3873</v>
      </c>
      <c r="U68" s="36">
        <v>6522</v>
      </c>
      <c r="V68" s="36">
        <f t="shared" si="44"/>
        <v>33</v>
      </c>
      <c r="W68" s="36">
        <v>21</v>
      </c>
      <c r="X68" s="36">
        <v>12</v>
      </c>
    </row>
    <row r="69" spans="1:24" s="38" customFormat="1" ht="21" customHeight="1" x14ac:dyDescent="0.2">
      <c r="A69" s="72" t="s">
        <v>145</v>
      </c>
      <c r="B69" s="73">
        <f t="shared" si="34"/>
        <v>-33654</v>
      </c>
      <c r="C69" s="73">
        <f t="shared" si="35"/>
        <v>131153</v>
      </c>
      <c r="D69" s="73">
        <f t="shared" si="36"/>
        <v>89302</v>
      </c>
      <c r="E69" s="73">
        <v>86159</v>
      </c>
      <c r="F69" s="73">
        <v>3143</v>
      </c>
      <c r="G69" s="73">
        <f t="shared" si="37"/>
        <v>41851</v>
      </c>
      <c r="H69" s="73">
        <f t="shared" si="38"/>
        <v>41388</v>
      </c>
      <c r="I69" s="73">
        <v>34702</v>
      </c>
      <c r="J69" s="73">
        <v>6686</v>
      </c>
      <c r="K69" s="73">
        <f t="shared" si="39"/>
        <v>463</v>
      </c>
      <c r="L69" s="73">
        <v>427</v>
      </c>
      <c r="M69" s="73">
        <v>36</v>
      </c>
      <c r="N69" s="73">
        <f t="shared" si="40"/>
        <v>164807</v>
      </c>
      <c r="O69" s="73">
        <f t="shared" si="41"/>
        <v>154398</v>
      </c>
      <c r="P69" s="73">
        <v>82884</v>
      </c>
      <c r="Q69" s="73">
        <v>71514</v>
      </c>
      <c r="R69" s="73">
        <f t="shared" si="42"/>
        <v>10409</v>
      </c>
      <c r="S69" s="73">
        <f t="shared" si="43"/>
        <v>10393</v>
      </c>
      <c r="T69" s="73">
        <v>3944</v>
      </c>
      <c r="U69" s="73">
        <v>6449</v>
      </c>
      <c r="V69" s="73">
        <f t="shared" si="44"/>
        <v>16</v>
      </c>
      <c r="W69" s="73">
        <v>0</v>
      </c>
      <c r="X69" s="73">
        <v>16</v>
      </c>
    </row>
    <row r="70" spans="1:24" s="38" customFormat="1" ht="21" customHeight="1" x14ac:dyDescent="0.2">
      <c r="A70" s="35" t="s">
        <v>146</v>
      </c>
      <c r="B70" s="36">
        <f t="shared" si="34"/>
        <v>-40871</v>
      </c>
      <c r="C70" s="36">
        <f t="shared" si="35"/>
        <v>129616</v>
      </c>
      <c r="D70" s="36">
        <f t="shared" si="36"/>
        <v>89062</v>
      </c>
      <c r="E70" s="36">
        <v>86017</v>
      </c>
      <c r="F70" s="36">
        <v>3045</v>
      </c>
      <c r="G70" s="36">
        <f t="shared" si="37"/>
        <v>40554</v>
      </c>
      <c r="H70" s="36">
        <f t="shared" si="38"/>
        <v>40065</v>
      </c>
      <c r="I70" s="36">
        <v>33301</v>
      </c>
      <c r="J70" s="36">
        <v>6764</v>
      </c>
      <c r="K70" s="36">
        <f t="shared" si="39"/>
        <v>489</v>
      </c>
      <c r="L70" s="36">
        <v>478</v>
      </c>
      <c r="M70" s="36">
        <v>11</v>
      </c>
      <c r="N70" s="36">
        <f t="shared" si="40"/>
        <v>170487</v>
      </c>
      <c r="O70" s="36">
        <f t="shared" si="41"/>
        <v>160147</v>
      </c>
      <c r="P70" s="36">
        <v>83273</v>
      </c>
      <c r="Q70" s="36">
        <v>76874</v>
      </c>
      <c r="R70" s="36">
        <f t="shared" si="42"/>
        <v>10340</v>
      </c>
      <c r="S70" s="36">
        <f t="shared" si="43"/>
        <v>10314</v>
      </c>
      <c r="T70" s="36">
        <v>3917</v>
      </c>
      <c r="U70" s="36">
        <v>6397</v>
      </c>
      <c r="V70" s="36">
        <f t="shared" si="44"/>
        <v>26</v>
      </c>
      <c r="W70" s="36">
        <v>0</v>
      </c>
      <c r="X70" s="36">
        <v>26</v>
      </c>
    </row>
    <row r="71" spans="1:24" s="38" customFormat="1" ht="21" customHeight="1" x14ac:dyDescent="0.2">
      <c r="A71" s="72" t="s">
        <v>147</v>
      </c>
      <c r="B71" s="74">
        <f t="shared" si="34"/>
        <v>-48011</v>
      </c>
      <c r="C71" s="74">
        <f t="shared" si="35"/>
        <v>119169</v>
      </c>
      <c r="D71" s="74">
        <f t="shared" si="36"/>
        <v>78397</v>
      </c>
      <c r="E71" s="74">
        <v>75601</v>
      </c>
      <c r="F71" s="74">
        <v>2796</v>
      </c>
      <c r="G71" s="74">
        <f t="shared" si="37"/>
        <v>40772</v>
      </c>
      <c r="H71" s="74">
        <f t="shared" si="38"/>
        <v>40490</v>
      </c>
      <c r="I71" s="74">
        <v>33780</v>
      </c>
      <c r="J71" s="74">
        <v>6710</v>
      </c>
      <c r="K71" s="74">
        <f t="shared" si="39"/>
        <v>282</v>
      </c>
      <c r="L71" s="74">
        <v>253</v>
      </c>
      <c r="M71" s="74">
        <v>29</v>
      </c>
      <c r="N71" s="74">
        <f t="shared" si="40"/>
        <v>167180</v>
      </c>
      <c r="O71" s="74">
        <f t="shared" si="41"/>
        <v>156046</v>
      </c>
      <c r="P71" s="74">
        <v>79629</v>
      </c>
      <c r="Q71" s="74">
        <v>76417</v>
      </c>
      <c r="R71" s="74">
        <f t="shared" si="42"/>
        <v>11134</v>
      </c>
      <c r="S71" s="74">
        <f t="shared" si="43"/>
        <v>11096</v>
      </c>
      <c r="T71" s="74">
        <v>3931</v>
      </c>
      <c r="U71" s="74">
        <v>7165</v>
      </c>
      <c r="V71" s="74">
        <f t="shared" si="44"/>
        <v>38</v>
      </c>
      <c r="W71" s="74">
        <v>0</v>
      </c>
      <c r="X71" s="74">
        <v>38</v>
      </c>
    </row>
    <row r="72" spans="1:24" s="38" customFormat="1" ht="21" customHeight="1" x14ac:dyDescent="0.2">
      <c r="A72" s="35" t="s">
        <v>149</v>
      </c>
      <c r="B72" s="36">
        <f t="shared" ref="B72:B75" si="45">+C72-N72</f>
        <v>-34434</v>
      </c>
      <c r="C72" s="36">
        <f t="shared" ref="C72:C75" si="46">+D72+G72</f>
        <v>124004</v>
      </c>
      <c r="D72" s="36">
        <f t="shared" ref="D72:D75" si="47">+E72+F72</f>
        <v>78516</v>
      </c>
      <c r="E72" s="36">
        <v>75484</v>
      </c>
      <c r="F72" s="36">
        <v>3032</v>
      </c>
      <c r="G72" s="36">
        <f t="shared" ref="G72:G75" si="48">+H72+K72</f>
        <v>45488</v>
      </c>
      <c r="H72" s="36">
        <f t="shared" ref="H72:H75" si="49">+I72+J72</f>
        <v>45309</v>
      </c>
      <c r="I72" s="36">
        <v>38305</v>
      </c>
      <c r="J72" s="36">
        <v>7004</v>
      </c>
      <c r="K72" s="36">
        <f t="shared" ref="K72:K75" si="50">+L72+M72</f>
        <v>179</v>
      </c>
      <c r="L72" s="36">
        <v>160</v>
      </c>
      <c r="M72" s="36">
        <v>19</v>
      </c>
      <c r="N72" s="36">
        <f t="shared" ref="N72:N75" si="51">+O72+R72</f>
        <v>158438</v>
      </c>
      <c r="O72" s="36">
        <f t="shared" ref="O72:O75" si="52">+P72+Q72</f>
        <v>147282</v>
      </c>
      <c r="P72" s="36">
        <v>79637</v>
      </c>
      <c r="Q72" s="36">
        <v>67645</v>
      </c>
      <c r="R72" s="36">
        <f t="shared" ref="R72:R75" si="53">+S72+V72</f>
        <v>11156</v>
      </c>
      <c r="S72" s="36">
        <f t="shared" ref="S72:S75" si="54">+T72+U72</f>
        <v>11112</v>
      </c>
      <c r="T72" s="36">
        <v>3940</v>
      </c>
      <c r="U72" s="36">
        <v>7172</v>
      </c>
      <c r="V72" s="36">
        <f t="shared" ref="V72:V75" si="55">+W72+X72</f>
        <v>44</v>
      </c>
      <c r="W72" s="36">
        <v>0</v>
      </c>
      <c r="X72" s="36">
        <v>44</v>
      </c>
    </row>
    <row r="73" spans="1:24" s="38" customFormat="1" ht="21" customHeight="1" x14ac:dyDescent="0.2">
      <c r="A73" s="72" t="s">
        <v>150</v>
      </c>
      <c r="B73" s="73">
        <f t="shared" si="45"/>
        <v>-32919</v>
      </c>
      <c r="C73" s="73">
        <f t="shared" si="46"/>
        <v>123085</v>
      </c>
      <c r="D73" s="73">
        <f t="shared" si="47"/>
        <v>77703</v>
      </c>
      <c r="E73" s="73">
        <v>74643</v>
      </c>
      <c r="F73" s="73">
        <v>3060</v>
      </c>
      <c r="G73" s="73">
        <f t="shared" si="48"/>
        <v>45382</v>
      </c>
      <c r="H73" s="73">
        <f t="shared" si="49"/>
        <v>45204</v>
      </c>
      <c r="I73" s="73">
        <v>38378</v>
      </c>
      <c r="J73" s="73">
        <v>6826</v>
      </c>
      <c r="K73" s="73">
        <f t="shared" si="50"/>
        <v>178</v>
      </c>
      <c r="L73" s="73">
        <v>147</v>
      </c>
      <c r="M73" s="73">
        <v>31</v>
      </c>
      <c r="N73" s="73">
        <f t="shared" si="51"/>
        <v>156004</v>
      </c>
      <c r="O73" s="73">
        <f t="shared" si="52"/>
        <v>144008</v>
      </c>
      <c r="P73" s="73">
        <v>79331</v>
      </c>
      <c r="Q73" s="73">
        <v>64677</v>
      </c>
      <c r="R73" s="73">
        <f t="shared" si="53"/>
        <v>11996</v>
      </c>
      <c r="S73" s="73">
        <f t="shared" si="54"/>
        <v>11957</v>
      </c>
      <c r="T73" s="73">
        <v>3913</v>
      </c>
      <c r="U73" s="73">
        <v>8044</v>
      </c>
      <c r="V73" s="73">
        <f t="shared" si="55"/>
        <v>39</v>
      </c>
      <c r="W73" s="73">
        <v>0</v>
      </c>
      <c r="X73" s="73">
        <v>39</v>
      </c>
    </row>
    <row r="74" spans="1:24" s="38" customFormat="1" ht="21" customHeight="1" x14ac:dyDescent="0.2">
      <c r="A74" s="35" t="s">
        <v>151</v>
      </c>
      <c r="B74" s="36">
        <f t="shared" si="45"/>
        <v>-29865</v>
      </c>
      <c r="C74" s="36">
        <f t="shared" si="46"/>
        <v>125528</v>
      </c>
      <c r="D74" s="36">
        <f t="shared" si="47"/>
        <v>81530</v>
      </c>
      <c r="E74" s="36">
        <v>78360</v>
      </c>
      <c r="F74" s="36">
        <v>3170</v>
      </c>
      <c r="G74" s="36">
        <f t="shared" si="48"/>
        <v>43998</v>
      </c>
      <c r="H74" s="36">
        <f t="shared" si="49"/>
        <v>43825</v>
      </c>
      <c r="I74" s="36">
        <v>37002</v>
      </c>
      <c r="J74" s="36">
        <v>6823</v>
      </c>
      <c r="K74" s="36">
        <f t="shared" si="50"/>
        <v>173</v>
      </c>
      <c r="L74" s="36">
        <v>140</v>
      </c>
      <c r="M74" s="36">
        <v>33</v>
      </c>
      <c r="N74" s="36">
        <f t="shared" si="51"/>
        <v>155393</v>
      </c>
      <c r="O74" s="36">
        <f t="shared" si="52"/>
        <v>143316</v>
      </c>
      <c r="P74" s="36">
        <v>80048</v>
      </c>
      <c r="Q74" s="36">
        <v>63268</v>
      </c>
      <c r="R74" s="36">
        <f t="shared" si="53"/>
        <v>12077</v>
      </c>
      <c r="S74" s="36">
        <f t="shared" si="54"/>
        <v>12043</v>
      </c>
      <c r="T74" s="36">
        <v>3875</v>
      </c>
      <c r="U74" s="36">
        <v>8168</v>
      </c>
      <c r="V74" s="36">
        <f t="shared" si="55"/>
        <v>34</v>
      </c>
      <c r="W74" s="36">
        <v>28</v>
      </c>
      <c r="X74" s="36">
        <v>6</v>
      </c>
    </row>
    <row r="75" spans="1:24" s="38" customFormat="1" ht="21" customHeight="1" x14ac:dyDescent="0.2">
      <c r="A75" s="72" t="s">
        <v>152</v>
      </c>
      <c r="B75" s="74">
        <f t="shared" si="45"/>
        <v>-30761</v>
      </c>
      <c r="C75" s="74">
        <f t="shared" si="46"/>
        <v>128547</v>
      </c>
      <c r="D75" s="74">
        <f t="shared" si="47"/>
        <v>85264</v>
      </c>
      <c r="E75" s="74">
        <v>81938</v>
      </c>
      <c r="F75" s="74">
        <v>3326</v>
      </c>
      <c r="G75" s="74">
        <f t="shared" si="48"/>
        <v>43283</v>
      </c>
      <c r="H75" s="74">
        <f t="shared" si="49"/>
        <v>42974</v>
      </c>
      <c r="I75" s="74">
        <v>36171</v>
      </c>
      <c r="J75" s="74">
        <v>6803</v>
      </c>
      <c r="K75" s="74">
        <f t="shared" si="50"/>
        <v>309</v>
      </c>
      <c r="L75" s="74">
        <v>291</v>
      </c>
      <c r="M75" s="74">
        <v>18</v>
      </c>
      <c r="N75" s="74">
        <f t="shared" si="51"/>
        <v>159308</v>
      </c>
      <c r="O75" s="74">
        <f t="shared" si="52"/>
        <v>147397</v>
      </c>
      <c r="P75" s="74">
        <v>83100</v>
      </c>
      <c r="Q75" s="74">
        <v>64297</v>
      </c>
      <c r="R75" s="74">
        <f t="shared" si="53"/>
        <v>11911</v>
      </c>
      <c r="S75" s="74">
        <f t="shared" si="54"/>
        <v>11871</v>
      </c>
      <c r="T75" s="74">
        <v>3701</v>
      </c>
      <c r="U75" s="74">
        <v>8170</v>
      </c>
      <c r="V75" s="74">
        <f t="shared" si="55"/>
        <v>40</v>
      </c>
      <c r="W75" s="74">
        <v>30</v>
      </c>
      <c r="X75" s="74">
        <v>10</v>
      </c>
    </row>
    <row r="76" spans="1:24" s="38" customFormat="1" ht="21" customHeight="1" x14ac:dyDescent="0.2">
      <c r="A76" s="35" t="s">
        <v>153</v>
      </c>
      <c r="B76" s="36">
        <f t="shared" ref="B76:B79" si="56">+C76-N76</f>
        <v>-27502</v>
      </c>
      <c r="C76" s="36">
        <f t="shared" ref="C76:C79" si="57">+D76+G76</f>
        <v>113322</v>
      </c>
      <c r="D76" s="36">
        <f t="shared" ref="D76:D79" si="58">+E76+F76</f>
        <v>70739</v>
      </c>
      <c r="E76" s="36">
        <v>67552</v>
      </c>
      <c r="F76" s="36">
        <v>3187</v>
      </c>
      <c r="G76" s="36">
        <f t="shared" ref="G76:G79" si="59">+H76+K76</f>
        <v>42583</v>
      </c>
      <c r="H76" s="36">
        <f t="shared" ref="H76:H79" si="60">+I76+J76</f>
        <v>42485</v>
      </c>
      <c r="I76" s="36">
        <v>36045</v>
      </c>
      <c r="J76" s="36">
        <v>6440</v>
      </c>
      <c r="K76" s="36">
        <f t="shared" ref="K76:K79" si="61">+L76+M76</f>
        <v>98</v>
      </c>
      <c r="L76" s="36">
        <v>91</v>
      </c>
      <c r="M76" s="36">
        <v>7</v>
      </c>
      <c r="N76" s="36">
        <f t="shared" ref="N76:N79" si="62">+O76+R76</f>
        <v>140824</v>
      </c>
      <c r="O76" s="36">
        <f t="shared" ref="O76:O79" si="63">+P76+Q76</f>
        <v>128418</v>
      </c>
      <c r="P76" s="36">
        <v>77811</v>
      </c>
      <c r="Q76" s="36">
        <v>50607</v>
      </c>
      <c r="R76" s="36">
        <f t="shared" ref="R76:R79" si="64">+S76+V76</f>
        <v>12406</v>
      </c>
      <c r="S76" s="36">
        <f t="shared" ref="S76:S79" si="65">+T76+U76</f>
        <v>12142</v>
      </c>
      <c r="T76" s="36">
        <v>3825</v>
      </c>
      <c r="U76" s="36">
        <v>8317</v>
      </c>
      <c r="V76" s="36">
        <f t="shared" ref="V76:V79" si="66">+W76+X76</f>
        <v>264</v>
      </c>
      <c r="W76" s="36">
        <v>38</v>
      </c>
      <c r="X76" s="36">
        <v>226</v>
      </c>
    </row>
    <row r="77" spans="1:24" s="38" customFormat="1" ht="21" customHeight="1" x14ac:dyDescent="0.2">
      <c r="A77" s="72" t="s">
        <v>154</v>
      </c>
      <c r="B77" s="73">
        <f t="shared" si="56"/>
        <v>-24317</v>
      </c>
      <c r="C77" s="73">
        <f t="shared" si="57"/>
        <v>126366</v>
      </c>
      <c r="D77" s="73">
        <f t="shared" si="58"/>
        <v>80812</v>
      </c>
      <c r="E77" s="73">
        <v>76338</v>
      </c>
      <c r="F77" s="73">
        <v>4474</v>
      </c>
      <c r="G77" s="73">
        <f t="shared" si="59"/>
        <v>45554</v>
      </c>
      <c r="H77" s="73">
        <f t="shared" si="60"/>
        <v>45419</v>
      </c>
      <c r="I77" s="73">
        <v>38701</v>
      </c>
      <c r="J77" s="73">
        <v>6718</v>
      </c>
      <c r="K77" s="73">
        <f t="shared" si="61"/>
        <v>135</v>
      </c>
      <c r="L77" s="73">
        <v>55</v>
      </c>
      <c r="M77" s="73">
        <v>80</v>
      </c>
      <c r="N77" s="73">
        <f t="shared" si="62"/>
        <v>150683</v>
      </c>
      <c r="O77" s="73">
        <f t="shared" si="63"/>
        <v>139518</v>
      </c>
      <c r="P77" s="73">
        <v>75856</v>
      </c>
      <c r="Q77" s="73">
        <v>63662</v>
      </c>
      <c r="R77" s="73">
        <f t="shared" si="64"/>
        <v>11165</v>
      </c>
      <c r="S77" s="73">
        <f t="shared" si="65"/>
        <v>11158</v>
      </c>
      <c r="T77" s="73">
        <v>2677</v>
      </c>
      <c r="U77" s="73">
        <v>8481</v>
      </c>
      <c r="V77" s="73">
        <f t="shared" si="66"/>
        <v>7</v>
      </c>
      <c r="W77" s="73">
        <v>0</v>
      </c>
      <c r="X77" s="73">
        <v>7</v>
      </c>
    </row>
    <row r="78" spans="1:24" s="38" customFormat="1" ht="21" customHeight="1" x14ac:dyDescent="0.2">
      <c r="A78" s="35" t="s">
        <v>155</v>
      </c>
      <c r="B78" s="36">
        <f t="shared" si="56"/>
        <v>-22646</v>
      </c>
      <c r="C78" s="36">
        <f t="shared" si="57"/>
        <v>129691</v>
      </c>
      <c r="D78" s="36">
        <f t="shared" si="58"/>
        <v>84638</v>
      </c>
      <c r="E78" s="36">
        <v>79452</v>
      </c>
      <c r="F78" s="36">
        <v>5186</v>
      </c>
      <c r="G78" s="36">
        <f t="shared" si="59"/>
        <v>45053</v>
      </c>
      <c r="H78" s="36">
        <f t="shared" si="60"/>
        <v>44941</v>
      </c>
      <c r="I78" s="36">
        <v>38201</v>
      </c>
      <c r="J78" s="36">
        <v>6740</v>
      </c>
      <c r="K78" s="36">
        <f t="shared" si="61"/>
        <v>112</v>
      </c>
      <c r="L78" s="36">
        <v>55</v>
      </c>
      <c r="M78" s="36">
        <v>57</v>
      </c>
      <c r="N78" s="36">
        <f t="shared" si="62"/>
        <v>152337</v>
      </c>
      <c r="O78" s="36">
        <f t="shared" si="63"/>
        <v>141755</v>
      </c>
      <c r="P78" s="36">
        <v>76507</v>
      </c>
      <c r="Q78" s="36">
        <v>65248</v>
      </c>
      <c r="R78" s="36">
        <f t="shared" si="64"/>
        <v>10582</v>
      </c>
      <c r="S78" s="36">
        <f t="shared" si="65"/>
        <v>10580</v>
      </c>
      <c r="T78" s="36">
        <v>2660</v>
      </c>
      <c r="U78" s="36">
        <v>7920</v>
      </c>
      <c r="V78" s="36">
        <f t="shared" si="66"/>
        <v>2</v>
      </c>
      <c r="W78" s="36">
        <v>0</v>
      </c>
      <c r="X78" s="36">
        <v>2</v>
      </c>
    </row>
    <row r="79" spans="1:24" s="38" customFormat="1" ht="21" customHeight="1" x14ac:dyDescent="0.2">
      <c r="A79" s="72" t="s">
        <v>156</v>
      </c>
      <c r="B79" s="74">
        <f t="shared" si="56"/>
        <v>-47600</v>
      </c>
      <c r="C79" s="74">
        <f t="shared" si="57"/>
        <v>108802</v>
      </c>
      <c r="D79" s="74">
        <f t="shared" si="58"/>
        <v>62978</v>
      </c>
      <c r="E79" s="74">
        <v>52616</v>
      </c>
      <c r="F79" s="74">
        <v>10362</v>
      </c>
      <c r="G79" s="74">
        <f t="shared" si="59"/>
        <v>45824</v>
      </c>
      <c r="H79" s="74">
        <f t="shared" si="60"/>
        <v>45573</v>
      </c>
      <c r="I79" s="74">
        <v>38834</v>
      </c>
      <c r="J79" s="74">
        <v>6739</v>
      </c>
      <c r="K79" s="74">
        <f t="shared" si="61"/>
        <v>251</v>
      </c>
      <c r="L79" s="74">
        <v>171</v>
      </c>
      <c r="M79" s="74">
        <v>80</v>
      </c>
      <c r="N79" s="74">
        <f t="shared" si="62"/>
        <v>156402</v>
      </c>
      <c r="O79" s="74">
        <f t="shared" si="63"/>
        <v>142754</v>
      </c>
      <c r="P79" s="74">
        <v>71255</v>
      </c>
      <c r="Q79" s="74">
        <v>71499</v>
      </c>
      <c r="R79" s="74">
        <f t="shared" si="64"/>
        <v>13648</v>
      </c>
      <c r="S79" s="74">
        <f t="shared" si="65"/>
        <v>13646</v>
      </c>
      <c r="T79" s="74">
        <v>3148</v>
      </c>
      <c r="U79" s="74">
        <v>10498</v>
      </c>
      <c r="V79" s="74">
        <f t="shared" si="66"/>
        <v>2</v>
      </c>
      <c r="W79" s="74">
        <v>0</v>
      </c>
      <c r="X79" s="74">
        <v>2</v>
      </c>
    </row>
    <row r="80" spans="1:24" s="38" customFormat="1" ht="21" customHeight="1" x14ac:dyDescent="0.2">
      <c r="A80" s="35" t="s">
        <v>158</v>
      </c>
      <c r="B80" s="36">
        <f t="shared" ref="B80:B83" si="67">+C80-N80</f>
        <v>-34737</v>
      </c>
      <c r="C80" s="36">
        <f t="shared" ref="C80:C83" si="68">+D80+G80</f>
        <v>122754</v>
      </c>
      <c r="D80" s="36">
        <f t="shared" ref="D80:D83" si="69">+E80+F80</f>
        <v>73005</v>
      </c>
      <c r="E80" s="36">
        <v>61134</v>
      </c>
      <c r="F80" s="36">
        <v>11871</v>
      </c>
      <c r="G80" s="36">
        <f t="shared" ref="G80:G83" si="70">+H80+K80</f>
        <v>49749</v>
      </c>
      <c r="H80" s="36">
        <f t="shared" ref="H80:H83" si="71">+I80+J80</f>
        <v>49638</v>
      </c>
      <c r="I80" s="36">
        <v>42533</v>
      </c>
      <c r="J80" s="36">
        <v>7105</v>
      </c>
      <c r="K80" s="36">
        <f t="shared" ref="K80:K83" si="72">+L80+M80</f>
        <v>111</v>
      </c>
      <c r="L80" s="36">
        <v>57</v>
      </c>
      <c r="M80" s="36">
        <v>54</v>
      </c>
      <c r="N80" s="36">
        <f t="shared" ref="N80:N83" si="73">+O80+R80</f>
        <v>157491</v>
      </c>
      <c r="O80" s="36">
        <f t="shared" ref="O80:O83" si="74">+P80+Q80</f>
        <v>142471</v>
      </c>
      <c r="P80" s="36">
        <v>72757</v>
      </c>
      <c r="Q80" s="36">
        <v>69714</v>
      </c>
      <c r="R80" s="36">
        <f t="shared" ref="R80:R83" si="75">+S80+V80</f>
        <v>15020</v>
      </c>
      <c r="S80" s="36">
        <f t="shared" ref="S80:S83" si="76">+T80+U80</f>
        <v>14753</v>
      </c>
      <c r="T80" s="36">
        <v>5530</v>
      </c>
      <c r="U80" s="36">
        <v>9223</v>
      </c>
      <c r="V80" s="36">
        <f t="shared" ref="V80:V83" si="77">+W80+X80</f>
        <v>267</v>
      </c>
      <c r="W80" s="36">
        <v>267</v>
      </c>
      <c r="X80" s="36">
        <v>0</v>
      </c>
    </row>
    <row r="81" spans="1:24" s="38" customFormat="1" ht="21" customHeight="1" x14ac:dyDescent="0.2">
      <c r="A81" s="39" t="s">
        <v>159</v>
      </c>
      <c r="B81" s="40">
        <f t="shared" si="67"/>
        <v>-40397</v>
      </c>
      <c r="C81" s="40">
        <f t="shared" si="68"/>
        <v>129333</v>
      </c>
      <c r="D81" s="40">
        <f t="shared" si="69"/>
        <v>80369</v>
      </c>
      <c r="E81" s="40">
        <v>66858</v>
      </c>
      <c r="F81" s="40">
        <v>13511</v>
      </c>
      <c r="G81" s="40">
        <f t="shared" si="70"/>
        <v>48964</v>
      </c>
      <c r="H81" s="40">
        <f t="shared" si="71"/>
        <v>48661</v>
      </c>
      <c r="I81" s="40">
        <v>41611</v>
      </c>
      <c r="J81" s="40">
        <v>7050</v>
      </c>
      <c r="K81" s="40">
        <f t="shared" si="72"/>
        <v>303</v>
      </c>
      <c r="L81" s="40">
        <v>270</v>
      </c>
      <c r="M81" s="40">
        <v>33</v>
      </c>
      <c r="N81" s="40">
        <f t="shared" si="73"/>
        <v>169730</v>
      </c>
      <c r="O81" s="40">
        <f t="shared" si="74"/>
        <v>151965</v>
      </c>
      <c r="P81" s="40">
        <v>73512</v>
      </c>
      <c r="Q81" s="40">
        <v>78453</v>
      </c>
      <c r="R81" s="40">
        <f t="shared" si="75"/>
        <v>17765</v>
      </c>
      <c r="S81" s="40">
        <f t="shared" si="76"/>
        <v>17672</v>
      </c>
      <c r="T81" s="40">
        <v>5311</v>
      </c>
      <c r="U81" s="40">
        <v>12361</v>
      </c>
      <c r="V81" s="40">
        <f t="shared" si="77"/>
        <v>93</v>
      </c>
      <c r="W81" s="40">
        <v>92</v>
      </c>
      <c r="X81" s="40">
        <v>1</v>
      </c>
    </row>
    <row r="82" spans="1:24" s="38" customFormat="1" ht="21" customHeight="1" x14ac:dyDescent="0.2">
      <c r="A82" s="35" t="s">
        <v>160</v>
      </c>
      <c r="B82" s="36">
        <f t="shared" si="67"/>
        <v>-38184</v>
      </c>
      <c r="C82" s="36">
        <f t="shared" si="68"/>
        <v>135986</v>
      </c>
      <c r="D82" s="36">
        <f t="shared" si="69"/>
        <v>85928</v>
      </c>
      <c r="E82" s="36">
        <v>71939</v>
      </c>
      <c r="F82" s="36">
        <v>13989</v>
      </c>
      <c r="G82" s="36">
        <f t="shared" si="70"/>
        <v>50058</v>
      </c>
      <c r="H82" s="36">
        <f t="shared" si="71"/>
        <v>49930</v>
      </c>
      <c r="I82" s="36">
        <v>42886</v>
      </c>
      <c r="J82" s="36">
        <v>7044</v>
      </c>
      <c r="K82" s="36">
        <f t="shared" si="72"/>
        <v>128</v>
      </c>
      <c r="L82" s="36">
        <v>76</v>
      </c>
      <c r="M82" s="36">
        <v>52</v>
      </c>
      <c r="N82" s="36">
        <f t="shared" si="73"/>
        <v>174170</v>
      </c>
      <c r="O82" s="36">
        <f t="shared" si="74"/>
        <v>155535</v>
      </c>
      <c r="P82" s="36">
        <v>74269</v>
      </c>
      <c r="Q82" s="36">
        <v>81266</v>
      </c>
      <c r="R82" s="36">
        <f t="shared" si="75"/>
        <v>18635</v>
      </c>
      <c r="S82" s="36">
        <f t="shared" si="76"/>
        <v>18616</v>
      </c>
      <c r="T82" s="36">
        <v>6038</v>
      </c>
      <c r="U82" s="36">
        <v>12578</v>
      </c>
      <c r="V82" s="36">
        <f t="shared" si="77"/>
        <v>19</v>
      </c>
      <c r="W82" s="36">
        <v>18</v>
      </c>
      <c r="X82" s="36">
        <v>1</v>
      </c>
    </row>
    <row r="83" spans="1:24" s="38" customFormat="1" ht="21" customHeight="1" x14ac:dyDescent="0.2">
      <c r="A83" s="39" t="s">
        <v>161</v>
      </c>
      <c r="B83" s="41">
        <f t="shared" si="67"/>
        <v>-42007</v>
      </c>
      <c r="C83" s="41">
        <f t="shared" si="68"/>
        <v>134796</v>
      </c>
      <c r="D83" s="41">
        <f t="shared" si="69"/>
        <v>88971</v>
      </c>
      <c r="E83" s="41">
        <v>74597</v>
      </c>
      <c r="F83" s="41">
        <v>14374</v>
      </c>
      <c r="G83" s="41">
        <f t="shared" si="70"/>
        <v>45825</v>
      </c>
      <c r="H83" s="41">
        <f t="shared" si="71"/>
        <v>45623</v>
      </c>
      <c r="I83" s="41">
        <v>38425</v>
      </c>
      <c r="J83" s="41">
        <v>7198</v>
      </c>
      <c r="K83" s="41">
        <f t="shared" si="72"/>
        <v>202</v>
      </c>
      <c r="L83" s="41">
        <v>114</v>
      </c>
      <c r="M83" s="41">
        <v>88</v>
      </c>
      <c r="N83" s="41">
        <f t="shared" si="73"/>
        <v>176803</v>
      </c>
      <c r="O83" s="41">
        <f t="shared" si="74"/>
        <v>154990</v>
      </c>
      <c r="P83" s="41">
        <v>75045</v>
      </c>
      <c r="Q83" s="41">
        <v>79945</v>
      </c>
      <c r="R83" s="41">
        <f t="shared" si="75"/>
        <v>21813</v>
      </c>
      <c r="S83" s="41">
        <f t="shared" si="76"/>
        <v>21808</v>
      </c>
      <c r="T83" s="41">
        <v>6002</v>
      </c>
      <c r="U83" s="41">
        <v>15806</v>
      </c>
      <c r="V83" s="41">
        <f t="shared" si="77"/>
        <v>5</v>
      </c>
      <c r="W83" s="41">
        <v>4</v>
      </c>
      <c r="X83" s="41">
        <v>1</v>
      </c>
    </row>
    <row r="84" spans="1:24" s="38" customFormat="1" ht="21" customHeight="1" x14ac:dyDescent="0.2">
      <c r="A84" s="35" t="s">
        <v>162</v>
      </c>
      <c r="B84" s="36">
        <f t="shared" ref="B84:B87" si="78">+C84-N84</f>
        <v>-45668</v>
      </c>
      <c r="C84" s="36">
        <f t="shared" ref="C84:C87" si="79">+D84+G84</f>
        <v>124212</v>
      </c>
      <c r="D84" s="36">
        <f t="shared" ref="D84:D87" si="80">+E84+F84</f>
        <v>81355</v>
      </c>
      <c r="E84" s="36">
        <v>66678</v>
      </c>
      <c r="F84" s="36">
        <v>14677</v>
      </c>
      <c r="G84" s="36">
        <f t="shared" ref="G84:G87" si="81">+H84+K84</f>
        <v>42857</v>
      </c>
      <c r="H84" s="36">
        <f t="shared" ref="H84:H87" si="82">+I84+J84</f>
        <v>42633</v>
      </c>
      <c r="I84" s="36">
        <v>35548</v>
      </c>
      <c r="J84" s="36">
        <v>7085</v>
      </c>
      <c r="K84" s="36">
        <f t="shared" ref="K84:K87" si="83">+L84+M84</f>
        <v>224</v>
      </c>
      <c r="L84" s="36">
        <v>83</v>
      </c>
      <c r="M84" s="36">
        <v>141</v>
      </c>
      <c r="N84" s="36">
        <f t="shared" ref="N84:N87" si="84">+O84+R84</f>
        <v>169880</v>
      </c>
      <c r="O84" s="36">
        <f t="shared" ref="O84:O87" si="85">+P84+Q84</f>
        <v>148602</v>
      </c>
      <c r="P84" s="36">
        <v>72807</v>
      </c>
      <c r="Q84" s="36">
        <v>75795</v>
      </c>
      <c r="R84" s="36">
        <f t="shared" ref="R84:R87" si="86">+S84+V84</f>
        <v>21278</v>
      </c>
      <c r="S84" s="36">
        <f t="shared" ref="S84:S87" si="87">+T84+U84</f>
        <v>21270</v>
      </c>
      <c r="T84" s="36">
        <v>6215</v>
      </c>
      <c r="U84" s="36">
        <v>15055</v>
      </c>
      <c r="V84" s="36">
        <f t="shared" ref="V84:V87" si="88">+W84+X84</f>
        <v>8</v>
      </c>
      <c r="W84" s="36">
        <v>8</v>
      </c>
      <c r="X84" s="36">
        <v>0</v>
      </c>
    </row>
    <row r="85" spans="1:24" s="38" customFormat="1" ht="21" customHeight="1" x14ac:dyDescent="0.2">
      <c r="A85" s="72" t="s">
        <v>163</v>
      </c>
      <c r="B85" s="40">
        <f t="shared" si="78"/>
        <v>-44002</v>
      </c>
      <c r="C85" s="40">
        <f t="shared" si="79"/>
        <v>112148</v>
      </c>
      <c r="D85" s="40">
        <f t="shared" si="80"/>
        <v>70303</v>
      </c>
      <c r="E85" s="40">
        <v>57285</v>
      </c>
      <c r="F85" s="40">
        <v>13018</v>
      </c>
      <c r="G85" s="40">
        <f t="shared" si="81"/>
        <v>41845</v>
      </c>
      <c r="H85" s="40">
        <f t="shared" si="82"/>
        <v>41225</v>
      </c>
      <c r="I85" s="40">
        <v>33636</v>
      </c>
      <c r="J85" s="40">
        <v>7589</v>
      </c>
      <c r="K85" s="40">
        <f t="shared" si="83"/>
        <v>620</v>
      </c>
      <c r="L85" s="40">
        <v>56</v>
      </c>
      <c r="M85" s="40">
        <v>564</v>
      </c>
      <c r="N85" s="40">
        <f t="shared" si="84"/>
        <v>156150</v>
      </c>
      <c r="O85" s="40">
        <f t="shared" si="85"/>
        <v>135734</v>
      </c>
      <c r="P85" s="40">
        <v>71420</v>
      </c>
      <c r="Q85" s="40">
        <v>64314</v>
      </c>
      <c r="R85" s="40">
        <f t="shared" si="86"/>
        <v>20416</v>
      </c>
      <c r="S85" s="40">
        <f t="shared" si="87"/>
        <v>20374</v>
      </c>
      <c r="T85" s="40">
        <v>6280</v>
      </c>
      <c r="U85" s="40">
        <v>14094</v>
      </c>
      <c r="V85" s="40">
        <f t="shared" si="88"/>
        <v>42</v>
      </c>
      <c r="W85" s="40">
        <v>30</v>
      </c>
      <c r="X85" s="40">
        <v>12</v>
      </c>
    </row>
    <row r="86" spans="1:24" s="38" customFormat="1" ht="21" customHeight="1" x14ac:dyDescent="0.2">
      <c r="A86" s="35" t="s">
        <v>164</v>
      </c>
      <c r="B86" s="36">
        <f t="shared" si="78"/>
        <v>-32114</v>
      </c>
      <c r="C86" s="36">
        <f t="shared" si="79"/>
        <v>113346</v>
      </c>
      <c r="D86" s="36">
        <f t="shared" si="80"/>
        <v>68248</v>
      </c>
      <c r="E86" s="36">
        <v>54450</v>
      </c>
      <c r="F86" s="36">
        <v>13798</v>
      </c>
      <c r="G86" s="36">
        <f t="shared" si="81"/>
        <v>45098</v>
      </c>
      <c r="H86" s="36">
        <f t="shared" si="82"/>
        <v>43111</v>
      </c>
      <c r="I86" s="36">
        <v>34012</v>
      </c>
      <c r="J86" s="36">
        <v>9099</v>
      </c>
      <c r="K86" s="36">
        <f t="shared" si="83"/>
        <v>1987</v>
      </c>
      <c r="L86" s="36">
        <v>1405</v>
      </c>
      <c r="M86" s="36">
        <v>582</v>
      </c>
      <c r="N86" s="36">
        <f t="shared" si="84"/>
        <v>145460</v>
      </c>
      <c r="O86" s="36">
        <f t="shared" si="85"/>
        <v>124507</v>
      </c>
      <c r="P86" s="36">
        <v>71012</v>
      </c>
      <c r="Q86" s="36">
        <v>53495</v>
      </c>
      <c r="R86" s="36">
        <f t="shared" si="86"/>
        <v>20953</v>
      </c>
      <c r="S86" s="36">
        <f t="shared" si="87"/>
        <v>20928</v>
      </c>
      <c r="T86" s="36">
        <v>6408</v>
      </c>
      <c r="U86" s="36">
        <v>14520</v>
      </c>
      <c r="V86" s="36">
        <f t="shared" si="88"/>
        <v>25</v>
      </c>
      <c r="W86" s="36">
        <v>25</v>
      </c>
      <c r="X86" s="36">
        <v>0</v>
      </c>
    </row>
    <row r="87" spans="1:24" s="38" customFormat="1" ht="21" customHeight="1" x14ac:dyDescent="0.2">
      <c r="A87" s="72" t="s">
        <v>165</v>
      </c>
      <c r="B87" s="41">
        <f t="shared" si="78"/>
        <v>-42741</v>
      </c>
      <c r="C87" s="41">
        <f t="shared" si="79"/>
        <v>115811</v>
      </c>
      <c r="D87" s="41">
        <f t="shared" si="80"/>
        <v>70309</v>
      </c>
      <c r="E87" s="41">
        <v>56490</v>
      </c>
      <c r="F87" s="41">
        <v>13819</v>
      </c>
      <c r="G87" s="41">
        <f t="shared" si="81"/>
        <v>45502</v>
      </c>
      <c r="H87" s="41">
        <f t="shared" si="82"/>
        <v>42319</v>
      </c>
      <c r="I87" s="41">
        <v>32405</v>
      </c>
      <c r="J87" s="41">
        <v>9914</v>
      </c>
      <c r="K87" s="41">
        <f t="shared" si="83"/>
        <v>3183</v>
      </c>
      <c r="L87" s="41">
        <v>2532</v>
      </c>
      <c r="M87" s="41">
        <v>651</v>
      </c>
      <c r="N87" s="41">
        <f t="shared" si="84"/>
        <v>158552</v>
      </c>
      <c r="O87" s="41">
        <f t="shared" si="85"/>
        <v>138053</v>
      </c>
      <c r="P87" s="41">
        <v>70847</v>
      </c>
      <c r="Q87" s="41">
        <v>67206</v>
      </c>
      <c r="R87" s="41">
        <f t="shared" si="86"/>
        <v>20499</v>
      </c>
      <c r="S87" s="41">
        <f t="shared" si="87"/>
        <v>20464</v>
      </c>
      <c r="T87" s="41">
        <v>6279</v>
      </c>
      <c r="U87" s="41">
        <v>14185</v>
      </c>
      <c r="V87" s="41">
        <f t="shared" si="88"/>
        <v>35</v>
      </c>
      <c r="W87" s="41">
        <v>35</v>
      </c>
      <c r="X87" s="41">
        <v>0</v>
      </c>
    </row>
    <row r="88" spans="1:24" s="38" customFormat="1" ht="21" customHeight="1" x14ac:dyDescent="0.2">
      <c r="A88" s="35" t="s">
        <v>166</v>
      </c>
      <c r="B88" s="36">
        <f t="shared" ref="B88:B91" si="89">+C88-N88</f>
        <v>-27955</v>
      </c>
      <c r="C88" s="36">
        <f t="shared" ref="C88:C91" si="90">+D88+G88</f>
        <v>127756</v>
      </c>
      <c r="D88" s="36">
        <f t="shared" ref="D88:D91" si="91">+E88+F88</f>
        <v>79009</v>
      </c>
      <c r="E88" s="36">
        <v>63808</v>
      </c>
      <c r="F88" s="36">
        <v>15201</v>
      </c>
      <c r="G88" s="36">
        <f t="shared" ref="G88:G91" si="92">+H88+K88</f>
        <v>48747</v>
      </c>
      <c r="H88" s="36">
        <f t="shared" ref="H88:H91" si="93">+I88+J88</f>
        <v>45424</v>
      </c>
      <c r="I88" s="36">
        <v>34150</v>
      </c>
      <c r="J88" s="36">
        <v>11274</v>
      </c>
      <c r="K88" s="36">
        <f t="shared" ref="K88:K91" si="94">+L88+M88</f>
        <v>3323</v>
      </c>
      <c r="L88" s="36">
        <v>2478</v>
      </c>
      <c r="M88" s="36">
        <v>845</v>
      </c>
      <c r="N88" s="36">
        <f t="shared" ref="N88:N91" si="95">+O88+R88</f>
        <v>155711</v>
      </c>
      <c r="O88" s="36">
        <f t="shared" ref="O88:O91" si="96">+P88+Q88</f>
        <v>134579</v>
      </c>
      <c r="P88" s="36">
        <v>70376</v>
      </c>
      <c r="Q88" s="36">
        <v>64203</v>
      </c>
      <c r="R88" s="36">
        <f t="shared" ref="R88:R91" si="97">+S88+V88</f>
        <v>21132</v>
      </c>
      <c r="S88" s="36">
        <f t="shared" ref="S88:S91" si="98">+T88+U88</f>
        <v>21110</v>
      </c>
      <c r="T88" s="36">
        <v>5887</v>
      </c>
      <c r="U88" s="36">
        <v>15223</v>
      </c>
      <c r="V88" s="36">
        <f t="shared" ref="V88:V91" si="99">+W88+X88</f>
        <v>22</v>
      </c>
      <c r="W88" s="36">
        <v>15</v>
      </c>
      <c r="X88" s="36">
        <v>7</v>
      </c>
    </row>
    <row r="89" spans="1:24" s="38" customFormat="1" ht="21" customHeight="1" x14ac:dyDescent="0.2">
      <c r="A89" s="72" t="s">
        <v>167</v>
      </c>
      <c r="B89" s="40">
        <f t="shared" si="89"/>
        <v>-35483</v>
      </c>
      <c r="C89" s="40">
        <f t="shared" si="90"/>
        <v>131692</v>
      </c>
      <c r="D89" s="40">
        <f t="shared" si="91"/>
        <v>81530</v>
      </c>
      <c r="E89" s="40">
        <v>65857</v>
      </c>
      <c r="F89" s="40">
        <v>15673</v>
      </c>
      <c r="G89" s="40">
        <f t="shared" si="92"/>
        <v>50162</v>
      </c>
      <c r="H89" s="40">
        <f t="shared" si="93"/>
        <v>47153</v>
      </c>
      <c r="I89" s="40">
        <v>35359</v>
      </c>
      <c r="J89" s="40">
        <v>11794</v>
      </c>
      <c r="K89" s="40">
        <f t="shared" si="94"/>
        <v>3009</v>
      </c>
      <c r="L89" s="40">
        <v>2555</v>
      </c>
      <c r="M89" s="40">
        <v>454</v>
      </c>
      <c r="N89" s="40">
        <f t="shared" si="95"/>
        <v>167175</v>
      </c>
      <c r="O89" s="40">
        <f t="shared" si="96"/>
        <v>144592</v>
      </c>
      <c r="P89" s="40">
        <v>72413</v>
      </c>
      <c r="Q89" s="40">
        <v>72179</v>
      </c>
      <c r="R89" s="40">
        <f t="shared" si="97"/>
        <v>22583</v>
      </c>
      <c r="S89" s="40">
        <f t="shared" si="98"/>
        <v>22182</v>
      </c>
      <c r="T89" s="40">
        <v>6134</v>
      </c>
      <c r="U89" s="40">
        <v>16048</v>
      </c>
      <c r="V89" s="40">
        <f t="shared" si="99"/>
        <v>401</v>
      </c>
      <c r="W89" s="40">
        <v>392</v>
      </c>
      <c r="X89" s="40">
        <v>9</v>
      </c>
    </row>
    <row r="90" spans="1:24" s="38" customFormat="1" ht="21" customHeight="1" x14ac:dyDescent="0.2">
      <c r="A90" s="35" t="s">
        <v>168</v>
      </c>
      <c r="B90" s="36">
        <f t="shared" si="89"/>
        <v>-16777</v>
      </c>
      <c r="C90" s="36">
        <f t="shared" si="90"/>
        <v>143620</v>
      </c>
      <c r="D90" s="36">
        <f t="shared" si="91"/>
        <v>84367</v>
      </c>
      <c r="E90" s="36">
        <v>68211</v>
      </c>
      <c r="F90" s="36">
        <v>16156</v>
      </c>
      <c r="G90" s="36">
        <f t="shared" si="92"/>
        <v>59253</v>
      </c>
      <c r="H90" s="36">
        <f t="shared" si="93"/>
        <v>53125</v>
      </c>
      <c r="I90" s="36">
        <v>40598</v>
      </c>
      <c r="J90" s="36">
        <v>12527</v>
      </c>
      <c r="K90" s="36">
        <f t="shared" si="94"/>
        <v>6128</v>
      </c>
      <c r="L90" s="36">
        <v>5631</v>
      </c>
      <c r="M90" s="36">
        <v>497</v>
      </c>
      <c r="N90" s="36">
        <f t="shared" si="95"/>
        <v>160397</v>
      </c>
      <c r="O90" s="36">
        <f t="shared" si="96"/>
        <v>136176</v>
      </c>
      <c r="P90" s="36">
        <v>73268</v>
      </c>
      <c r="Q90" s="36">
        <v>62908</v>
      </c>
      <c r="R90" s="36">
        <f t="shared" si="97"/>
        <v>24221</v>
      </c>
      <c r="S90" s="36">
        <f t="shared" si="98"/>
        <v>23810</v>
      </c>
      <c r="T90" s="36">
        <v>5589</v>
      </c>
      <c r="U90" s="36">
        <v>18221</v>
      </c>
      <c r="V90" s="36">
        <f t="shared" si="99"/>
        <v>411</v>
      </c>
      <c r="W90" s="36">
        <v>379</v>
      </c>
      <c r="X90" s="36">
        <v>32</v>
      </c>
    </row>
    <row r="91" spans="1:24" s="38" customFormat="1" ht="21" customHeight="1" x14ac:dyDescent="0.2">
      <c r="A91" s="72" t="s">
        <v>169</v>
      </c>
      <c r="B91" s="41">
        <f t="shared" si="89"/>
        <v>-26985</v>
      </c>
      <c r="C91" s="41">
        <f t="shared" si="90"/>
        <v>145667</v>
      </c>
      <c r="D91" s="41">
        <f t="shared" si="91"/>
        <v>86103</v>
      </c>
      <c r="E91" s="41">
        <v>69503</v>
      </c>
      <c r="F91" s="41">
        <v>16600</v>
      </c>
      <c r="G91" s="41">
        <f t="shared" si="92"/>
        <v>59564</v>
      </c>
      <c r="H91" s="41">
        <f t="shared" si="93"/>
        <v>52481</v>
      </c>
      <c r="I91" s="41">
        <v>39575</v>
      </c>
      <c r="J91" s="41">
        <v>12906</v>
      </c>
      <c r="K91" s="41">
        <f t="shared" si="94"/>
        <v>7083</v>
      </c>
      <c r="L91" s="41">
        <v>6694</v>
      </c>
      <c r="M91" s="41">
        <v>389</v>
      </c>
      <c r="N91" s="41">
        <f t="shared" si="95"/>
        <v>172652</v>
      </c>
      <c r="O91" s="41">
        <f t="shared" si="96"/>
        <v>150023</v>
      </c>
      <c r="P91" s="41">
        <v>75616</v>
      </c>
      <c r="Q91" s="41">
        <v>74407</v>
      </c>
      <c r="R91" s="41">
        <f t="shared" si="97"/>
        <v>22629</v>
      </c>
      <c r="S91" s="41">
        <f t="shared" si="98"/>
        <v>22214</v>
      </c>
      <c r="T91" s="41">
        <v>4709</v>
      </c>
      <c r="U91" s="41">
        <v>17505</v>
      </c>
      <c r="V91" s="41">
        <f t="shared" si="99"/>
        <v>415</v>
      </c>
      <c r="W91" s="41">
        <v>28</v>
      </c>
      <c r="X91" s="41">
        <v>387</v>
      </c>
    </row>
    <row r="92" spans="1:24" s="38" customFormat="1" ht="21" customHeight="1" x14ac:dyDescent="0.2">
      <c r="A92" s="35" t="s">
        <v>170</v>
      </c>
      <c r="B92" s="36">
        <f t="shared" ref="B92:B95" si="100">+C92-N92</f>
        <v>-11504</v>
      </c>
      <c r="C92" s="36">
        <f t="shared" ref="C92:C95" si="101">+D92+G92</f>
        <v>159197</v>
      </c>
      <c r="D92" s="36">
        <f t="shared" ref="D92:D95" si="102">+E92+F92</f>
        <v>93959</v>
      </c>
      <c r="E92" s="36">
        <v>76186</v>
      </c>
      <c r="F92" s="36">
        <v>17773</v>
      </c>
      <c r="G92" s="36">
        <f t="shared" ref="G92:G95" si="103">+H92+K92</f>
        <v>65238</v>
      </c>
      <c r="H92" s="36">
        <f t="shared" ref="H92:H95" si="104">+I92+J92</f>
        <v>59291</v>
      </c>
      <c r="I92" s="36">
        <v>45336</v>
      </c>
      <c r="J92" s="36">
        <v>13955</v>
      </c>
      <c r="K92" s="36">
        <f t="shared" ref="K92:K95" si="105">+L92+M92</f>
        <v>5947</v>
      </c>
      <c r="L92" s="36">
        <v>5826</v>
      </c>
      <c r="M92" s="36">
        <v>121</v>
      </c>
      <c r="N92" s="36">
        <f t="shared" ref="N92:N95" si="106">+O92+R92</f>
        <v>170701</v>
      </c>
      <c r="O92" s="36">
        <f t="shared" ref="O92:O95" si="107">+P92+Q92</f>
        <v>148469</v>
      </c>
      <c r="P92" s="36">
        <v>79526</v>
      </c>
      <c r="Q92" s="36">
        <v>68943</v>
      </c>
      <c r="R92" s="36">
        <f t="shared" ref="R92:R95" si="108">+S92+V92</f>
        <v>22232</v>
      </c>
      <c r="S92" s="36">
        <f t="shared" ref="S92:S95" si="109">+T92+U92</f>
        <v>21770</v>
      </c>
      <c r="T92" s="36">
        <v>4532</v>
      </c>
      <c r="U92" s="36">
        <v>17238</v>
      </c>
      <c r="V92" s="36">
        <f t="shared" ref="V92:V95" si="110">+W92+X92</f>
        <v>462</v>
      </c>
      <c r="W92" s="36">
        <v>42</v>
      </c>
      <c r="X92" s="36">
        <v>420</v>
      </c>
    </row>
    <row r="93" spans="1:24" s="38" customFormat="1" ht="21" customHeight="1" x14ac:dyDescent="0.2">
      <c r="A93" s="72" t="s">
        <v>171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1:24" s="38" customFormat="1" ht="21" customHeight="1" x14ac:dyDescent="0.2">
      <c r="A94" s="35" t="s">
        <v>172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 spans="1:24" s="38" customFormat="1" ht="21" customHeight="1" x14ac:dyDescent="0.2">
      <c r="A95" s="72" t="s">
        <v>173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</row>
  </sheetData>
  <mergeCells count="23">
    <mergeCell ref="P9:P10"/>
    <mergeCell ref="C7:M7"/>
    <mergeCell ref="N7:X7"/>
    <mergeCell ref="D8:F8"/>
    <mergeCell ref="G8:M8"/>
    <mergeCell ref="O8:Q8"/>
    <mergeCell ref="R8:X8"/>
    <mergeCell ref="B5:X5"/>
    <mergeCell ref="B6:X6"/>
    <mergeCell ref="Q9:Q10"/>
    <mergeCell ref="R9:R10"/>
    <mergeCell ref="S9:U9"/>
    <mergeCell ref="V9:X9"/>
    <mergeCell ref="D9:D10"/>
    <mergeCell ref="E9:E10"/>
    <mergeCell ref="F9:F10"/>
    <mergeCell ref="G9:G10"/>
    <mergeCell ref="H9:J9"/>
    <mergeCell ref="K9:M9"/>
    <mergeCell ref="B7:B10"/>
    <mergeCell ref="C8:C10"/>
    <mergeCell ref="N8:N10"/>
    <mergeCell ref="O9:O10"/>
  </mergeCells>
  <pageMargins left="0.19685039370078741" right="0.23622047244094491" top="0.27559055118110237" bottom="0.19685039370078741" header="0.27559055118110237" footer="0.15748031496062992"/>
  <pageSetup paperSize="9" scale="36" fitToHeight="3" orientation="landscape" r:id="rId1"/>
  <headerFooter alignWithMargins="0"/>
  <rowBreaks count="1" manualBreakCount="1">
    <brk id="71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2"/>
  </sheetPr>
  <dimension ref="A1:AO93"/>
  <sheetViews>
    <sheetView showGridLines="0" view="pageBreakPreview" zoomScale="80" zoomScaleNormal="100" zoomScaleSheetLayoutView="80" workbookViewId="0">
      <pane xSplit="1" ySplit="9" topLeftCell="D67" activePane="bottomRight" state="frozen"/>
      <selection pane="topRight" activeCell="B1" sqref="B1"/>
      <selection pane="bottomLeft" activeCell="A10" sqref="A10"/>
      <selection pane="bottomRight" activeCell="A91" sqref="A91"/>
    </sheetView>
  </sheetViews>
  <sheetFormatPr defaultColWidth="9.140625" defaultRowHeight="12.75" x14ac:dyDescent="0.2"/>
  <cols>
    <col min="1" max="1" width="14" style="3" customWidth="1"/>
    <col min="2" max="5" width="16.5703125" style="3" customWidth="1"/>
    <col min="6" max="8" width="16.140625" style="3" customWidth="1"/>
    <col min="9" max="11" width="17.28515625" style="3" customWidth="1"/>
    <col min="12" max="14" width="18.85546875" style="3" customWidth="1"/>
    <col min="15" max="15" width="17.7109375" style="3" customWidth="1"/>
    <col min="16" max="17" width="18.85546875" style="3" customWidth="1"/>
    <col min="18" max="20" width="17.140625" style="3" customWidth="1"/>
    <col min="21" max="16384" width="9.140625" style="3"/>
  </cols>
  <sheetData>
    <row r="1" spans="1:41" s="2" customFormat="1" ht="18" x14ac:dyDescent="0.2">
      <c r="A1" s="1" t="s">
        <v>9</v>
      </c>
    </row>
    <row r="3" spans="1:41" ht="15.75" x14ac:dyDescent="0.25">
      <c r="A3" s="5" t="s">
        <v>119</v>
      </c>
    </row>
    <row r="5" spans="1:41" ht="24.75" customHeight="1" x14ac:dyDescent="0.25">
      <c r="A5" s="105"/>
      <c r="B5" s="262" t="s">
        <v>84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4"/>
    </row>
    <row r="6" spans="1:41" ht="22.5" customHeight="1" x14ac:dyDescent="0.2">
      <c r="A6" s="106"/>
      <c r="B6" s="265" t="s">
        <v>120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266"/>
    </row>
    <row r="7" spans="1:41" s="7" customFormat="1" ht="31.5" customHeight="1" x14ac:dyDescent="0.2">
      <c r="A7" s="107" t="s">
        <v>12</v>
      </c>
      <c r="B7" s="243" t="s">
        <v>66</v>
      </c>
      <c r="C7" s="218" t="s">
        <v>93</v>
      </c>
      <c r="D7" s="219"/>
      <c r="E7" s="220"/>
      <c r="F7" s="218" t="s">
        <v>76</v>
      </c>
      <c r="G7" s="219"/>
      <c r="H7" s="220"/>
      <c r="I7" s="218" t="s">
        <v>77</v>
      </c>
      <c r="J7" s="219"/>
      <c r="K7" s="220"/>
      <c r="L7" s="218" t="s">
        <v>2</v>
      </c>
      <c r="M7" s="219"/>
      <c r="N7" s="220"/>
      <c r="O7" s="218" t="s">
        <v>3</v>
      </c>
      <c r="P7" s="219"/>
      <c r="Q7" s="220"/>
      <c r="R7" s="218" t="s">
        <v>148</v>
      </c>
      <c r="S7" s="219"/>
      <c r="T7" s="26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7" customFormat="1" ht="70.5" customHeight="1" x14ac:dyDescent="0.25">
      <c r="A8" s="108"/>
      <c r="B8" s="267"/>
      <c r="C8" s="59" t="s">
        <v>66</v>
      </c>
      <c r="D8" s="45" t="s">
        <v>95</v>
      </c>
      <c r="E8" s="45" t="s">
        <v>96</v>
      </c>
      <c r="F8" s="44" t="s">
        <v>66</v>
      </c>
      <c r="G8" s="45" t="s">
        <v>95</v>
      </c>
      <c r="H8" s="45" t="s">
        <v>96</v>
      </c>
      <c r="I8" s="44" t="s">
        <v>66</v>
      </c>
      <c r="J8" s="45" t="s">
        <v>95</v>
      </c>
      <c r="K8" s="45" t="s">
        <v>96</v>
      </c>
      <c r="L8" s="44" t="s">
        <v>66</v>
      </c>
      <c r="M8" s="45" t="s">
        <v>95</v>
      </c>
      <c r="N8" s="45" t="s">
        <v>96</v>
      </c>
      <c r="O8" s="44" t="s">
        <v>66</v>
      </c>
      <c r="P8" s="45" t="s">
        <v>95</v>
      </c>
      <c r="Q8" s="45" t="s">
        <v>96</v>
      </c>
      <c r="R8" s="44" t="s">
        <v>66</v>
      </c>
      <c r="S8" s="45" t="s">
        <v>95</v>
      </c>
      <c r="T8" s="46" t="s">
        <v>96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18" customFormat="1" ht="21" customHeight="1" x14ac:dyDescent="0.25">
      <c r="A9" s="68"/>
      <c r="B9" s="68">
        <v>43</v>
      </c>
      <c r="C9" s="68">
        <f t="shared" ref="C9:T9" si="0">B9+1</f>
        <v>44</v>
      </c>
      <c r="D9" s="68">
        <f t="shared" si="0"/>
        <v>45</v>
      </c>
      <c r="E9" s="68">
        <f t="shared" si="0"/>
        <v>46</v>
      </c>
      <c r="F9" s="68">
        <f t="shared" si="0"/>
        <v>47</v>
      </c>
      <c r="G9" s="68">
        <f t="shared" si="0"/>
        <v>48</v>
      </c>
      <c r="H9" s="68">
        <f t="shared" si="0"/>
        <v>49</v>
      </c>
      <c r="I9" s="68">
        <f t="shared" si="0"/>
        <v>50</v>
      </c>
      <c r="J9" s="68">
        <f t="shared" si="0"/>
        <v>51</v>
      </c>
      <c r="K9" s="68">
        <f t="shared" si="0"/>
        <v>52</v>
      </c>
      <c r="L9" s="68">
        <f t="shared" si="0"/>
        <v>53</v>
      </c>
      <c r="M9" s="68">
        <f t="shared" si="0"/>
        <v>54</v>
      </c>
      <c r="N9" s="68">
        <f t="shared" si="0"/>
        <v>55</v>
      </c>
      <c r="O9" s="68">
        <f t="shared" si="0"/>
        <v>56</v>
      </c>
      <c r="P9" s="68">
        <f t="shared" si="0"/>
        <v>57</v>
      </c>
      <c r="Q9" s="68">
        <f t="shared" si="0"/>
        <v>58</v>
      </c>
      <c r="R9" s="68">
        <f t="shared" si="0"/>
        <v>59</v>
      </c>
      <c r="S9" s="68">
        <f t="shared" si="0"/>
        <v>60</v>
      </c>
      <c r="T9" s="68">
        <f t="shared" si="0"/>
        <v>61</v>
      </c>
    </row>
    <row r="10" spans="1:41" s="20" customFormat="1" ht="21" customHeight="1" x14ac:dyDescent="0.2">
      <c r="A10" s="9" t="s">
        <v>20</v>
      </c>
      <c r="B10" s="10">
        <f>+C10+F10+I10+L10+O10+R10</f>
        <v>26517</v>
      </c>
      <c r="C10" s="10">
        <f>+D10+E10</f>
        <v>0</v>
      </c>
      <c r="D10" s="10">
        <v>0</v>
      </c>
      <c r="E10" s="10">
        <v>0</v>
      </c>
      <c r="F10" s="10">
        <f>+G10+H10</f>
        <v>19045</v>
      </c>
      <c r="G10" s="10">
        <v>324</v>
      </c>
      <c r="H10" s="10">
        <v>18721</v>
      </c>
      <c r="I10" s="10">
        <f>+J10+K10</f>
        <v>886</v>
      </c>
      <c r="J10" s="10">
        <v>165</v>
      </c>
      <c r="K10" s="10">
        <v>721</v>
      </c>
      <c r="L10" s="10">
        <f>+M10+N10</f>
        <v>2577</v>
      </c>
      <c r="M10" s="10">
        <v>132</v>
      </c>
      <c r="N10" s="10">
        <v>2445</v>
      </c>
      <c r="O10" s="10">
        <f>+P10+Q10</f>
        <v>6</v>
      </c>
      <c r="P10" s="10">
        <v>1</v>
      </c>
      <c r="Q10" s="10">
        <v>5</v>
      </c>
      <c r="R10" s="10">
        <f>+S10+T10</f>
        <v>4003</v>
      </c>
      <c r="S10" s="10">
        <v>4003</v>
      </c>
      <c r="T10" s="10">
        <v>0</v>
      </c>
      <c r="U10" s="19"/>
      <c r="V10" s="19"/>
      <c r="W10" s="19"/>
      <c r="X10" s="19"/>
      <c r="Y10" s="19"/>
      <c r="Z10" s="19"/>
      <c r="AA10" s="19"/>
    </row>
    <row r="11" spans="1:41" s="20" customFormat="1" ht="21" customHeight="1" x14ac:dyDescent="0.2">
      <c r="A11" s="69" t="s">
        <v>21</v>
      </c>
      <c r="B11" s="70">
        <f t="shared" ref="B11:B53" si="1">+C11+F11+I11+L11+O11+R11</f>
        <v>30619</v>
      </c>
      <c r="C11" s="70">
        <f t="shared" ref="C11:C53" si="2">+D11+E11</f>
        <v>0</v>
      </c>
      <c r="D11" s="70">
        <v>0</v>
      </c>
      <c r="E11" s="70">
        <v>0</v>
      </c>
      <c r="F11" s="70">
        <f t="shared" ref="F11:F53" si="3">+G11+H11</f>
        <v>22332</v>
      </c>
      <c r="G11" s="70">
        <v>380</v>
      </c>
      <c r="H11" s="70">
        <v>21952</v>
      </c>
      <c r="I11" s="70">
        <f t="shared" ref="I11:I53" si="4">+J11+K11</f>
        <v>520</v>
      </c>
      <c r="J11" s="70">
        <v>98</v>
      </c>
      <c r="K11" s="70">
        <v>422</v>
      </c>
      <c r="L11" s="70">
        <f t="shared" ref="L11:L53" si="5">+M11+N11</f>
        <v>3443</v>
      </c>
      <c r="M11" s="70">
        <v>176</v>
      </c>
      <c r="N11" s="70">
        <v>3267</v>
      </c>
      <c r="O11" s="70">
        <f t="shared" ref="O11:O53" si="6">+P11+Q11</f>
        <v>18</v>
      </c>
      <c r="P11" s="70">
        <v>2</v>
      </c>
      <c r="Q11" s="70">
        <v>16</v>
      </c>
      <c r="R11" s="70">
        <f t="shared" ref="R11:R53" si="7">+S11+T11</f>
        <v>4306</v>
      </c>
      <c r="S11" s="70">
        <v>4306</v>
      </c>
      <c r="T11" s="70">
        <v>0</v>
      </c>
      <c r="U11" s="19"/>
      <c r="V11" s="19"/>
      <c r="W11" s="19"/>
      <c r="X11" s="19"/>
      <c r="Y11" s="19"/>
      <c r="Z11" s="19"/>
      <c r="AA11" s="19"/>
    </row>
    <row r="12" spans="1:41" s="20" customFormat="1" ht="21" customHeight="1" x14ac:dyDescent="0.2">
      <c r="A12" s="9" t="s">
        <v>22</v>
      </c>
      <c r="B12" s="10">
        <f t="shared" si="1"/>
        <v>29373</v>
      </c>
      <c r="C12" s="10">
        <f t="shared" si="2"/>
        <v>0</v>
      </c>
      <c r="D12" s="10">
        <v>0</v>
      </c>
      <c r="E12" s="10">
        <v>0</v>
      </c>
      <c r="F12" s="10">
        <f t="shared" si="3"/>
        <v>20731</v>
      </c>
      <c r="G12" s="10">
        <v>352</v>
      </c>
      <c r="H12" s="10">
        <v>20379</v>
      </c>
      <c r="I12" s="10">
        <f t="shared" si="4"/>
        <v>820</v>
      </c>
      <c r="J12" s="10">
        <v>152</v>
      </c>
      <c r="K12" s="10">
        <v>668</v>
      </c>
      <c r="L12" s="10">
        <f t="shared" si="5"/>
        <v>3512</v>
      </c>
      <c r="M12" s="10">
        <v>180</v>
      </c>
      <c r="N12" s="10">
        <v>3332</v>
      </c>
      <c r="O12" s="10">
        <f t="shared" si="6"/>
        <v>18</v>
      </c>
      <c r="P12" s="10">
        <v>2</v>
      </c>
      <c r="Q12" s="10">
        <v>16</v>
      </c>
      <c r="R12" s="10">
        <f t="shared" si="7"/>
        <v>4292</v>
      </c>
      <c r="S12" s="10">
        <v>4292</v>
      </c>
      <c r="T12" s="10">
        <v>0</v>
      </c>
      <c r="U12" s="19"/>
      <c r="V12" s="19"/>
      <c r="W12" s="19"/>
      <c r="X12" s="19"/>
      <c r="Y12" s="19"/>
      <c r="Z12" s="19"/>
      <c r="AA12" s="19"/>
    </row>
    <row r="13" spans="1:41" s="20" customFormat="1" ht="21" customHeight="1" x14ac:dyDescent="0.2">
      <c r="A13" s="69" t="s">
        <v>23</v>
      </c>
      <c r="B13" s="71">
        <f t="shared" si="1"/>
        <v>26193</v>
      </c>
      <c r="C13" s="71">
        <f t="shared" si="2"/>
        <v>0</v>
      </c>
      <c r="D13" s="71">
        <v>0</v>
      </c>
      <c r="E13" s="71">
        <v>0</v>
      </c>
      <c r="F13" s="71">
        <f t="shared" si="3"/>
        <v>18479</v>
      </c>
      <c r="G13" s="71">
        <v>314</v>
      </c>
      <c r="H13" s="71">
        <v>18165</v>
      </c>
      <c r="I13" s="71">
        <f t="shared" si="4"/>
        <v>471</v>
      </c>
      <c r="J13" s="71">
        <v>89</v>
      </c>
      <c r="K13" s="71">
        <v>382</v>
      </c>
      <c r="L13" s="71">
        <f t="shared" si="5"/>
        <v>3399</v>
      </c>
      <c r="M13" s="71">
        <v>174</v>
      </c>
      <c r="N13" s="71">
        <v>3225</v>
      </c>
      <c r="O13" s="71">
        <f t="shared" si="6"/>
        <v>6</v>
      </c>
      <c r="P13" s="71">
        <v>1</v>
      </c>
      <c r="Q13" s="71">
        <v>5</v>
      </c>
      <c r="R13" s="71">
        <f t="shared" si="7"/>
        <v>3838</v>
      </c>
      <c r="S13" s="71">
        <v>3838</v>
      </c>
      <c r="T13" s="71">
        <v>0</v>
      </c>
      <c r="U13" s="19"/>
      <c r="V13" s="19"/>
      <c r="W13" s="19"/>
      <c r="X13" s="19"/>
      <c r="Y13" s="19"/>
      <c r="Z13" s="19"/>
      <c r="AA13" s="19"/>
    </row>
    <row r="14" spans="1:41" s="20" customFormat="1" ht="21" customHeight="1" x14ac:dyDescent="0.2">
      <c r="A14" s="9" t="s">
        <v>24</v>
      </c>
      <c r="B14" s="10">
        <f t="shared" si="1"/>
        <v>29123</v>
      </c>
      <c r="C14" s="10">
        <f t="shared" si="2"/>
        <v>0</v>
      </c>
      <c r="D14" s="10">
        <v>0</v>
      </c>
      <c r="E14" s="10">
        <v>0</v>
      </c>
      <c r="F14" s="10">
        <f t="shared" si="3"/>
        <v>20589</v>
      </c>
      <c r="G14" s="10">
        <v>350</v>
      </c>
      <c r="H14" s="10">
        <v>20239</v>
      </c>
      <c r="I14" s="10">
        <f t="shared" si="4"/>
        <v>531</v>
      </c>
      <c r="J14" s="10">
        <v>100</v>
      </c>
      <c r="K14" s="10">
        <v>431</v>
      </c>
      <c r="L14" s="10">
        <f t="shared" si="5"/>
        <v>3960</v>
      </c>
      <c r="M14" s="10">
        <v>203</v>
      </c>
      <c r="N14" s="10">
        <v>3757</v>
      </c>
      <c r="O14" s="10">
        <f t="shared" si="6"/>
        <v>6</v>
      </c>
      <c r="P14" s="10">
        <v>1</v>
      </c>
      <c r="Q14" s="10">
        <v>5</v>
      </c>
      <c r="R14" s="10">
        <f t="shared" si="7"/>
        <v>4037</v>
      </c>
      <c r="S14" s="10">
        <v>4037</v>
      </c>
      <c r="T14" s="10">
        <v>0</v>
      </c>
      <c r="U14" s="19"/>
      <c r="V14" s="19"/>
      <c r="W14" s="19"/>
      <c r="X14" s="19"/>
      <c r="Y14" s="19"/>
      <c r="Z14" s="19"/>
      <c r="AA14" s="19"/>
    </row>
    <row r="15" spans="1:41" s="20" customFormat="1" ht="21" customHeight="1" x14ac:dyDescent="0.2">
      <c r="A15" s="69" t="s">
        <v>25</v>
      </c>
      <c r="B15" s="70">
        <f t="shared" si="1"/>
        <v>29724</v>
      </c>
      <c r="C15" s="70">
        <f t="shared" si="2"/>
        <v>0</v>
      </c>
      <c r="D15" s="70">
        <v>0</v>
      </c>
      <c r="E15" s="70">
        <v>0</v>
      </c>
      <c r="F15" s="70">
        <f t="shared" si="3"/>
        <v>21347</v>
      </c>
      <c r="G15" s="70">
        <v>363</v>
      </c>
      <c r="H15" s="70">
        <v>20984</v>
      </c>
      <c r="I15" s="70">
        <f t="shared" si="4"/>
        <v>632</v>
      </c>
      <c r="J15" s="70">
        <v>119</v>
      </c>
      <c r="K15" s="70">
        <v>513</v>
      </c>
      <c r="L15" s="70">
        <f t="shared" si="5"/>
        <v>3907</v>
      </c>
      <c r="M15" s="70">
        <v>200</v>
      </c>
      <c r="N15" s="70">
        <v>3707</v>
      </c>
      <c r="O15" s="70">
        <f t="shared" si="6"/>
        <v>6</v>
      </c>
      <c r="P15" s="70">
        <v>1</v>
      </c>
      <c r="Q15" s="70">
        <v>5</v>
      </c>
      <c r="R15" s="70">
        <f t="shared" si="7"/>
        <v>3832</v>
      </c>
      <c r="S15" s="70">
        <v>3832</v>
      </c>
      <c r="T15" s="70">
        <v>0</v>
      </c>
      <c r="U15" s="19"/>
      <c r="V15" s="19"/>
      <c r="W15" s="19"/>
      <c r="X15" s="19"/>
      <c r="Y15" s="19"/>
      <c r="Z15" s="19"/>
      <c r="AA15" s="19"/>
    </row>
    <row r="16" spans="1:41" s="22" customFormat="1" ht="21" customHeight="1" x14ac:dyDescent="0.2">
      <c r="A16" s="9" t="s">
        <v>26</v>
      </c>
      <c r="B16" s="10">
        <f t="shared" si="1"/>
        <v>32042</v>
      </c>
      <c r="C16" s="10">
        <f t="shared" si="2"/>
        <v>0</v>
      </c>
      <c r="D16" s="10">
        <v>0</v>
      </c>
      <c r="E16" s="10">
        <v>0</v>
      </c>
      <c r="F16" s="10">
        <f t="shared" si="3"/>
        <v>22084</v>
      </c>
      <c r="G16" s="10">
        <v>375</v>
      </c>
      <c r="H16" s="10">
        <v>21709</v>
      </c>
      <c r="I16" s="10">
        <f t="shared" si="4"/>
        <v>652</v>
      </c>
      <c r="J16" s="10">
        <v>123</v>
      </c>
      <c r="K16" s="10">
        <v>529</v>
      </c>
      <c r="L16" s="10">
        <f t="shared" si="5"/>
        <v>5581</v>
      </c>
      <c r="M16" s="10">
        <v>286</v>
      </c>
      <c r="N16" s="10">
        <v>5295</v>
      </c>
      <c r="O16" s="10">
        <f t="shared" si="6"/>
        <v>7</v>
      </c>
      <c r="P16" s="10">
        <v>1</v>
      </c>
      <c r="Q16" s="10">
        <v>6</v>
      </c>
      <c r="R16" s="10">
        <f t="shared" si="7"/>
        <v>3718</v>
      </c>
      <c r="S16" s="10">
        <v>3718</v>
      </c>
      <c r="T16" s="10">
        <v>0</v>
      </c>
      <c r="U16" s="21"/>
      <c r="V16" s="21"/>
      <c r="W16" s="21"/>
      <c r="X16" s="21"/>
      <c r="Y16" s="21"/>
      <c r="Z16" s="21"/>
      <c r="AA16" s="21"/>
    </row>
    <row r="17" spans="1:27" s="20" customFormat="1" ht="21" customHeight="1" x14ac:dyDescent="0.2">
      <c r="A17" s="69" t="s">
        <v>27</v>
      </c>
      <c r="B17" s="71">
        <f t="shared" si="1"/>
        <v>32598</v>
      </c>
      <c r="C17" s="71">
        <f t="shared" si="2"/>
        <v>0</v>
      </c>
      <c r="D17" s="71">
        <v>0</v>
      </c>
      <c r="E17" s="71">
        <v>0</v>
      </c>
      <c r="F17" s="71">
        <f t="shared" si="3"/>
        <v>23154</v>
      </c>
      <c r="G17" s="71">
        <v>394</v>
      </c>
      <c r="H17" s="71">
        <v>22760</v>
      </c>
      <c r="I17" s="71">
        <f t="shared" si="4"/>
        <v>478</v>
      </c>
      <c r="J17" s="71">
        <v>89</v>
      </c>
      <c r="K17" s="71">
        <v>389</v>
      </c>
      <c r="L17" s="71">
        <f t="shared" si="5"/>
        <v>5081</v>
      </c>
      <c r="M17" s="71">
        <v>260</v>
      </c>
      <c r="N17" s="71">
        <v>4821</v>
      </c>
      <c r="O17" s="71">
        <f t="shared" si="6"/>
        <v>23</v>
      </c>
      <c r="P17" s="71">
        <v>3</v>
      </c>
      <c r="Q17" s="71">
        <v>20</v>
      </c>
      <c r="R17" s="71">
        <f t="shared" si="7"/>
        <v>3862</v>
      </c>
      <c r="S17" s="71">
        <v>3862</v>
      </c>
      <c r="T17" s="71">
        <v>0</v>
      </c>
      <c r="U17" s="19"/>
      <c r="V17" s="19"/>
      <c r="W17" s="19"/>
      <c r="X17" s="19"/>
      <c r="Y17" s="19"/>
      <c r="Z17" s="19"/>
      <c r="AA17" s="19"/>
    </row>
    <row r="18" spans="1:27" s="20" customFormat="1" ht="21" customHeight="1" x14ac:dyDescent="0.2">
      <c r="A18" s="9" t="s">
        <v>28</v>
      </c>
      <c r="B18" s="10">
        <f t="shared" si="1"/>
        <v>35491</v>
      </c>
      <c r="C18" s="10">
        <f t="shared" si="2"/>
        <v>0</v>
      </c>
      <c r="D18" s="10">
        <v>0</v>
      </c>
      <c r="E18" s="10">
        <v>0</v>
      </c>
      <c r="F18" s="10">
        <f t="shared" si="3"/>
        <v>25214</v>
      </c>
      <c r="G18" s="10">
        <v>429</v>
      </c>
      <c r="H18" s="10">
        <v>24785</v>
      </c>
      <c r="I18" s="10">
        <f t="shared" si="4"/>
        <v>542</v>
      </c>
      <c r="J18" s="10">
        <v>102</v>
      </c>
      <c r="K18" s="10">
        <v>440</v>
      </c>
      <c r="L18" s="10">
        <f t="shared" si="5"/>
        <v>5649</v>
      </c>
      <c r="M18" s="10">
        <v>289</v>
      </c>
      <c r="N18" s="10">
        <v>5360</v>
      </c>
      <c r="O18" s="10">
        <f t="shared" si="6"/>
        <v>23</v>
      </c>
      <c r="P18" s="10">
        <v>3</v>
      </c>
      <c r="Q18" s="10">
        <v>20</v>
      </c>
      <c r="R18" s="10">
        <f t="shared" si="7"/>
        <v>4063</v>
      </c>
      <c r="S18" s="10">
        <v>4063</v>
      </c>
      <c r="T18" s="10">
        <v>0</v>
      </c>
      <c r="U18" s="19"/>
      <c r="V18" s="19"/>
      <c r="W18" s="19"/>
      <c r="X18" s="19"/>
      <c r="Y18" s="19"/>
      <c r="Z18" s="19"/>
      <c r="AA18" s="19"/>
    </row>
    <row r="19" spans="1:27" s="20" customFormat="1" ht="21" customHeight="1" x14ac:dyDescent="0.2">
      <c r="A19" s="69" t="s">
        <v>29</v>
      </c>
      <c r="B19" s="70">
        <f t="shared" si="1"/>
        <v>39864</v>
      </c>
      <c r="C19" s="70">
        <f t="shared" si="2"/>
        <v>0</v>
      </c>
      <c r="D19" s="70">
        <v>0</v>
      </c>
      <c r="E19" s="70">
        <v>0</v>
      </c>
      <c r="F19" s="70">
        <f t="shared" si="3"/>
        <v>29568</v>
      </c>
      <c r="G19" s="70">
        <v>503</v>
      </c>
      <c r="H19" s="70">
        <v>29065</v>
      </c>
      <c r="I19" s="70">
        <f t="shared" si="4"/>
        <v>671</v>
      </c>
      <c r="J19" s="70">
        <v>126</v>
      </c>
      <c r="K19" s="70">
        <v>545</v>
      </c>
      <c r="L19" s="70">
        <f t="shared" si="5"/>
        <v>5697</v>
      </c>
      <c r="M19" s="70">
        <v>292</v>
      </c>
      <c r="N19" s="70">
        <v>5405</v>
      </c>
      <c r="O19" s="70">
        <f t="shared" si="6"/>
        <v>24</v>
      </c>
      <c r="P19" s="70">
        <v>3</v>
      </c>
      <c r="Q19" s="70">
        <v>21</v>
      </c>
      <c r="R19" s="70">
        <f t="shared" si="7"/>
        <v>3904</v>
      </c>
      <c r="S19" s="70">
        <v>3904</v>
      </c>
      <c r="T19" s="70">
        <v>0</v>
      </c>
      <c r="U19" s="19"/>
      <c r="V19" s="19"/>
      <c r="W19" s="19"/>
      <c r="X19" s="19"/>
      <c r="Y19" s="19"/>
      <c r="Z19" s="19"/>
      <c r="AA19" s="19"/>
    </row>
    <row r="20" spans="1:27" s="20" customFormat="1" ht="21" customHeight="1" x14ac:dyDescent="0.2">
      <c r="A20" s="9" t="s">
        <v>30</v>
      </c>
      <c r="B20" s="10">
        <f t="shared" si="1"/>
        <v>39513</v>
      </c>
      <c r="C20" s="10">
        <f t="shared" si="2"/>
        <v>0</v>
      </c>
      <c r="D20" s="10">
        <v>0</v>
      </c>
      <c r="E20" s="10">
        <v>0</v>
      </c>
      <c r="F20" s="10">
        <f t="shared" si="3"/>
        <v>29154</v>
      </c>
      <c r="G20" s="10">
        <v>496</v>
      </c>
      <c r="H20" s="10">
        <v>28658</v>
      </c>
      <c r="I20" s="10">
        <f t="shared" si="4"/>
        <v>637</v>
      </c>
      <c r="J20" s="10">
        <v>120</v>
      </c>
      <c r="K20" s="10">
        <v>517</v>
      </c>
      <c r="L20" s="10">
        <f t="shared" si="5"/>
        <v>5758</v>
      </c>
      <c r="M20" s="10">
        <v>295</v>
      </c>
      <c r="N20" s="10">
        <v>5463</v>
      </c>
      <c r="O20" s="10">
        <f t="shared" si="6"/>
        <v>23</v>
      </c>
      <c r="P20" s="10">
        <v>3</v>
      </c>
      <c r="Q20" s="10">
        <v>20</v>
      </c>
      <c r="R20" s="10">
        <f t="shared" si="7"/>
        <v>3941</v>
      </c>
      <c r="S20" s="10">
        <v>3941</v>
      </c>
      <c r="T20" s="10">
        <v>0</v>
      </c>
      <c r="U20" s="19"/>
      <c r="V20" s="19"/>
      <c r="W20" s="19"/>
      <c r="X20" s="19"/>
      <c r="Y20" s="19"/>
      <c r="Z20" s="19"/>
      <c r="AA20" s="19"/>
    </row>
    <row r="21" spans="1:27" s="20" customFormat="1" ht="21" customHeight="1" x14ac:dyDescent="0.2">
      <c r="A21" s="69" t="s">
        <v>31</v>
      </c>
      <c r="B21" s="71">
        <f t="shared" si="1"/>
        <v>39026</v>
      </c>
      <c r="C21" s="71">
        <f t="shared" si="2"/>
        <v>0</v>
      </c>
      <c r="D21" s="71">
        <v>0</v>
      </c>
      <c r="E21" s="71">
        <v>0</v>
      </c>
      <c r="F21" s="71">
        <f t="shared" si="3"/>
        <v>28819</v>
      </c>
      <c r="G21" s="71">
        <v>490</v>
      </c>
      <c r="H21" s="71">
        <v>28329</v>
      </c>
      <c r="I21" s="71">
        <f t="shared" si="4"/>
        <v>737</v>
      </c>
      <c r="J21" s="71">
        <v>138</v>
      </c>
      <c r="K21" s="71">
        <v>599</v>
      </c>
      <c r="L21" s="71">
        <f t="shared" si="5"/>
        <v>5667</v>
      </c>
      <c r="M21" s="71">
        <v>290</v>
      </c>
      <c r="N21" s="71">
        <v>5377</v>
      </c>
      <c r="O21" s="71">
        <f t="shared" si="6"/>
        <v>22</v>
      </c>
      <c r="P21" s="71">
        <v>3</v>
      </c>
      <c r="Q21" s="71">
        <v>19</v>
      </c>
      <c r="R21" s="71">
        <f t="shared" si="7"/>
        <v>3781</v>
      </c>
      <c r="S21" s="71">
        <v>3781</v>
      </c>
      <c r="T21" s="71">
        <v>0</v>
      </c>
      <c r="U21" s="19"/>
      <c r="V21" s="19"/>
      <c r="W21" s="19"/>
      <c r="X21" s="19"/>
      <c r="Y21" s="19"/>
      <c r="Z21" s="19"/>
      <c r="AA21" s="19"/>
    </row>
    <row r="22" spans="1:27" s="22" customFormat="1" ht="21" customHeight="1" x14ac:dyDescent="0.2">
      <c r="A22" s="9" t="s">
        <v>32</v>
      </c>
      <c r="B22" s="10">
        <f t="shared" si="1"/>
        <v>44520</v>
      </c>
      <c r="C22" s="10">
        <f t="shared" si="2"/>
        <v>0</v>
      </c>
      <c r="D22" s="10">
        <v>0</v>
      </c>
      <c r="E22" s="10">
        <v>0</v>
      </c>
      <c r="F22" s="10">
        <f t="shared" si="3"/>
        <v>33205</v>
      </c>
      <c r="G22" s="10">
        <v>564</v>
      </c>
      <c r="H22" s="10">
        <v>32641</v>
      </c>
      <c r="I22" s="10">
        <f t="shared" si="4"/>
        <v>853</v>
      </c>
      <c r="J22" s="10">
        <v>161</v>
      </c>
      <c r="K22" s="10">
        <v>692</v>
      </c>
      <c r="L22" s="10">
        <f t="shared" si="5"/>
        <v>6083</v>
      </c>
      <c r="M22" s="10">
        <v>311</v>
      </c>
      <c r="N22" s="10">
        <v>5772</v>
      </c>
      <c r="O22" s="10">
        <f t="shared" si="6"/>
        <v>22</v>
      </c>
      <c r="P22" s="10">
        <v>3</v>
      </c>
      <c r="Q22" s="10">
        <v>19</v>
      </c>
      <c r="R22" s="10">
        <f t="shared" si="7"/>
        <v>4357</v>
      </c>
      <c r="S22" s="10">
        <v>4357</v>
      </c>
      <c r="T22" s="10">
        <v>0</v>
      </c>
      <c r="U22" s="21"/>
      <c r="V22" s="21"/>
      <c r="W22" s="21"/>
      <c r="X22" s="21"/>
      <c r="Y22" s="21"/>
      <c r="Z22" s="21"/>
      <c r="AA22" s="21"/>
    </row>
    <row r="23" spans="1:27" s="20" customFormat="1" ht="21" customHeight="1" x14ac:dyDescent="0.2">
      <c r="A23" s="69" t="s">
        <v>33</v>
      </c>
      <c r="B23" s="70">
        <f t="shared" si="1"/>
        <v>46751</v>
      </c>
      <c r="C23" s="70">
        <f t="shared" si="2"/>
        <v>0</v>
      </c>
      <c r="D23" s="70">
        <v>0</v>
      </c>
      <c r="E23" s="70">
        <v>0</v>
      </c>
      <c r="F23" s="70">
        <f t="shared" si="3"/>
        <v>34983</v>
      </c>
      <c r="G23" s="70">
        <v>595</v>
      </c>
      <c r="H23" s="70">
        <v>34388</v>
      </c>
      <c r="I23" s="70">
        <f t="shared" si="4"/>
        <v>1016</v>
      </c>
      <c r="J23" s="70">
        <v>191</v>
      </c>
      <c r="K23" s="70">
        <v>825</v>
      </c>
      <c r="L23" s="70">
        <f t="shared" si="5"/>
        <v>6667</v>
      </c>
      <c r="M23" s="70">
        <v>341</v>
      </c>
      <c r="N23" s="70">
        <v>6326</v>
      </c>
      <c r="O23" s="70">
        <f t="shared" si="6"/>
        <v>20</v>
      </c>
      <c r="P23" s="70">
        <v>2</v>
      </c>
      <c r="Q23" s="70">
        <v>18</v>
      </c>
      <c r="R23" s="70">
        <f t="shared" si="7"/>
        <v>4065</v>
      </c>
      <c r="S23" s="70">
        <v>4065</v>
      </c>
      <c r="T23" s="70">
        <v>0</v>
      </c>
      <c r="U23" s="19"/>
      <c r="V23" s="19"/>
      <c r="W23" s="19"/>
      <c r="X23" s="19"/>
      <c r="Y23" s="19"/>
      <c r="Z23" s="19"/>
      <c r="AA23" s="19"/>
    </row>
    <row r="24" spans="1:27" s="20" customFormat="1" ht="21" customHeight="1" x14ac:dyDescent="0.2">
      <c r="A24" s="9" t="s">
        <v>34</v>
      </c>
      <c r="B24" s="10">
        <f t="shared" si="1"/>
        <v>48772</v>
      </c>
      <c r="C24" s="10">
        <f t="shared" si="2"/>
        <v>0</v>
      </c>
      <c r="D24" s="10">
        <v>0</v>
      </c>
      <c r="E24" s="10">
        <v>0</v>
      </c>
      <c r="F24" s="10">
        <f t="shared" si="3"/>
        <v>37328</v>
      </c>
      <c r="G24" s="10">
        <v>635</v>
      </c>
      <c r="H24" s="10">
        <v>36693</v>
      </c>
      <c r="I24" s="10">
        <f t="shared" si="4"/>
        <v>1093</v>
      </c>
      <c r="J24" s="10">
        <v>205</v>
      </c>
      <c r="K24" s="10">
        <v>888</v>
      </c>
      <c r="L24" s="10">
        <f t="shared" si="5"/>
        <v>6538</v>
      </c>
      <c r="M24" s="10">
        <v>335</v>
      </c>
      <c r="N24" s="10">
        <v>6203</v>
      </c>
      <c r="O24" s="10">
        <f t="shared" si="6"/>
        <v>19</v>
      </c>
      <c r="P24" s="10">
        <v>2</v>
      </c>
      <c r="Q24" s="10">
        <v>17</v>
      </c>
      <c r="R24" s="10">
        <f t="shared" si="7"/>
        <v>3794</v>
      </c>
      <c r="S24" s="10">
        <v>3794</v>
      </c>
      <c r="T24" s="10">
        <v>0</v>
      </c>
      <c r="U24" s="19"/>
      <c r="V24" s="19"/>
      <c r="W24" s="19"/>
      <c r="X24" s="19"/>
      <c r="Y24" s="19"/>
      <c r="Z24" s="19"/>
      <c r="AA24" s="19"/>
    </row>
    <row r="25" spans="1:27" s="20" customFormat="1" ht="21" customHeight="1" x14ac:dyDescent="0.2">
      <c r="A25" s="69" t="s">
        <v>35</v>
      </c>
      <c r="B25" s="71">
        <f t="shared" si="1"/>
        <v>46101</v>
      </c>
      <c r="C25" s="71">
        <f t="shared" si="2"/>
        <v>0</v>
      </c>
      <c r="D25" s="71">
        <v>0</v>
      </c>
      <c r="E25" s="71">
        <v>0</v>
      </c>
      <c r="F25" s="71">
        <f t="shared" si="3"/>
        <v>34462</v>
      </c>
      <c r="G25" s="71">
        <v>586</v>
      </c>
      <c r="H25" s="71">
        <v>33876</v>
      </c>
      <c r="I25" s="71">
        <f t="shared" si="4"/>
        <v>913</v>
      </c>
      <c r="J25" s="71">
        <v>172</v>
      </c>
      <c r="K25" s="71">
        <v>741</v>
      </c>
      <c r="L25" s="71">
        <f t="shared" si="5"/>
        <v>7229</v>
      </c>
      <c r="M25" s="71">
        <v>370</v>
      </c>
      <c r="N25" s="71">
        <v>6859</v>
      </c>
      <c r="O25" s="71">
        <f t="shared" si="6"/>
        <v>19</v>
      </c>
      <c r="P25" s="71">
        <v>2</v>
      </c>
      <c r="Q25" s="71">
        <v>17</v>
      </c>
      <c r="R25" s="71">
        <f t="shared" si="7"/>
        <v>3478</v>
      </c>
      <c r="S25" s="71">
        <v>3478</v>
      </c>
      <c r="T25" s="71">
        <v>0</v>
      </c>
      <c r="U25" s="19"/>
      <c r="V25" s="19"/>
      <c r="W25" s="19"/>
      <c r="X25" s="19"/>
      <c r="Y25" s="19"/>
      <c r="Z25" s="19"/>
      <c r="AA25" s="19"/>
    </row>
    <row r="26" spans="1:27" s="20" customFormat="1" ht="21" customHeight="1" x14ac:dyDescent="0.2">
      <c r="A26" s="9" t="s">
        <v>36</v>
      </c>
      <c r="B26" s="10">
        <f t="shared" si="1"/>
        <v>49256</v>
      </c>
      <c r="C26" s="10">
        <f t="shared" si="2"/>
        <v>0</v>
      </c>
      <c r="D26" s="10">
        <v>0</v>
      </c>
      <c r="E26" s="10">
        <v>0</v>
      </c>
      <c r="F26" s="10">
        <f t="shared" si="3"/>
        <v>36188</v>
      </c>
      <c r="G26" s="10">
        <v>615</v>
      </c>
      <c r="H26" s="10">
        <v>35573</v>
      </c>
      <c r="I26" s="10">
        <f t="shared" si="4"/>
        <v>990</v>
      </c>
      <c r="J26" s="10">
        <v>187</v>
      </c>
      <c r="K26" s="10">
        <v>803</v>
      </c>
      <c r="L26" s="10">
        <f t="shared" si="5"/>
        <v>7843</v>
      </c>
      <c r="M26" s="10">
        <v>402</v>
      </c>
      <c r="N26" s="10">
        <v>7441</v>
      </c>
      <c r="O26" s="10">
        <f t="shared" si="6"/>
        <v>17</v>
      </c>
      <c r="P26" s="10">
        <v>2</v>
      </c>
      <c r="Q26" s="10">
        <v>15</v>
      </c>
      <c r="R26" s="10">
        <f t="shared" si="7"/>
        <v>4218</v>
      </c>
      <c r="S26" s="10">
        <v>4218</v>
      </c>
      <c r="T26" s="10">
        <v>0</v>
      </c>
      <c r="U26" s="19"/>
      <c r="V26" s="19"/>
      <c r="W26" s="19"/>
      <c r="X26" s="19"/>
      <c r="Y26" s="19"/>
      <c r="Z26" s="19"/>
      <c r="AA26" s="19"/>
    </row>
    <row r="27" spans="1:27" s="20" customFormat="1" ht="21" customHeight="1" x14ac:dyDescent="0.2">
      <c r="A27" s="69" t="s">
        <v>37</v>
      </c>
      <c r="B27" s="70">
        <f t="shared" si="1"/>
        <v>51556</v>
      </c>
      <c r="C27" s="70">
        <f t="shared" si="2"/>
        <v>0</v>
      </c>
      <c r="D27" s="70">
        <v>0</v>
      </c>
      <c r="E27" s="70">
        <v>0</v>
      </c>
      <c r="F27" s="70">
        <f t="shared" si="3"/>
        <v>38491</v>
      </c>
      <c r="G27" s="70">
        <v>654</v>
      </c>
      <c r="H27" s="70">
        <v>37837</v>
      </c>
      <c r="I27" s="70">
        <f t="shared" si="4"/>
        <v>1128</v>
      </c>
      <c r="J27" s="70">
        <v>212</v>
      </c>
      <c r="K27" s="70">
        <v>916</v>
      </c>
      <c r="L27" s="70">
        <f t="shared" si="5"/>
        <v>8209</v>
      </c>
      <c r="M27" s="70">
        <v>420</v>
      </c>
      <c r="N27" s="70">
        <v>7789</v>
      </c>
      <c r="O27" s="70">
        <f t="shared" si="6"/>
        <v>16</v>
      </c>
      <c r="P27" s="70">
        <v>2</v>
      </c>
      <c r="Q27" s="70">
        <v>14</v>
      </c>
      <c r="R27" s="70">
        <f t="shared" si="7"/>
        <v>3712</v>
      </c>
      <c r="S27" s="70">
        <v>3712</v>
      </c>
      <c r="T27" s="70">
        <v>0</v>
      </c>
      <c r="U27" s="19"/>
      <c r="V27" s="19"/>
      <c r="W27" s="19"/>
      <c r="X27" s="19"/>
      <c r="Y27" s="19"/>
      <c r="Z27" s="19"/>
      <c r="AA27" s="19"/>
    </row>
    <row r="28" spans="1:27" s="20" customFormat="1" ht="21" customHeight="1" x14ac:dyDescent="0.2">
      <c r="A28" s="9" t="s">
        <v>38</v>
      </c>
      <c r="B28" s="10">
        <f t="shared" si="1"/>
        <v>54525</v>
      </c>
      <c r="C28" s="10">
        <f t="shared" si="2"/>
        <v>0</v>
      </c>
      <c r="D28" s="10">
        <v>0</v>
      </c>
      <c r="E28" s="10">
        <v>0</v>
      </c>
      <c r="F28" s="10">
        <f t="shared" si="3"/>
        <v>37628</v>
      </c>
      <c r="G28" s="10">
        <v>640</v>
      </c>
      <c r="H28" s="10">
        <v>36988</v>
      </c>
      <c r="I28" s="10">
        <f t="shared" si="4"/>
        <v>1273</v>
      </c>
      <c r="J28" s="10">
        <v>240</v>
      </c>
      <c r="K28" s="10">
        <v>1033</v>
      </c>
      <c r="L28" s="10">
        <f t="shared" si="5"/>
        <v>11893</v>
      </c>
      <c r="M28" s="10">
        <v>609</v>
      </c>
      <c r="N28" s="10">
        <v>11284</v>
      </c>
      <c r="O28" s="10">
        <f t="shared" si="6"/>
        <v>31</v>
      </c>
      <c r="P28" s="10">
        <v>4</v>
      </c>
      <c r="Q28" s="10">
        <v>27</v>
      </c>
      <c r="R28" s="10">
        <f t="shared" si="7"/>
        <v>3700</v>
      </c>
      <c r="S28" s="10">
        <v>3700</v>
      </c>
      <c r="T28" s="10">
        <v>0</v>
      </c>
      <c r="U28" s="19"/>
      <c r="V28" s="19"/>
      <c r="W28" s="19"/>
      <c r="X28" s="19"/>
      <c r="Y28" s="19"/>
      <c r="Z28" s="19"/>
      <c r="AA28" s="19"/>
    </row>
    <row r="29" spans="1:27" s="20" customFormat="1" ht="21" customHeight="1" x14ac:dyDescent="0.2">
      <c r="A29" s="69" t="s">
        <v>39</v>
      </c>
      <c r="B29" s="71">
        <f t="shared" si="1"/>
        <v>57250</v>
      </c>
      <c r="C29" s="71">
        <f t="shared" si="2"/>
        <v>0</v>
      </c>
      <c r="D29" s="71">
        <v>0</v>
      </c>
      <c r="E29" s="71">
        <v>0</v>
      </c>
      <c r="F29" s="71">
        <f t="shared" si="3"/>
        <v>36370</v>
      </c>
      <c r="G29" s="71">
        <v>618</v>
      </c>
      <c r="H29" s="71">
        <v>35752</v>
      </c>
      <c r="I29" s="71">
        <f t="shared" si="4"/>
        <v>1433</v>
      </c>
      <c r="J29" s="71">
        <v>269</v>
      </c>
      <c r="K29" s="71">
        <v>1164</v>
      </c>
      <c r="L29" s="71">
        <f t="shared" si="5"/>
        <v>15050</v>
      </c>
      <c r="M29" s="71">
        <v>771</v>
      </c>
      <c r="N29" s="71">
        <v>14279</v>
      </c>
      <c r="O29" s="71">
        <f t="shared" si="6"/>
        <v>24</v>
      </c>
      <c r="P29" s="71">
        <v>3</v>
      </c>
      <c r="Q29" s="71">
        <v>21</v>
      </c>
      <c r="R29" s="71">
        <f t="shared" si="7"/>
        <v>4373</v>
      </c>
      <c r="S29" s="71">
        <v>4373</v>
      </c>
      <c r="T29" s="71">
        <v>0</v>
      </c>
      <c r="U29" s="19"/>
      <c r="V29" s="19"/>
      <c r="W29" s="19"/>
      <c r="X29" s="19"/>
      <c r="Y29" s="19"/>
      <c r="Z29" s="19"/>
      <c r="AA29" s="19"/>
    </row>
    <row r="30" spans="1:27" s="20" customFormat="1" ht="21" customHeight="1" x14ac:dyDescent="0.2">
      <c r="A30" s="9" t="s">
        <v>40</v>
      </c>
      <c r="B30" s="10">
        <f t="shared" si="1"/>
        <v>64218</v>
      </c>
      <c r="C30" s="10">
        <f t="shared" si="2"/>
        <v>0</v>
      </c>
      <c r="D30" s="10">
        <v>0</v>
      </c>
      <c r="E30" s="10">
        <v>0</v>
      </c>
      <c r="F30" s="10">
        <f t="shared" si="3"/>
        <v>39956</v>
      </c>
      <c r="G30" s="10">
        <v>679</v>
      </c>
      <c r="H30" s="10">
        <v>39277</v>
      </c>
      <c r="I30" s="10">
        <f t="shared" si="4"/>
        <v>1594</v>
      </c>
      <c r="J30" s="10">
        <v>301</v>
      </c>
      <c r="K30" s="10">
        <v>1293</v>
      </c>
      <c r="L30" s="10">
        <f t="shared" si="5"/>
        <v>17370</v>
      </c>
      <c r="M30" s="10">
        <v>889</v>
      </c>
      <c r="N30" s="10">
        <v>16481</v>
      </c>
      <c r="O30" s="10">
        <f t="shared" si="6"/>
        <v>30</v>
      </c>
      <c r="P30" s="10">
        <v>4</v>
      </c>
      <c r="Q30" s="10">
        <v>26</v>
      </c>
      <c r="R30" s="10">
        <f t="shared" si="7"/>
        <v>5268</v>
      </c>
      <c r="S30" s="10">
        <v>5268</v>
      </c>
      <c r="T30" s="10">
        <v>0</v>
      </c>
      <c r="U30" s="19"/>
      <c r="V30" s="19"/>
      <c r="W30" s="19"/>
      <c r="X30" s="19"/>
      <c r="Y30" s="19"/>
      <c r="Z30" s="19"/>
      <c r="AA30" s="19"/>
    </row>
    <row r="31" spans="1:27" s="20" customFormat="1" ht="21" customHeight="1" x14ac:dyDescent="0.2">
      <c r="A31" s="69" t="s">
        <v>41</v>
      </c>
      <c r="B31" s="70">
        <f t="shared" si="1"/>
        <v>62221</v>
      </c>
      <c r="C31" s="70">
        <f t="shared" si="2"/>
        <v>0</v>
      </c>
      <c r="D31" s="70">
        <v>0</v>
      </c>
      <c r="E31" s="70">
        <v>0</v>
      </c>
      <c r="F31" s="70">
        <f t="shared" si="3"/>
        <v>37341</v>
      </c>
      <c r="G31" s="70">
        <v>635</v>
      </c>
      <c r="H31" s="70">
        <v>36706</v>
      </c>
      <c r="I31" s="70">
        <f t="shared" si="4"/>
        <v>1487</v>
      </c>
      <c r="J31" s="70">
        <v>280</v>
      </c>
      <c r="K31" s="70">
        <v>1207</v>
      </c>
      <c r="L31" s="70">
        <f t="shared" si="5"/>
        <v>18493</v>
      </c>
      <c r="M31" s="70">
        <v>947</v>
      </c>
      <c r="N31" s="70">
        <v>17546</v>
      </c>
      <c r="O31" s="70">
        <f t="shared" si="6"/>
        <v>28</v>
      </c>
      <c r="P31" s="70">
        <v>3</v>
      </c>
      <c r="Q31" s="70">
        <v>25</v>
      </c>
      <c r="R31" s="70">
        <f t="shared" si="7"/>
        <v>4872</v>
      </c>
      <c r="S31" s="70">
        <v>4872</v>
      </c>
      <c r="T31" s="70">
        <v>0</v>
      </c>
      <c r="U31" s="19"/>
      <c r="V31" s="19"/>
      <c r="W31" s="19"/>
      <c r="X31" s="19"/>
      <c r="Y31" s="19"/>
      <c r="Z31" s="19"/>
      <c r="AA31" s="19"/>
    </row>
    <row r="32" spans="1:27" s="20" customFormat="1" ht="21" customHeight="1" x14ac:dyDescent="0.2">
      <c r="A32" s="9" t="s">
        <v>42</v>
      </c>
      <c r="B32" s="10">
        <f t="shared" si="1"/>
        <v>61765</v>
      </c>
      <c r="C32" s="10">
        <f t="shared" si="2"/>
        <v>0</v>
      </c>
      <c r="D32" s="10">
        <v>0</v>
      </c>
      <c r="E32" s="10">
        <v>0</v>
      </c>
      <c r="F32" s="10">
        <f t="shared" si="3"/>
        <v>35768</v>
      </c>
      <c r="G32" s="10">
        <v>608</v>
      </c>
      <c r="H32" s="10">
        <v>35160</v>
      </c>
      <c r="I32" s="10">
        <f t="shared" si="4"/>
        <v>1443</v>
      </c>
      <c r="J32" s="10">
        <v>272</v>
      </c>
      <c r="K32" s="10">
        <v>1171</v>
      </c>
      <c r="L32" s="10">
        <f t="shared" si="5"/>
        <v>20025</v>
      </c>
      <c r="M32" s="10">
        <v>1025</v>
      </c>
      <c r="N32" s="10">
        <v>19000</v>
      </c>
      <c r="O32" s="10">
        <f t="shared" si="6"/>
        <v>23</v>
      </c>
      <c r="P32" s="10">
        <v>3</v>
      </c>
      <c r="Q32" s="10">
        <v>20</v>
      </c>
      <c r="R32" s="10">
        <f t="shared" si="7"/>
        <v>4506</v>
      </c>
      <c r="S32" s="10">
        <v>4506</v>
      </c>
      <c r="T32" s="10">
        <v>0</v>
      </c>
      <c r="U32" s="19"/>
      <c r="V32" s="19"/>
      <c r="W32" s="19"/>
      <c r="X32" s="19"/>
      <c r="Y32" s="19"/>
      <c r="Z32" s="19"/>
      <c r="AA32" s="19"/>
    </row>
    <row r="33" spans="1:27" s="20" customFormat="1" ht="21" customHeight="1" x14ac:dyDescent="0.2">
      <c r="A33" s="69" t="s">
        <v>43</v>
      </c>
      <c r="B33" s="71">
        <f t="shared" si="1"/>
        <v>60299</v>
      </c>
      <c r="C33" s="71">
        <f t="shared" si="2"/>
        <v>0</v>
      </c>
      <c r="D33" s="71">
        <v>0</v>
      </c>
      <c r="E33" s="71">
        <v>0</v>
      </c>
      <c r="F33" s="71">
        <f t="shared" si="3"/>
        <v>33272</v>
      </c>
      <c r="G33" s="71">
        <v>566</v>
      </c>
      <c r="H33" s="71">
        <v>32706</v>
      </c>
      <c r="I33" s="71">
        <f t="shared" si="4"/>
        <v>1385</v>
      </c>
      <c r="J33" s="71">
        <v>261</v>
      </c>
      <c r="K33" s="71">
        <v>1124</v>
      </c>
      <c r="L33" s="71">
        <f t="shared" si="5"/>
        <v>20883</v>
      </c>
      <c r="M33" s="71">
        <v>1069</v>
      </c>
      <c r="N33" s="71">
        <v>19814</v>
      </c>
      <c r="O33" s="71">
        <f t="shared" si="6"/>
        <v>1</v>
      </c>
      <c r="P33" s="71">
        <v>0</v>
      </c>
      <c r="Q33" s="71">
        <v>1</v>
      </c>
      <c r="R33" s="71">
        <f t="shared" si="7"/>
        <v>4758</v>
      </c>
      <c r="S33" s="71">
        <v>4758</v>
      </c>
      <c r="T33" s="71">
        <v>0</v>
      </c>
      <c r="U33" s="19"/>
      <c r="V33" s="19"/>
      <c r="W33" s="19"/>
      <c r="X33" s="19"/>
      <c r="Y33" s="19"/>
      <c r="Z33" s="19"/>
      <c r="AA33" s="19"/>
    </row>
    <row r="34" spans="1:27" s="20" customFormat="1" ht="21" customHeight="1" x14ac:dyDescent="0.2">
      <c r="A34" s="9" t="s">
        <v>44</v>
      </c>
      <c r="B34" s="10">
        <f t="shared" si="1"/>
        <v>46813</v>
      </c>
      <c r="C34" s="10">
        <f t="shared" si="2"/>
        <v>84</v>
      </c>
      <c r="D34" s="10">
        <v>6</v>
      </c>
      <c r="E34" s="10">
        <v>78</v>
      </c>
      <c r="F34" s="10">
        <f t="shared" si="3"/>
        <v>29451</v>
      </c>
      <c r="G34" s="10">
        <v>334</v>
      </c>
      <c r="H34" s="10">
        <v>29117</v>
      </c>
      <c r="I34" s="10">
        <f t="shared" si="4"/>
        <v>1911</v>
      </c>
      <c r="J34" s="10">
        <v>761</v>
      </c>
      <c r="K34" s="10">
        <v>1150</v>
      </c>
      <c r="L34" s="10">
        <f t="shared" si="5"/>
        <v>8577</v>
      </c>
      <c r="M34" s="10">
        <v>373</v>
      </c>
      <c r="N34" s="10">
        <v>8204</v>
      </c>
      <c r="O34" s="10">
        <f t="shared" si="6"/>
        <v>2223</v>
      </c>
      <c r="P34" s="10">
        <v>62</v>
      </c>
      <c r="Q34" s="10">
        <v>2161</v>
      </c>
      <c r="R34" s="10">
        <f t="shared" si="7"/>
        <v>4567</v>
      </c>
      <c r="S34" s="10">
        <v>4292</v>
      </c>
      <c r="T34" s="10">
        <v>275</v>
      </c>
      <c r="U34" s="19"/>
      <c r="V34" s="19"/>
      <c r="W34" s="19"/>
      <c r="X34" s="19"/>
      <c r="Y34" s="19"/>
      <c r="Z34" s="19"/>
      <c r="AA34" s="19"/>
    </row>
    <row r="35" spans="1:27" s="20" customFormat="1" ht="21" customHeight="1" x14ac:dyDescent="0.2">
      <c r="A35" s="69" t="s">
        <v>45</v>
      </c>
      <c r="B35" s="70">
        <f t="shared" si="1"/>
        <v>53413</v>
      </c>
      <c r="C35" s="70">
        <f t="shared" si="2"/>
        <v>81</v>
      </c>
      <c r="D35" s="70">
        <v>1</v>
      </c>
      <c r="E35" s="70">
        <v>80</v>
      </c>
      <c r="F35" s="70">
        <f t="shared" si="3"/>
        <v>33719</v>
      </c>
      <c r="G35" s="70">
        <v>489</v>
      </c>
      <c r="H35" s="70">
        <v>33230</v>
      </c>
      <c r="I35" s="70">
        <f t="shared" si="4"/>
        <v>2326</v>
      </c>
      <c r="J35" s="70">
        <v>1007</v>
      </c>
      <c r="K35" s="70">
        <v>1319</v>
      </c>
      <c r="L35" s="70">
        <f t="shared" si="5"/>
        <v>9350</v>
      </c>
      <c r="M35" s="70">
        <v>440</v>
      </c>
      <c r="N35" s="70">
        <v>8910</v>
      </c>
      <c r="O35" s="70">
        <f t="shared" si="6"/>
        <v>2578</v>
      </c>
      <c r="P35" s="70">
        <v>314</v>
      </c>
      <c r="Q35" s="70">
        <v>2264</v>
      </c>
      <c r="R35" s="70">
        <f t="shared" si="7"/>
        <v>5359</v>
      </c>
      <c r="S35" s="70">
        <v>5229</v>
      </c>
      <c r="T35" s="70">
        <v>130</v>
      </c>
      <c r="U35" s="19"/>
      <c r="V35" s="19"/>
      <c r="W35" s="19"/>
      <c r="X35" s="19"/>
      <c r="Y35" s="19"/>
      <c r="Z35" s="19"/>
      <c r="AA35" s="19"/>
    </row>
    <row r="36" spans="1:27" s="20" customFormat="1" ht="21" customHeight="1" x14ac:dyDescent="0.2">
      <c r="A36" s="9" t="s">
        <v>46</v>
      </c>
      <c r="B36" s="10">
        <f t="shared" si="1"/>
        <v>52600</v>
      </c>
      <c r="C36" s="10">
        <f t="shared" si="2"/>
        <v>40</v>
      </c>
      <c r="D36" s="10">
        <v>20</v>
      </c>
      <c r="E36" s="10">
        <v>20</v>
      </c>
      <c r="F36" s="10">
        <f t="shared" si="3"/>
        <v>33047</v>
      </c>
      <c r="G36" s="10">
        <v>714</v>
      </c>
      <c r="H36" s="10">
        <v>32333</v>
      </c>
      <c r="I36" s="10">
        <f t="shared" si="4"/>
        <v>2182</v>
      </c>
      <c r="J36" s="10">
        <v>931</v>
      </c>
      <c r="K36" s="10">
        <v>1251</v>
      </c>
      <c r="L36" s="10">
        <f t="shared" si="5"/>
        <v>9619</v>
      </c>
      <c r="M36" s="10">
        <v>481</v>
      </c>
      <c r="N36" s="10">
        <v>9138</v>
      </c>
      <c r="O36" s="10">
        <f t="shared" si="6"/>
        <v>2640</v>
      </c>
      <c r="P36" s="10">
        <v>427</v>
      </c>
      <c r="Q36" s="10">
        <v>2213</v>
      </c>
      <c r="R36" s="10">
        <f t="shared" si="7"/>
        <v>5072</v>
      </c>
      <c r="S36" s="10">
        <v>5009</v>
      </c>
      <c r="T36" s="10">
        <v>63</v>
      </c>
      <c r="U36" s="19"/>
      <c r="V36" s="19"/>
      <c r="W36" s="19"/>
      <c r="X36" s="19"/>
      <c r="Y36" s="19"/>
      <c r="Z36" s="19"/>
      <c r="AA36" s="19"/>
    </row>
    <row r="37" spans="1:27" s="20" customFormat="1" ht="21" customHeight="1" x14ac:dyDescent="0.2">
      <c r="A37" s="69" t="s">
        <v>47</v>
      </c>
      <c r="B37" s="71">
        <f t="shared" si="1"/>
        <v>50884</v>
      </c>
      <c r="C37" s="71">
        <f t="shared" si="2"/>
        <v>67</v>
      </c>
      <c r="D37" s="71">
        <v>43</v>
      </c>
      <c r="E37" s="71">
        <v>24</v>
      </c>
      <c r="F37" s="71">
        <f t="shared" si="3"/>
        <v>31358</v>
      </c>
      <c r="G37" s="71">
        <v>744</v>
      </c>
      <c r="H37" s="71">
        <v>30614</v>
      </c>
      <c r="I37" s="71">
        <f t="shared" si="4"/>
        <v>1740</v>
      </c>
      <c r="J37" s="71">
        <v>433</v>
      </c>
      <c r="K37" s="71">
        <v>1307</v>
      </c>
      <c r="L37" s="71">
        <f t="shared" si="5"/>
        <v>9443</v>
      </c>
      <c r="M37" s="71">
        <v>454</v>
      </c>
      <c r="N37" s="71">
        <v>8989</v>
      </c>
      <c r="O37" s="71">
        <f t="shared" si="6"/>
        <v>3144</v>
      </c>
      <c r="P37" s="71">
        <v>145</v>
      </c>
      <c r="Q37" s="71">
        <v>2999</v>
      </c>
      <c r="R37" s="71">
        <f t="shared" si="7"/>
        <v>5132</v>
      </c>
      <c r="S37" s="71">
        <v>4995</v>
      </c>
      <c r="T37" s="71">
        <v>137</v>
      </c>
      <c r="U37" s="19"/>
      <c r="V37" s="19"/>
      <c r="W37" s="19"/>
      <c r="X37" s="19"/>
      <c r="Y37" s="19"/>
      <c r="Z37" s="19"/>
      <c r="AA37" s="19"/>
    </row>
    <row r="38" spans="1:27" s="20" customFormat="1" ht="21" customHeight="1" x14ac:dyDescent="0.2">
      <c r="A38" s="9" t="s">
        <v>48</v>
      </c>
      <c r="B38" s="10">
        <f t="shared" si="1"/>
        <v>53335</v>
      </c>
      <c r="C38" s="10">
        <f t="shared" si="2"/>
        <v>187</v>
      </c>
      <c r="D38" s="10">
        <v>40</v>
      </c>
      <c r="E38" s="10">
        <v>147</v>
      </c>
      <c r="F38" s="10">
        <f t="shared" si="3"/>
        <v>35265</v>
      </c>
      <c r="G38" s="10">
        <v>577</v>
      </c>
      <c r="H38" s="10">
        <v>34688</v>
      </c>
      <c r="I38" s="10">
        <f t="shared" si="4"/>
        <v>2066</v>
      </c>
      <c r="J38" s="10">
        <v>475</v>
      </c>
      <c r="K38" s="10">
        <v>1591</v>
      </c>
      <c r="L38" s="10">
        <f t="shared" si="5"/>
        <v>6559</v>
      </c>
      <c r="M38" s="10">
        <v>492</v>
      </c>
      <c r="N38" s="10">
        <v>6067</v>
      </c>
      <c r="O38" s="10">
        <f t="shared" si="6"/>
        <v>3384</v>
      </c>
      <c r="P38" s="10">
        <v>230</v>
      </c>
      <c r="Q38" s="10">
        <v>3154</v>
      </c>
      <c r="R38" s="10">
        <f t="shared" si="7"/>
        <v>5874</v>
      </c>
      <c r="S38" s="10">
        <v>5509</v>
      </c>
      <c r="T38" s="10">
        <v>365</v>
      </c>
      <c r="U38" s="19"/>
      <c r="V38" s="19"/>
      <c r="W38" s="19"/>
      <c r="X38" s="19"/>
      <c r="Y38" s="19"/>
      <c r="Z38" s="19"/>
      <c r="AA38" s="19"/>
    </row>
    <row r="39" spans="1:27" s="20" customFormat="1" ht="21" customHeight="1" x14ac:dyDescent="0.2">
      <c r="A39" s="69" t="s">
        <v>49</v>
      </c>
      <c r="B39" s="70">
        <f t="shared" si="1"/>
        <v>55020</v>
      </c>
      <c r="C39" s="70">
        <f t="shared" si="2"/>
        <v>195</v>
      </c>
      <c r="D39" s="70">
        <v>48</v>
      </c>
      <c r="E39" s="70">
        <v>147</v>
      </c>
      <c r="F39" s="70">
        <f t="shared" si="3"/>
        <v>37023</v>
      </c>
      <c r="G39" s="70">
        <v>641</v>
      </c>
      <c r="H39" s="70">
        <v>36382</v>
      </c>
      <c r="I39" s="70">
        <f t="shared" si="4"/>
        <v>2257</v>
      </c>
      <c r="J39" s="70">
        <v>629</v>
      </c>
      <c r="K39" s="70">
        <v>1628</v>
      </c>
      <c r="L39" s="70">
        <f t="shared" si="5"/>
        <v>6962</v>
      </c>
      <c r="M39" s="70">
        <v>431</v>
      </c>
      <c r="N39" s="70">
        <v>6531</v>
      </c>
      <c r="O39" s="70">
        <f t="shared" si="6"/>
        <v>3062</v>
      </c>
      <c r="P39" s="70">
        <v>166</v>
      </c>
      <c r="Q39" s="70">
        <v>2896</v>
      </c>
      <c r="R39" s="70">
        <f t="shared" si="7"/>
        <v>5521</v>
      </c>
      <c r="S39" s="70">
        <v>5438</v>
      </c>
      <c r="T39" s="70">
        <v>83</v>
      </c>
      <c r="U39" s="19"/>
      <c r="V39" s="19"/>
      <c r="W39" s="19"/>
      <c r="X39" s="19"/>
      <c r="Y39" s="19"/>
      <c r="Z39" s="19"/>
      <c r="AA39" s="19"/>
    </row>
    <row r="40" spans="1:27" s="20" customFormat="1" ht="21" customHeight="1" x14ac:dyDescent="0.2">
      <c r="A40" s="9" t="s">
        <v>50</v>
      </c>
      <c r="B40" s="10">
        <f t="shared" si="1"/>
        <v>58981</v>
      </c>
      <c r="C40" s="10">
        <f t="shared" si="2"/>
        <v>85</v>
      </c>
      <c r="D40" s="10">
        <v>54</v>
      </c>
      <c r="E40" s="10">
        <v>31</v>
      </c>
      <c r="F40" s="10">
        <f t="shared" si="3"/>
        <v>41125</v>
      </c>
      <c r="G40" s="10">
        <v>754</v>
      </c>
      <c r="H40" s="10">
        <v>40371</v>
      </c>
      <c r="I40" s="10">
        <f t="shared" si="4"/>
        <v>2428</v>
      </c>
      <c r="J40" s="10">
        <v>688</v>
      </c>
      <c r="K40" s="10">
        <v>1740</v>
      </c>
      <c r="L40" s="10">
        <f t="shared" si="5"/>
        <v>7058</v>
      </c>
      <c r="M40" s="10">
        <v>569</v>
      </c>
      <c r="N40" s="10">
        <v>6489</v>
      </c>
      <c r="O40" s="10">
        <f t="shared" si="6"/>
        <v>2829</v>
      </c>
      <c r="P40" s="10">
        <v>324</v>
      </c>
      <c r="Q40" s="10">
        <v>2505</v>
      </c>
      <c r="R40" s="10">
        <f t="shared" si="7"/>
        <v>5456</v>
      </c>
      <c r="S40" s="10">
        <v>5393</v>
      </c>
      <c r="T40" s="10">
        <v>63</v>
      </c>
      <c r="U40" s="19"/>
      <c r="V40" s="19"/>
      <c r="W40" s="19"/>
      <c r="X40" s="19"/>
      <c r="Y40" s="19"/>
      <c r="Z40" s="19"/>
      <c r="AA40" s="19"/>
    </row>
    <row r="41" spans="1:27" s="20" customFormat="1" ht="21" customHeight="1" x14ac:dyDescent="0.2">
      <c r="A41" s="69" t="s">
        <v>51</v>
      </c>
      <c r="B41" s="71">
        <f t="shared" si="1"/>
        <v>56719</v>
      </c>
      <c r="C41" s="71">
        <f t="shared" si="2"/>
        <v>92</v>
      </c>
      <c r="D41" s="71">
        <v>123</v>
      </c>
      <c r="E41" s="71">
        <v>-31</v>
      </c>
      <c r="F41" s="71">
        <f t="shared" si="3"/>
        <v>38562</v>
      </c>
      <c r="G41" s="71">
        <v>720</v>
      </c>
      <c r="H41" s="71">
        <v>37842</v>
      </c>
      <c r="I41" s="71">
        <f t="shared" si="4"/>
        <v>2484</v>
      </c>
      <c r="J41" s="71">
        <v>670</v>
      </c>
      <c r="K41" s="71">
        <v>1814</v>
      </c>
      <c r="L41" s="71">
        <f t="shared" si="5"/>
        <v>6425</v>
      </c>
      <c r="M41" s="71">
        <v>548</v>
      </c>
      <c r="N41" s="71">
        <v>5877</v>
      </c>
      <c r="O41" s="71">
        <f t="shared" si="6"/>
        <v>3921</v>
      </c>
      <c r="P41" s="71">
        <v>181</v>
      </c>
      <c r="Q41" s="71">
        <v>3740</v>
      </c>
      <c r="R41" s="71">
        <f t="shared" si="7"/>
        <v>5235</v>
      </c>
      <c r="S41" s="71">
        <v>5158</v>
      </c>
      <c r="T41" s="71">
        <v>77</v>
      </c>
      <c r="U41" s="19"/>
      <c r="V41" s="19"/>
      <c r="W41" s="19"/>
      <c r="X41" s="19"/>
      <c r="Y41" s="19"/>
      <c r="Z41" s="19"/>
      <c r="AA41" s="19"/>
    </row>
    <row r="42" spans="1:27" s="20" customFormat="1" ht="21" customHeight="1" x14ac:dyDescent="0.2">
      <c r="A42" s="9" t="s">
        <v>52</v>
      </c>
      <c r="B42" s="10">
        <f t="shared" si="1"/>
        <v>59547</v>
      </c>
      <c r="C42" s="10">
        <f t="shared" si="2"/>
        <v>214</v>
      </c>
      <c r="D42" s="10">
        <v>157</v>
      </c>
      <c r="E42" s="10">
        <v>57</v>
      </c>
      <c r="F42" s="10">
        <f t="shared" si="3"/>
        <v>40797</v>
      </c>
      <c r="G42" s="10">
        <v>651</v>
      </c>
      <c r="H42" s="10">
        <v>40146</v>
      </c>
      <c r="I42" s="10">
        <f t="shared" si="4"/>
        <v>2311</v>
      </c>
      <c r="J42" s="10">
        <v>575</v>
      </c>
      <c r="K42" s="10">
        <v>1736</v>
      </c>
      <c r="L42" s="10">
        <f t="shared" si="5"/>
        <v>6727</v>
      </c>
      <c r="M42" s="10">
        <v>388</v>
      </c>
      <c r="N42" s="10">
        <v>6339</v>
      </c>
      <c r="O42" s="10">
        <f t="shared" si="6"/>
        <v>3527</v>
      </c>
      <c r="P42" s="10">
        <v>168</v>
      </c>
      <c r="Q42" s="10">
        <v>3359</v>
      </c>
      <c r="R42" s="10">
        <f t="shared" si="7"/>
        <v>5971</v>
      </c>
      <c r="S42" s="10">
        <v>5701</v>
      </c>
      <c r="T42" s="10">
        <v>270</v>
      </c>
      <c r="U42" s="19"/>
      <c r="V42" s="19"/>
      <c r="W42" s="19"/>
      <c r="X42" s="19"/>
      <c r="Y42" s="19"/>
      <c r="Z42" s="19"/>
      <c r="AA42" s="19"/>
    </row>
    <row r="43" spans="1:27" s="20" customFormat="1" ht="21" customHeight="1" x14ac:dyDescent="0.2">
      <c r="A43" s="69" t="s">
        <v>53</v>
      </c>
      <c r="B43" s="70">
        <f t="shared" si="1"/>
        <v>61903</v>
      </c>
      <c r="C43" s="70">
        <f t="shared" si="2"/>
        <v>98</v>
      </c>
      <c r="D43" s="70">
        <v>39</v>
      </c>
      <c r="E43" s="70">
        <v>59</v>
      </c>
      <c r="F43" s="70">
        <f t="shared" si="3"/>
        <v>42558</v>
      </c>
      <c r="G43" s="70">
        <v>764</v>
      </c>
      <c r="H43" s="70">
        <v>41794</v>
      </c>
      <c r="I43" s="70">
        <f t="shared" si="4"/>
        <v>2381</v>
      </c>
      <c r="J43" s="70">
        <v>319</v>
      </c>
      <c r="K43" s="70">
        <v>2062</v>
      </c>
      <c r="L43" s="70">
        <f t="shared" si="5"/>
        <v>7571</v>
      </c>
      <c r="M43" s="70">
        <v>428</v>
      </c>
      <c r="N43" s="70">
        <v>7143</v>
      </c>
      <c r="O43" s="70">
        <f t="shared" si="6"/>
        <v>3323</v>
      </c>
      <c r="P43" s="70">
        <v>254</v>
      </c>
      <c r="Q43" s="70">
        <v>3069</v>
      </c>
      <c r="R43" s="70">
        <f t="shared" si="7"/>
        <v>5972</v>
      </c>
      <c r="S43" s="70">
        <v>5870</v>
      </c>
      <c r="T43" s="70">
        <v>102</v>
      </c>
      <c r="U43" s="19"/>
      <c r="V43" s="19"/>
      <c r="W43" s="19"/>
      <c r="X43" s="19"/>
      <c r="Y43" s="19"/>
      <c r="Z43" s="19"/>
      <c r="AA43" s="19"/>
    </row>
    <row r="44" spans="1:27" s="20" customFormat="1" ht="21" customHeight="1" x14ac:dyDescent="0.2">
      <c r="A44" s="9" t="s">
        <v>54</v>
      </c>
      <c r="B44" s="10">
        <f t="shared" si="1"/>
        <v>61624</v>
      </c>
      <c r="C44" s="10">
        <f t="shared" si="2"/>
        <v>83</v>
      </c>
      <c r="D44" s="10">
        <v>51</v>
      </c>
      <c r="E44" s="10">
        <v>32</v>
      </c>
      <c r="F44" s="10">
        <f t="shared" si="3"/>
        <v>41845</v>
      </c>
      <c r="G44" s="10">
        <v>752</v>
      </c>
      <c r="H44" s="10">
        <v>41093</v>
      </c>
      <c r="I44" s="10">
        <f t="shared" si="4"/>
        <v>2265</v>
      </c>
      <c r="J44" s="10">
        <v>305</v>
      </c>
      <c r="K44" s="10">
        <v>1960</v>
      </c>
      <c r="L44" s="10">
        <f t="shared" si="5"/>
        <v>7493</v>
      </c>
      <c r="M44" s="10">
        <v>379</v>
      </c>
      <c r="N44" s="10">
        <v>7114</v>
      </c>
      <c r="O44" s="10">
        <f t="shared" si="6"/>
        <v>3326</v>
      </c>
      <c r="P44" s="10">
        <v>377</v>
      </c>
      <c r="Q44" s="10">
        <v>2949</v>
      </c>
      <c r="R44" s="10">
        <f t="shared" si="7"/>
        <v>6612</v>
      </c>
      <c r="S44" s="10">
        <v>6400</v>
      </c>
      <c r="T44" s="10">
        <v>212</v>
      </c>
      <c r="U44" s="19"/>
      <c r="V44" s="19"/>
      <c r="W44" s="19"/>
      <c r="X44" s="19"/>
      <c r="Y44" s="19"/>
      <c r="Z44" s="19"/>
      <c r="AA44" s="19"/>
    </row>
    <row r="45" spans="1:27" s="20" customFormat="1" ht="21" customHeight="1" x14ac:dyDescent="0.2">
      <c r="A45" s="69" t="s">
        <v>55</v>
      </c>
      <c r="B45" s="71">
        <f t="shared" si="1"/>
        <v>61104</v>
      </c>
      <c r="C45" s="71">
        <f t="shared" si="2"/>
        <v>214</v>
      </c>
      <c r="D45" s="71">
        <v>108</v>
      </c>
      <c r="E45" s="71">
        <v>106</v>
      </c>
      <c r="F45" s="71">
        <f t="shared" si="3"/>
        <v>39648</v>
      </c>
      <c r="G45" s="71">
        <v>521</v>
      </c>
      <c r="H45" s="71">
        <v>39127</v>
      </c>
      <c r="I45" s="71">
        <f t="shared" si="4"/>
        <v>1968</v>
      </c>
      <c r="J45" s="71">
        <v>280</v>
      </c>
      <c r="K45" s="71">
        <v>1688</v>
      </c>
      <c r="L45" s="71">
        <f t="shared" si="5"/>
        <v>8858</v>
      </c>
      <c r="M45" s="71">
        <v>347</v>
      </c>
      <c r="N45" s="71">
        <v>8511</v>
      </c>
      <c r="O45" s="71">
        <f t="shared" si="6"/>
        <v>3836</v>
      </c>
      <c r="P45" s="71">
        <v>159</v>
      </c>
      <c r="Q45" s="71">
        <v>3677</v>
      </c>
      <c r="R45" s="71">
        <f t="shared" si="7"/>
        <v>6580</v>
      </c>
      <c r="S45" s="71">
        <v>6453</v>
      </c>
      <c r="T45" s="71">
        <v>127</v>
      </c>
      <c r="U45" s="19"/>
      <c r="V45" s="19"/>
      <c r="W45" s="19"/>
      <c r="X45" s="19"/>
      <c r="Y45" s="19"/>
      <c r="Z45" s="19"/>
      <c r="AA45" s="19"/>
    </row>
    <row r="46" spans="1:27" s="20" customFormat="1" ht="21" customHeight="1" x14ac:dyDescent="0.2">
      <c r="A46" s="9" t="s">
        <v>56</v>
      </c>
      <c r="B46" s="10">
        <f t="shared" si="1"/>
        <v>65499</v>
      </c>
      <c r="C46" s="10">
        <f t="shared" si="2"/>
        <v>312</v>
      </c>
      <c r="D46" s="10">
        <v>208</v>
      </c>
      <c r="E46" s="10">
        <v>104</v>
      </c>
      <c r="F46" s="10">
        <f t="shared" si="3"/>
        <v>42878</v>
      </c>
      <c r="G46" s="10">
        <v>844</v>
      </c>
      <c r="H46" s="10">
        <v>42034</v>
      </c>
      <c r="I46" s="10">
        <f t="shared" si="4"/>
        <v>2200</v>
      </c>
      <c r="J46" s="10">
        <v>377</v>
      </c>
      <c r="K46" s="10">
        <v>1823</v>
      </c>
      <c r="L46" s="10">
        <f t="shared" si="5"/>
        <v>9117</v>
      </c>
      <c r="M46" s="10">
        <v>583</v>
      </c>
      <c r="N46" s="10">
        <v>8534</v>
      </c>
      <c r="O46" s="10">
        <f t="shared" si="6"/>
        <v>4040</v>
      </c>
      <c r="P46" s="10">
        <v>372</v>
      </c>
      <c r="Q46" s="10">
        <v>3668</v>
      </c>
      <c r="R46" s="10">
        <f t="shared" si="7"/>
        <v>6952</v>
      </c>
      <c r="S46" s="10">
        <v>6336</v>
      </c>
      <c r="T46" s="10">
        <v>616</v>
      </c>
      <c r="U46" s="19"/>
      <c r="V46" s="19"/>
      <c r="W46" s="19"/>
      <c r="X46" s="19"/>
      <c r="Y46" s="19"/>
      <c r="Z46" s="19"/>
      <c r="AA46" s="19"/>
    </row>
    <row r="47" spans="1:27" s="20" customFormat="1" ht="21" customHeight="1" x14ac:dyDescent="0.2">
      <c r="A47" s="69" t="s">
        <v>57</v>
      </c>
      <c r="B47" s="70">
        <f t="shared" si="1"/>
        <v>69175</v>
      </c>
      <c r="C47" s="70">
        <f t="shared" si="2"/>
        <v>325</v>
      </c>
      <c r="D47" s="70">
        <v>220</v>
      </c>
      <c r="E47" s="70">
        <v>105</v>
      </c>
      <c r="F47" s="70">
        <f t="shared" si="3"/>
        <v>45319</v>
      </c>
      <c r="G47" s="70">
        <v>1023</v>
      </c>
      <c r="H47" s="70">
        <v>44296</v>
      </c>
      <c r="I47" s="70">
        <f t="shared" si="4"/>
        <v>2557</v>
      </c>
      <c r="J47" s="70">
        <v>471</v>
      </c>
      <c r="K47" s="70">
        <v>2086</v>
      </c>
      <c r="L47" s="70">
        <f t="shared" si="5"/>
        <v>8747</v>
      </c>
      <c r="M47" s="70">
        <v>671</v>
      </c>
      <c r="N47" s="70">
        <v>8076</v>
      </c>
      <c r="O47" s="70">
        <f t="shared" si="6"/>
        <v>4984</v>
      </c>
      <c r="P47" s="70">
        <v>601</v>
      </c>
      <c r="Q47" s="70">
        <v>4383</v>
      </c>
      <c r="R47" s="70">
        <f t="shared" si="7"/>
        <v>7243</v>
      </c>
      <c r="S47" s="70">
        <v>6332</v>
      </c>
      <c r="T47" s="70">
        <v>911</v>
      </c>
      <c r="U47" s="19"/>
      <c r="V47" s="19"/>
      <c r="W47" s="19"/>
      <c r="X47" s="19"/>
      <c r="Y47" s="19"/>
      <c r="Z47" s="19"/>
      <c r="AA47" s="19"/>
    </row>
    <row r="48" spans="1:27" s="20" customFormat="1" ht="21" customHeight="1" x14ac:dyDescent="0.2">
      <c r="A48" s="9" t="s">
        <v>58</v>
      </c>
      <c r="B48" s="10">
        <f t="shared" si="1"/>
        <v>66907</v>
      </c>
      <c r="C48" s="10">
        <f t="shared" si="2"/>
        <v>323</v>
      </c>
      <c r="D48" s="10">
        <v>212</v>
      </c>
      <c r="E48" s="10">
        <v>111</v>
      </c>
      <c r="F48" s="10">
        <f t="shared" si="3"/>
        <v>45051</v>
      </c>
      <c r="G48" s="10">
        <v>666</v>
      </c>
      <c r="H48" s="10">
        <v>44385</v>
      </c>
      <c r="I48" s="10">
        <f t="shared" si="4"/>
        <v>3287</v>
      </c>
      <c r="J48" s="10">
        <v>454</v>
      </c>
      <c r="K48" s="10">
        <v>2833</v>
      </c>
      <c r="L48" s="10">
        <f t="shared" si="5"/>
        <v>7768</v>
      </c>
      <c r="M48" s="10">
        <v>637</v>
      </c>
      <c r="N48" s="10">
        <v>7131</v>
      </c>
      <c r="O48" s="10">
        <f t="shared" si="6"/>
        <v>4168</v>
      </c>
      <c r="P48" s="10">
        <v>557</v>
      </c>
      <c r="Q48" s="10">
        <v>3611</v>
      </c>
      <c r="R48" s="10">
        <f t="shared" si="7"/>
        <v>6310</v>
      </c>
      <c r="S48" s="10">
        <v>6224</v>
      </c>
      <c r="T48" s="10">
        <v>86</v>
      </c>
      <c r="U48" s="19"/>
      <c r="V48" s="19"/>
      <c r="W48" s="19"/>
      <c r="X48" s="19"/>
      <c r="Y48" s="19"/>
      <c r="Z48" s="19"/>
      <c r="AA48" s="19"/>
    </row>
    <row r="49" spans="1:27" s="20" customFormat="1" ht="21" customHeight="1" x14ac:dyDescent="0.2">
      <c r="A49" s="69" t="s">
        <v>59</v>
      </c>
      <c r="B49" s="71">
        <f t="shared" si="1"/>
        <v>64935</v>
      </c>
      <c r="C49" s="71">
        <f t="shared" si="2"/>
        <v>2334</v>
      </c>
      <c r="D49" s="71">
        <v>2180</v>
      </c>
      <c r="E49" s="71">
        <v>154</v>
      </c>
      <c r="F49" s="71">
        <f t="shared" si="3"/>
        <v>41200</v>
      </c>
      <c r="G49" s="71">
        <v>642</v>
      </c>
      <c r="H49" s="71">
        <v>40558</v>
      </c>
      <c r="I49" s="71">
        <f t="shared" si="4"/>
        <v>3700</v>
      </c>
      <c r="J49" s="71">
        <v>523</v>
      </c>
      <c r="K49" s="71">
        <v>3177</v>
      </c>
      <c r="L49" s="71">
        <f t="shared" si="5"/>
        <v>8104</v>
      </c>
      <c r="M49" s="71">
        <v>651</v>
      </c>
      <c r="N49" s="71">
        <v>7453</v>
      </c>
      <c r="O49" s="71">
        <f t="shared" si="6"/>
        <v>3736</v>
      </c>
      <c r="P49" s="71">
        <v>271</v>
      </c>
      <c r="Q49" s="71">
        <v>3465</v>
      </c>
      <c r="R49" s="71">
        <f t="shared" si="7"/>
        <v>5861</v>
      </c>
      <c r="S49" s="71">
        <v>5752</v>
      </c>
      <c r="T49" s="71">
        <v>109</v>
      </c>
      <c r="U49" s="19"/>
      <c r="V49" s="19"/>
      <c r="W49" s="19"/>
      <c r="X49" s="19"/>
      <c r="Y49" s="19"/>
      <c r="Z49" s="19"/>
      <c r="AA49" s="19"/>
    </row>
    <row r="50" spans="1:27" s="38" customFormat="1" ht="21" customHeight="1" x14ac:dyDescent="0.2">
      <c r="A50" s="9" t="s">
        <v>125</v>
      </c>
      <c r="B50" s="36">
        <f t="shared" si="1"/>
        <v>70135</v>
      </c>
      <c r="C50" s="36">
        <f t="shared" si="2"/>
        <v>483</v>
      </c>
      <c r="D50" s="10">
        <v>342</v>
      </c>
      <c r="E50" s="10">
        <v>141</v>
      </c>
      <c r="F50" s="36">
        <f t="shared" si="3"/>
        <v>47191</v>
      </c>
      <c r="G50" s="10">
        <v>683</v>
      </c>
      <c r="H50" s="10">
        <v>46508</v>
      </c>
      <c r="I50" s="36">
        <f t="shared" si="4"/>
        <v>3987</v>
      </c>
      <c r="J50" s="10">
        <v>896</v>
      </c>
      <c r="K50" s="10">
        <v>3091</v>
      </c>
      <c r="L50" s="36">
        <f t="shared" si="5"/>
        <v>8791</v>
      </c>
      <c r="M50" s="10">
        <v>817</v>
      </c>
      <c r="N50" s="10">
        <v>7974</v>
      </c>
      <c r="O50" s="36">
        <f t="shared" si="6"/>
        <v>3588</v>
      </c>
      <c r="P50" s="10">
        <v>424</v>
      </c>
      <c r="Q50" s="10">
        <v>3164</v>
      </c>
      <c r="R50" s="36">
        <f t="shared" si="7"/>
        <v>6095</v>
      </c>
      <c r="S50" s="10">
        <v>5735</v>
      </c>
      <c r="T50" s="10">
        <v>360</v>
      </c>
    </row>
    <row r="51" spans="1:27" s="38" customFormat="1" ht="21" customHeight="1" x14ac:dyDescent="0.2">
      <c r="A51" s="69" t="s">
        <v>126</v>
      </c>
      <c r="B51" s="73">
        <f t="shared" si="1"/>
        <v>71372</v>
      </c>
      <c r="C51" s="73">
        <f t="shared" si="2"/>
        <v>485</v>
      </c>
      <c r="D51" s="70">
        <v>358</v>
      </c>
      <c r="E51" s="70">
        <v>127</v>
      </c>
      <c r="F51" s="73">
        <f t="shared" si="3"/>
        <v>46981</v>
      </c>
      <c r="G51" s="70">
        <v>593</v>
      </c>
      <c r="H51" s="70">
        <v>46388</v>
      </c>
      <c r="I51" s="73">
        <f t="shared" si="4"/>
        <v>3868</v>
      </c>
      <c r="J51" s="70">
        <v>1076</v>
      </c>
      <c r="K51" s="70">
        <v>2792</v>
      </c>
      <c r="L51" s="73">
        <f t="shared" si="5"/>
        <v>9753</v>
      </c>
      <c r="M51" s="70">
        <v>2077</v>
      </c>
      <c r="N51" s="70">
        <v>7676</v>
      </c>
      <c r="O51" s="73">
        <f t="shared" si="6"/>
        <v>3655</v>
      </c>
      <c r="P51" s="70">
        <v>525</v>
      </c>
      <c r="Q51" s="70">
        <v>3130</v>
      </c>
      <c r="R51" s="73">
        <f t="shared" si="7"/>
        <v>6630</v>
      </c>
      <c r="S51" s="70">
        <v>5969</v>
      </c>
      <c r="T51" s="70">
        <v>661</v>
      </c>
    </row>
    <row r="52" spans="1:27" s="38" customFormat="1" ht="21" customHeight="1" x14ac:dyDescent="0.2">
      <c r="A52" s="9" t="s">
        <v>127</v>
      </c>
      <c r="B52" s="36">
        <f t="shared" si="1"/>
        <v>71538</v>
      </c>
      <c r="C52" s="36">
        <f t="shared" si="2"/>
        <v>600</v>
      </c>
      <c r="D52" s="10">
        <v>469</v>
      </c>
      <c r="E52" s="10">
        <v>131</v>
      </c>
      <c r="F52" s="36">
        <f t="shared" si="3"/>
        <v>48071</v>
      </c>
      <c r="G52" s="10">
        <v>534</v>
      </c>
      <c r="H52" s="10">
        <v>47537</v>
      </c>
      <c r="I52" s="36">
        <f t="shared" si="4"/>
        <v>3938</v>
      </c>
      <c r="J52" s="10">
        <v>1116</v>
      </c>
      <c r="K52" s="10">
        <v>2822</v>
      </c>
      <c r="L52" s="36">
        <f t="shared" si="5"/>
        <v>8668</v>
      </c>
      <c r="M52" s="10">
        <v>924</v>
      </c>
      <c r="N52" s="10">
        <v>7744</v>
      </c>
      <c r="O52" s="36">
        <f t="shared" si="6"/>
        <v>3859</v>
      </c>
      <c r="P52" s="10">
        <v>484</v>
      </c>
      <c r="Q52" s="10">
        <v>3375</v>
      </c>
      <c r="R52" s="36">
        <f t="shared" si="7"/>
        <v>6402</v>
      </c>
      <c r="S52" s="10">
        <v>5890</v>
      </c>
      <c r="T52" s="10">
        <v>512</v>
      </c>
    </row>
    <row r="53" spans="1:27" s="38" customFormat="1" ht="21" customHeight="1" x14ac:dyDescent="0.2">
      <c r="A53" s="69" t="s">
        <v>128</v>
      </c>
      <c r="B53" s="74">
        <f t="shared" si="1"/>
        <v>71547</v>
      </c>
      <c r="C53" s="74">
        <f t="shared" si="2"/>
        <v>974</v>
      </c>
      <c r="D53" s="71">
        <v>849</v>
      </c>
      <c r="E53" s="71">
        <v>125</v>
      </c>
      <c r="F53" s="74">
        <f t="shared" si="3"/>
        <v>46078</v>
      </c>
      <c r="G53" s="71">
        <v>604</v>
      </c>
      <c r="H53" s="71">
        <v>45474</v>
      </c>
      <c r="I53" s="74">
        <f t="shared" si="4"/>
        <v>4047</v>
      </c>
      <c r="J53" s="71">
        <v>2430</v>
      </c>
      <c r="K53" s="71">
        <v>1617</v>
      </c>
      <c r="L53" s="74">
        <f t="shared" si="5"/>
        <v>9299</v>
      </c>
      <c r="M53" s="71">
        <v>762</v>
      </c>
      <c r="N53" s="71">
        <v>8537</v>
      </c>
      <c r="O53" s="74">
        <f t="shared" si="6"/>
        <v>4153</v>
      </c>
      <c r="P53" s="71">
        <v>425</v>
      </c>
      <c r="Q53" s="71">
        <v>3728</v>
      </c>
      <c r="R53" s="74">
        <f t="shared" si="7"/>
        <v>6996</v>
      </c>
      <c r="S53" s="71">
        <v>6294</v>
      </c>
      <c r="T53" s="71">
        <v>702</v>
      </c>
    </row>
    <row r="54" spans="1:27" s="38" customFormat="1" ht="21" customHeight="1" x14ac:dyDescent="0.2">
      <c r="A54" s="9" t="s">
        <v>132</v>
      </c>
      <c r="B54" s="36">
        <f t="shared" ref="B54:B57" si="8">+C54+F54+I54+L54+O54+R54</f>
        <v>78733</v>
      </c>
      <c r="C54" s="36">
        <f t="shared" ref="C54:C57" si="9">+D54+E54</f>
        <v>1011</v>
      </c>
      <c r="D54" s="10">
        <v>895</v>
      </c>
      <c r="E54" s="10">
        <v>116</v>
      </c>
      <c r="F54" s="36">
        <f t="shared" ref="F54:F57" si="10">+G54+H54</f>
        <v>51249</v>
      </c>
      <c r="G54" s="10">
        <v>644</v>
      </c>
      <c r="H54" s="10">
        <v>50605</v>
      </c>
      <c r="I54" s="36">
        <f t="shared" ref="I54:I57" si="11">+J54+K54</f>
        <v>4151</v>
      </c>
      <c r="J54" s="10">
        <v>2570</v>
      </c>
      <c r="K54" s="10">
        <v>1581</v>
      </c>
      <c r="L54" s="36">
        <f t="shared" ref="L54:L57" si="12">+M54+N54</f>
        <v>10735</v>
      </c>
      <c r="M54" s="10">
        <v>1137</v>
      </c>
      <c r="N54" s="10">
        <v>9598</v>
      </c>
      <c r="O54" s="36">
        <f t="shared" ref="O54:O57" si="13">+P54+Q54</f>
        <v>3958</v>
      </c>
      <c r="P54" s="10">
        <v>436</v>
      </c>
      <c r="Q54" s="10">
        <v>3522</v>
      </c>
      <c r="R54" s="36">
        <f t="shared" ref="R54:R57" si="14">+S54+T54</f>
        <v>7629</v>
      </c>
      <c r="S54" s="10">
        <v>6527</v>
      </c>
      <c r="T54" s="10">
        <v>1102</v>
      </c>
    </row>
    <row r="55" spans="1:27" s="38" customFormat="1" ht="21" customHeight="1" x14ac:dyDescent="0.2">
      <c r="A55" s="69" t="s">
        <v>133</v>
      </c>
      <c r="B55" s="73">
        <f t="shared" si="8"/>
        <v>79162</v>
      </c>
      <c r="C55" s="73">
        <f t="shared" si="9"/>
        <v>1169</v>
      </c>
      <c r="D55" s="70">
        <v>1051</v>
      </c>
      <c r="E55" s="70">
        <v>118</v>
      </c>
      <c r="F55" s="73">
        <f t="shared" si="10"/>
        <v>52005</v>
      </c>
      <c r="G55" s="70">
        <v>649</v>
      </c>
      <c r="H55" s="70">
        <v>51356</v>
      </c>
      <c r="I55" s="73">
        <f t="shared" si="11"/>
        <v>4348</v>
      </c>
      <c r="J55" s="70">
        <v>3010</v>
      </c>
      <c r="K55" s="70">
        <v>1338</v>
      </c>
      <c r="L55" s="73">
        <f t="shared" si="12"/>
        <v>10109</v>
      </c>
      <c r="M55" s="70">
        <v>1118</v>
      </c>
      <c r="N55" s="70">
        <v>8991</v>
      </c>
      <c r="O55" s="73">
        <f t="shared" si="13"/>
        <v>4401</v>
      </c>
      <c r="P55" s="70">
        <v>626</v>
      </c>
      <c r="Q55" s="70">
        <v>3775</v>
      </c>
      <c r="R55" s="73">
        <f t="shared" si="14"/>
        <v>7130</v>
      </c>
      <c r="S55" s="70">
        <v>6756</v>
      </c>
      <c r="T55" s="70">
        <v>374</v>
      </c>
    </row>
    <row r="56" spans="1:27" s="38" customFormat="1" ht="21" customHeight="1" x14ac:dyDescent="0.2">
      <c r="A56" s="9" t="s">
        <v>134</v>
      </c>
      <c r="B56" s="36">
        <f t="shared" si="8"/>
        <v>80964</v>
      </c>
      <c r="C56" s="36">
        <f t="shared" si="9"/>
        <v>1220</v>
      </c>
      <c r="D56" s="10">
        <v>1089</v>
      </c>
      <c r="E56" s="10">
        <v>131</v>
      </c>
      <c r="F56" s="36">
        <f t="shared" si="10"/>
        <v>53174</v>
      </c>
      <c r="G56" s="10">
        <v>688</v>
      </c>
      <c r="H56" s="10">
        <v>52486</v>
      </c>
      <c r="I56" s="36">
        <f t="shared" si="11"/>
        <v>4222</v>
      </c>
      <c r="J56" s="10">
        <v>2958</v>
      </c>
      <c r="K56" s="10">
        <v>1264</v>
      </c>
      <c r="L56" s="36">
        <f t="shared" si="12"/>
        <v>9785</v>
      </c>
      <c r="M56" s="10">
        <v>1320</v>
      </c>
      <c r="N56" s="10">
        <v>8465</v>
      </c>
      <c r="O56" s="36">
        <f t="shared" si="13"/>
        <v>4533</v>
      </c>
      <c r="P56" s="10">
        <v>529</v>
      </c>
      <c r="Q56" s="10">
        <v>4004</v>
      </c>
      <c r="R56" s="36">
        <f t="shared" si="14"/>
        <v>8030</v>
      </c>
      <c r="S56" s="10">
        <v>7626</v>
      </c>
      <c r="T56" s="10">
        <v>404</v>
      </c>
    </row>
    <row r="57" spans="1:27" s="38" customFormat="1" ht="21" customHeight="1" x14ac:dyDescent="0.2">
      <c r="A57" s="69" t="s">
        <v>135</v>
      </c>
      <c r="B57" s="74">
        <f t="shared" si="8"/>
        <v>77918</v>
      </c>
      <c r="C57" s="74">
        <f t="shared" si="9"/>
        <v>1862</v>
      </c>
      <c r="D57" s="71">
        <v>1745</v>
      </c>
      <c r="E57" s="71">
        <v>117</v>
      </c>
      <c r="F57" s="74">
        <f t="shared" si="10"/>
        <v>49700</v>
      </c>
      <c r="G57" s="71">
        <v>678</v>
      </c>
      <c r="H57" s="71">
        <v>49022</v>
      </c>
      <c r="I57" s="74">
        <f t="shared" si="11"/>
        <v>4635</v>
      </c>
      <c r="J57" s="71">
        <v>3216</v>
      </c>
      <c r="K57" s="71">
        <v>1419</v>
      </c>
      <c r="L57" s="74">
        <f t="shared" si="12"/>
        <v>9159</v>
      </c>
      <c r="M57" s="71">
        <v>1300</v>
      </c>
      <c r="N57" s="71">
        <v>7859</v>
      </c>
      <c r="O57" s="74">
        <f t="shared" si="13"/>
        <v>5887</v>
      </c>
      <c r="P57" s="71">
        <v>528</v>
      </c>
      <c r="Q57" s="71">
        <v>5359</v>
      </c>
      <c r="R57" s="74">
        <f t="shared" si="14"/>
        <v>6675</v>
      </c>
      <c r="S57" s="71">
        <v>6291</v>
      </c>
      <c r="T57" s="71">
        <v>384</v>
      </c>
    </row>
    <row r="58" spans="1:27" s="38" customFormat="1" ht="21" customHeight="1" x14ac:dyDescent="0.2">
      <c r="A58" s="9" t="s">
        <v>136</v>
      </c>
      <c r="B58" s="36">
        <f t="shared" ref="B58:B61" si="15">+C58+F58+I58+L58+O58+R58</f>
        <v>86454</v>
      </c>
      <c r="C58" s="36">
        <f t="shared" ref="C58:C61" si="16">+D58+E58</f>
        <v>1849</v>
      </c>
      <c r="D58" s="10">
        <v>1729</v>
      </c>
      <c r="E58" s="10">
        <v>120</v>
      </c>
      <c r="F58" s="36">
        <f t="shared" ref="F58:F61" si="17">+G58+H58</f>
        <v>53732</v>
      </c>
      <c r="G58" s="10">
        <v>745</v>
      </c>
      <c r="H58" s="10">
        <v>52987</v>
      </c>
      <c r="I58" s="36">
        <f t="shared" ref="I58:I61" si="18">+J58+K58</f>
        <v>4755</v>
      </c>
      <c r="J58" s="10">
        <v>3281</v>
      </c>
      <c r="K58" s="10">
        <v>1474</v>
      </c>
      <c r="L58" s="36">
        <f t="shared" ref="L58:L61" si="19">+M58+N58</f>
        <v>9960</v>
      </c>
      <c r="M58" s="10">
        <v>1412</v>
      </c>
      <c r="N58" s="10">
        <v>8548</v>
      </c>
      <c r="O58" s="36">
        <f t="shared" ref="O58:O61" si="20">+P58+Q58</f>
        <v>5863</v>
      </c>
      <c r="P58" s="10">
        <v>698</v>
      </c>
      <c r="Q58" s="10">
        <v>5165</v>
      </c>
      <c r="R58" s="36">
        <f t="shared" ref="R58:R61" si="21">+S58+T58</f>
        <v>10295</v>
      </c>
      <c r="S58" s="10">
        <v>8996</v>
      </c>
      <c r="T58" s="10">
        <v>1299</v>
      </c>
    </row>
    <row r="59" spans="1:27" s="38" customFormat="1" ht="21" customHeight="1" x14ac:dyDescent="0.2">
      <c r="A59" s="69" t="s">
        <v>137</v>
      </c>
      <c r="B59" s="73">
        <f t="shared" si="15"/>
        <v>92361</v>
      </c>
      <c r="C59" s="73">
        <f t="shared" si="16"/>
        <v>2073</v>
      </c>
      <c r="D59" s="70">
        <v>1944</v>
      </c>
      <c r="E59" s="70">
        <v>129</v>
      </c>
      <c r="F59" s="73">
        <f t="shared" si="17"/>
        <v>58100</v>
      </c>
      <c r="G59" s="70">
        <v>861</v>
      </c>
      <c r="H59" s="70">
        <v>57239</v>
      </c>
      <c r="I59" s="73">
        <f t="shared" si="18"/>
        <v>5285</v>
      </c>
      <c r="J59" s="70">
        <v>3705</v>
      </c>
      <c r="K59" s="70">
        <v>1580</v>
      </c>
      <c r="L59" s="73">
        <f t="shared" si="19"/>
        <v>9189</v>
      </c>
      <c r="M59" s="70">
        <v>1592</v>
      </c>
      <c r="N59" s="70">
        <v>7597</v>
      </c>
      <c r="O59" s="73">
        <f t="shared" si="20"/>
        <v>7566</v>
      </c>
      <c r="P59" s="70">
        <v>950</v>
      </c>
      <c r="Q59" s="70">
        <v>6616</v>
      </c>
      <c r="R59" s="73">
        <f t="shared" si="21"/>
        <v>10148</v>
      </c>
      <c r="S59" s="70">
        <v>9221</v>
      </c>
      <c r="T59" s="70">
        <v>927</v>
      </c>
    </row>
    <row r="60" spans="1:27" s="38" customFormat="1" ht="21" customHeight="1" x14ac:dyDescent="0.2">
      <c r="A60" s="9" t="s">
        <v>138</v>
      </c>
      <c r="B60" s="36">
        <f t="shared" si="15"/>
        <v>92473</v>
      </c>
      <c r="C60" s="36">
        <f t="shared" si="16"/>
        <v>2504</v>
      </c>
      <c r="D60" s="10">
        <v>2374</v>
      </c>
      <c r="E60" s="10">
        <v>130</v>
      </c>
      <c r="F60" s="36">
        <f t="shared" si="17"/>
        <v>56142</v>
      </c>
      <c r="G60" s="10">
        <v>800</v>
      </c>
      <c r="H60" s="10">
        <v>55342</v>
      </c>
      <c r="I60" s="36">
        <f t="shared" si="18"/>
        <v>5078</v>
      </c>
      <c r="J60" s="10">
        <v>3551</v>
      </c>
      <c r="K60" s="10">
        <v>1527</v>
      </c>
      <c r="L60" s="36">
        <f t="shared" si="19"/>
        <v>10124</v>
      </c>
      <c r="M60" s="10">
        <v>1357</v>
      </c>
      <c r="N60" s="10">
        <v>8767</v>
      </c>
      <c r="O60" s="36">
        <f t="shared" si="20"/>
        <v>7824</v>
      </c>
      <c r="P60" s="10">
        <v>1606</v>
      </c>
      <c r="Q60" s="10">
        <v>6218</v>
      </c>
      <c r="R60" s="36">
        <f t="shared" si="21"/>
        <v>10801</v>
      </c>
      <c r="S60" s="10">
        <v>10354</v>
      </c>
      <c r="T60" s="10">
        <v>447</v>
      </c>
    </row>
    <row r="61" spans="1:27" s="38" customFormat="1" ht="21" customHeight="1" x14ac:dyDescent="0.2">
      <c r="A61" s="69" t="s">
        <v>139</v>
      </c>
      <c r="B61" s="74">
        <f t="shared" si="15"/>
        <v>94573</v>
      </c>
      <c r="C61" s="74">
        <f t="shared" si="16"/>
        <v>3177</v>
      </c>
      <c r="D61" s="71">
        <v>2967</v>
      </c>
      <c r="E61" s="71">
        <v>210</v>
      </c>
      <c r="F61" s="74">
        <f t="shared" si="17"/>
        <v>56475</v>
      </c>
      <c r="G61" s="71">
        <v>784</v>
      </c>
      <c r="H61" s="71">
        <v>55691</v>
      </c>
      <c r="I61" s="74">
        <f t="shared" si="18"/>
        <v>5418</v>
      </c>
      <c r="J61" s="71">
        <v>3820</v>
      </c>
      <c r="K61" s="71">
        <v>1598</v>
      </c>
      <c r="L61" s="74">
        <f t="shared" si="19"/>
        <v>9886</v>
      </c>
      <c r="M61" s="71">
        <v>1408</v>
      </c>
      <c r="N61" s="71">
        <v>8478</v>
      </c>
      <c r="O61" s="74">
        <f t="shared" si="20"/>
        <v>8758</v>
      </c>
      <c r="P61" s="71">
        <v>3562</v>
      </c>
      <c r="Q61" s="71">
        <v>5196</v>
      </c>
      <c r="R61" s="74">
        <f t="shared" si="21"/>
        <v>10859</v>
      </c>
      <c r="S61" s="71">
        <v>10494</v>
      </c>
      <c r="T61" s="71">
        <v>365</v>
      </c>
    </row>
    <row r="62" spans="1:27" s="38" customFormat="1" ht="21" customHeight="1" x14ac:dyDescent="0.2">
      <c r="A62" s="9" t="s">
        <v>140</v>
      </c>
      <c r="B62" s="36">
        <f t="shared" ref="B62:B69" si="22">+C62+F62+I62+L62+O62+R62</f>
        <v>100484</v>
      </c>
      <c r="C62" s="36">
        <f t="shared" ref="C62:C69" si="23">+D62+E62</f>
        <v>3198</v>
      </c>
      <c r="D62" s="10">
        <v>2984</v>
      </c>
      <c r="E62" s="10">
        <v>214</v>
      </c>
      <c r="F62" s="36">
        <f t="shared" ref="F62:F69" si="24">+G62+H62</f>
        <v>61852</v>
      </c>
      <c r="G62" s="10">
        <v>791</v>
      </c>
      <c r="H62" s="10">
        <v>61061</v>
      </c>
      <c r="I62" s="36">
        <f t="shared" ref="I62:I69" si="25">+J62+K62</f>
        <v>5429</v>
      </c>
      <c r="J62" s="10">
        <v>3729</v>
      </c>
      <c r="K62" s="10">
        <v>1700</v>
      </c>
      <c r="L62" s="36">
        <f t="shared" ref="L62:L69" si="26">+M62+N62</f>
        <v>11453</v>
      </c>
      <c r="M62" s="10">
        <v>1326</v>
      </c>
      <c r="N62" s="10">
        <v>10127</v>
      </c>
      <c r="O62" s="36">
        <f t="shared" ref="O62:O69" si="27">+P62+Q62</f>
        <v>6566</v>
      </c>
      <c r="P62" s="10">
        <v>1097</v>
      </c>
      <c r="Q62" s="10">
        <v>5469</v>
      </c>
      <c r="R62" s="36">
        <f t="shared" ref="R62:R69" si="28">+S62+T62</f>
        <v>11986</v>
      </c>
      <c r="S62" s="10">
        <v>11012</v>
      </c>
      <c r="T62" s="10">
        <v>974</v>
      </c>
    </row>
    <row r="63" spans="1:27" s="38" customFormat="1" ht="21" customHeight="1" x14ac:dyDescent="0.2">
      <c r="A63" s="69" t="s">
        <v>141</v>
      </c>
      <c r="B63" s="73">
        <f t="shared" si="22"/>
        <v>100399</v>
      </c>
      <c r="C63" s="73">
        <f t="shared" si="23"/>
        <v>3115</v>
      </c>
      <c r="D63" s="70">
        <v>2971</v>
      </c>
      <c r="E63" s="70">
        <v>144</v>
      </c>
      <c r="F63" s="73">
        <f t="shared" si="24"/>
        <v>62186</v>
      </c>
      <c r="G63" s="70">
        <v>910</v>
      </c>
      <c r="H63" s="70">
        <v>61276</v>
      </c>
      <c r="I63" s="73">
        <f t="shared" si="25"/>
        <v>5874</v>
      </c>
      <c r="J63" s="70">
        <v>4048</v>
      </c>
      <c r="K63" s="70">
        <v>1826</v>
      </c>
      <c r="L63" s="73">
        <f t="shared" si="26"/>
        <v>10107</v>
      </c>
      <c r="M63" s="70">
        <v>1974</v>
      </c>
      <c r="N63" s="70">
        <v>8133</v>
      </c>
      <c r="O63" s="73">
        <f t="shared" si="27"/>
        <v>7182</v>
      </c>
      <c r="P63" s="70">
        <v>1395</v>
      </c>
      <c r="Q63" s="70">
        <v>5787</v>
      </c>
      <c r="R63" s="73">
        <f t="shared" si="28"/>
        <v>11935</v>
      </c>
      <c r="S63" s="70">
        <v>11288</v>
      </c>
      <c r="T63" s="70">
        <v>647</v>
      </c>
    </row>
    <row r="64" spans="1:27" s="38" customFormat="1" ht="21" customHeight="1" x14ac:dyDescent="0.2">
      <c r="A64" s="9" t="s">
        <v>142</v>
      </c>
      <c r="B64" s="36">
        <f t="shared" si="22"/>
        <v>105168</v>
      </c>
      <c r="C64" s="36">
        <f t="shared" si="23"/>
        <v>3083</v>
      </c>
      <c r="D64" s="10">
        <v>2902</v>
      </c>
      <c r="E64" s="10">
        <v>181</v>
      </c>
      <c r="F64" s="36">
        <f t="shared" si="24"/>
        <v>65873</v>
      </c>
      <c r="G64" s="10">
        <v>1142</v>
      </c>
      <c r="H64" s="10">
        <v>64731</v>
      </c>
      <c r="I64" s="36">
        <f t="shared" si="25"/>
        <v>6373</v>
      </c>
      <c r="J64" s="10">
        <v>4446</v>
      </c>
      <c r="K64" s="10">
        <v>1927</v>
      </c>
      <c r="L64" s="36">
        <f t="shared" si="26"/>
        <v>11215</v>
      </c>
      <c r="M64" s="10">
        <v>1644</v>
      </c>
      <c r="N64" s="10">
        <v>9571</v>
      </c>
      <c r="O64" s="36">
        <f t="shared" si="27"/>
        <v>7082</v>
      </c>
      <c r="P64" s="10">
        <v>1169</v>
      </c>
      <c r="Q64" s="10">
        <v>5913</v>
      </c>
      <c r="R64" s="36">
        <f t="shared" si="28"/>
        <v>11542</v>
      </c>
      <c r="S64" s="10">
        <v>11212</v>
      </c>
      <c r="T64" s="10">
        <v>330</v>
      </c>
    </row>
    <row r="65" spans="1:20" s="38" customFormat="1" ht="21" customHeight="1" x14ac:dyDescent="0.2">
      <c r="A65" s="69" t="s">
        <v>143</v>
      </c>
      <c r="B65" s="74">
        <f t="shared" si="22"/>
        <v>106610</v>
      </c>
      <c r="C65" s="74">
        <f t="shared" si="23"/>
        <v>3237</v>
      </c>
      <c r="D65" s="71">
        <v>3031</v>
      </c>
      <c r="E65" s="71">
        <v>206</v>
      </c>
      <c r="F65" s="74">
        <f t="shared" si="24"/>
        <v>64937</v>
      </c>
      <c r="G65" s="71">
        <v>1332</v>
      </c>
      <c r="H65" s="71">
        <v>63605</v>
      </c>
      <c r="I65" s="74">
        <f t="shared" si="25"/>
        <v>6217</v>
      </c>
      <c r="J65" s="71">
        <v>4376</v>
      </c>
      <c r="K65" s="71">
        <v>1841</v>
      </c>
      <c r="L65" s="74">
        <f t="shared" si="26"/>
        <v>11461</v>
      </c>
      <c r="M65" s="71">
        <v>1272</v>
      </c>
      <c r="N65" s="71">
        <v>10189</v>
      </c>
      <c r="O65" s="74">
        <f t="shared" si="27"/>
        <v>8792</v>
      </c>
      <c r="P65" s="71">
        <v>2537</v>
      </c>
      <c r="Q65" s="71">
        <v>6255</v>
      </c>
      <c r="R65" s="74">
        <f t="shared" si="28"/>
        <v>11966</v>
      </c>
      <c r="S65" s="71">
        <v>11667</v>
      </c>
      <c r="T65" s="71">
        <v>299</v>
      </c>
    </row>
    <row r="66" spans="1:20" s="38" customFormat="1" ht="21" customHeight="1" x14ac:dyDescent="0.2">
      <c r="A66" s="35" t="s">
        <v>144</v>
      </c>
      <c r="B66" s="36">
        <f t="shared" si="22"/>
        <v>110778</v>
      </c>
      <c r="C66" s="36">
        <f t="shared" si="23"/>
        <v>3307</v>
      </c>
      <c r="D66" s="36">
        <v>3101</v>
      </c>
      <c r="E66" s="36">
        <v>206</v>
      </c>
      <c r="F66" s="36">
        <f t="shared" si="24"/>
        <v>67084</v>
      </c>
      <c r="G66" s="36">
        <v>1474</v>
      </c>
      <c r="H66" s="36">
        <v>65610</v>
      </c>
      <c r="I66" s="36">
        <f t="shared" si="25"/>
        <v>6223</v>
      </c>
      <c r="J66" s="36">
        <v>4349</v>
      </c>
      <c r="K66" s="36">
        <v>1874</v>
      </c>
      <c r="L66" s="36">
        <f t="shared" si="26"/>
        <v>11425</v>
      </c>
      <c r="M66" s="36">
        <v>2010</v>
      </c>
      <c r="N66" s="36">
        <v>9415</v>
      </c>
      <c r="O66" s="36">
        <f t="shared" si="27"/>
        <v>9509</v>
      </c>
      <c r="P66" s="36">
        <v>2768</v>
      </c>
      <c r="Q66" s="36">
        <v>6741</v>
      </c>
      <c r="R66" s="36">
        <f t="shared" si="28"/>
        <v>13230</v>
      </c>
      <c r="S66" s="36">
        <v>11790</v>
      </c>
      <c r="T66" s="36">
        <v>1440</v>
      </c>
    </row>
    <row r="67" spans="1:20" s="38" customFormat="1" ht="21" customHeight="1" x14ac:dyDescent="0.2">
      <c r="A67" s="72" t="s">
        <v>145</v>
      </c>
      <c r="B67" s="73">
        <f t="shared" si="22"/>
        <v>115606</v>
      </c>
      <c r="C67" s="73">
        <f t="shared" si="23"/>
        <v>3447</v>
      </c>
      <c r="D67" s="73">
        <v>3224</v>
      </c>
      <c r="E67" s="73">
        <v>223</v>
      </c>
      <c r="F67" s="73">
        <f t="shared" si="24"/>
        <v>70160</v>
      </c>
      <c r="G67" s="73">
        <v>1265</v>
      </c>
      <c r="H67" s="73">
        <v>68895</v>
      </c>
      <c r="I67" s="73">
        <f t="shared" si="25"/>
        <v>8737</v>
      </c>
      <c r="J67" s="73">
        <v>6718</v>
      </c>
      <c r="K67" s="73">
        <v>2019</v>
      </c>
      <c r="L67" s="73">
        <f t="shared" si="26"/>
        <v>10845</v>
      </c>
      <c r="M67" s="73">
        <v>2022</v>
      </c>
      <c r="N67" s="73">
        <v>8823</v>
      </c>
      <c r="O67" s="73">
        <f t="shared" si="27"/>
        <v>9270</v>
      </c>
      <c r="P67" s="73">
        <v>2694</v>
      </c>
      <c r="Q67" s="73">
        <v>6576</v>
      </c>
      <c r="R67" s="73">
        <f t="shared" si="28"/>
        <v>13147</v>
      </c>
      <c r="S67" s="73">
        <v>12196</v>
      </c>
      <c r="T67" s="73">
        <v>951</v>
      </c>
    </row>
    <row r="68" spans="1:20" s="38" customFormat="1" ht="21" customHeight="1" x14ac:dyDescent="0.2">
      <c r="A68" s="35" t="s">
        <v>146</v>
      </c>
      <c r="B68" s="36">
        <f t="shared" si="22"/>
        <v>113501</v>
      </c>
      <c r="C68" s="36">
        <f t="shared" si="23"/>
        <v>3203</v>
      </c>
      <c r="D68" s="36">
        <v>2998</v>
      </c>
      <c r="E68" s="36">
        <v>205</v>
      </c>
      <c r="F68" s="36">
        <f t="shared" si="24"/>
        <v>69113</v>
      </c>
      <c r="G68" s="36">
        <v>1491</v>
      </c>
      <c r="H68" s="36">
        <v>67622</v>
      </c>
      <c r="I68" s="36">
        <f t="shared" si="25"/>
        <v>7099</v>
      </c>
      <c r="J68" s="36">
        <v>5089</v>
      </c>
      <c r="K68" s="36">
        <v>2010</v>
      </c>
      <c r="L68" s="36">
        <f t="shared" si="26"/>
        <v>11607</v>
      </c>
      <c r="M68" s="36">
        <v>1898</v>
      </c>
      <c r="N68" s="36">
        <v>9709</v>
      </c>
      <c r="O68" s="36">
        <f t="shared" si="27"/>
        <v>10273</v>
      </c>
      <c r="P68" s="36">
        <v>2311</v>
      </c>
      <c r="Q68" s="36">
        <v>7962</v>
      </c>
      <c r="R68" s="36">
        <f t="shared" si="28"/>
        <v>12206</v>
      </c>
      <c r="S68" s="36">
        <v>11740</v>
      </c>
      <c r="T68" s="36">
        <v>466</v>
      </c>
    </row>
    <row r="69" spans="1:20" s="38" customFormat="1" ht="21" customHeight="1" x14ac:dyDescent="0.2">
      <c r="A69" s="72" t="s">
        <v>147</v>
      </c>
      <c r="B69" s="74">
        <f t="shared" si="22"/>
        <v>108065</v>
      </c>
      <c r="C69" s="74">
        <f t="shared" si="23"/>
        <v>2853</v>
      </c>
      <c r="D69" s="74">
        <v>2588</v>
      </c>
      <c r="E69" s="74">
        <v>265</v>
      </c>
      <c r="F69" s="74">
        <f t="shared" si="24"/>
        <v>65634</v>
      </c>
      <c r="G69" s="74">
        <v>1428</v>
      </c>
      <c r="H69" s="74">
        <v>64206</v>
      </c>
      <c r="I69" s="74">
        <f t="shared" si="25"/>
        <v>7434</v>
      </c>
      <c r="J69" s="74">
        <v>5352</v>
      </c>
      <c r="K69" s="74">
        <v>2082</v>
      </c>
      <c r="L69" s="74">
        <f t="shared" si="26"/>
        <v>11174</v>
      </c>
      <c r="M69" s="74">
        <v>1264</v>
      </c>
      <c r="N69" s="74">
        <v>9910</v>
      </c>
      <c r="O69" s="74">
        <f t="shared" si="27"/>
        <v>8154</v>
      </c>
      <c r="P69" s="74">
        <v>2419</v>
      </c>
      <c r="Q69" s="74">
        <v>5735</v>
      </c>
      <c r="R69" s="74">
        <f t="shared" si="28"/>
        <v>12816</v>
      </c>
      <c r="S69" s="74">
        <v>12375</v>
      </c>
      <c r="T69" s="74">
        <v>441</v>
      </c>
    </row>
    <row r="70" spans="1:20" s="38" customFormat="1" ht="21" customHeight="1" x14ac:dyDescent="0.2">
      <c r="A70" s="35" t="s">
        <v>149</v>
      </c>
      <c r="B70" s="36">
        <f t="shared" ref="B70:B73" si="29">+C70+F70+I70+L70+O70+R70</f>
        <v>120308</v>
      </c>
      <c r="C70" s="36">
        <f t="shared" ref="C70:C73" si="30">+D70+E70</f>
        <v>4136</v>
      </c>
      <c r="D70" s="36">
        <v>3902</v>
      </c>
      <c r="E70" s="36">
        <v>234</v>
      </c>
      <c r="F70" s="36">
        <f t="shared" ref="F70:F73" si="31">+G70+H70</f>
        <v>73796</v>
      </c>
      <c r="G70" s="36">
        <v>1614</v>
      </c>
      <c r="H70" s="36">
        <v>72182</v>
      </c>
      <c r="I70" s="36">
        <f t="shared" ref="I70:I73" si="32">+J70+K70</f>
        <v>7615</v>
      </c>
      <c r="J70" s="36">
        <v>5581</v>
      </c>
      <c r="K70" s="36">
        <v>2034</v>
      </c>
      <c r="L70" s="36">
        <f t="shared" ref="L70:L73" si="33">+M70+N70</f>
        <v>11006</v>
      </c>
      <c r="M70" s="36">
        <v>1358</v>
      </c>
      <c r="N70" s="36">
        <v>9648</v>
      </c>
      <c r="O70" s="36">
        <f t="shared" ref="O70:O73" si="34">+P70+Q70</f>
        <v>8637</v>
      </c>
      <c r="P70" s="36">
        <v>2970</v>
      </c>
      <c r="Q70" s="36">
        <v>5667</v>
      </c>
      <c r="R70" s="36">
        <f t="shared" ref="R70:R73" si="35">+S70+T70</f>
        <v>15118</v>
      </c>
      <c r="S70" s="36">
        <v>13070</v>
      </c>
      <c r="T70" s="36">
        <v>2048</v>
      </c>
    </row>
    <row r="71" spans="1:20" s="38" customFormat="1" ht="21" customHeight="1" x14ac:dyDescent="0.2">
      <c r="A71" s="72" t="s">
        <v>150</v>
      </c>
      <c r="B71" s="73">
        <f t="shared" si="29"/>
        <v>118056</v>
      </c>
      <c r="C71" s="73">
        <f t="shared" si="30"/>
        <v>3031</v>
      </c>
      <c r="D71" s="73">
        <v>2805</v>
      </c>
      <c r="E71" s="73">
        <v>226</v>
      </c>
      <c r="F71" s="73">
        <f t="shared" si="31"/>
        <v>72761</v>
      </c>
      <c r="G71" s="73">
        <v>1797</v>
      </c>
      <c r="H71" s="73">
        <v>70964</v>
      </c>
      <c r="I71" s="73">
        <f t="shared" si="32"/>
        <v>7831</v>
      </c>
      <c r="J71" s="73">
        <v>5902</v>
      </c>
      <c r="K71" s="73">
        <v>1929</v>
      </c>
      <c r="L71" s="73">
        <f t="shared" si="33"/>
        <v>10465</v>
      </c>
      <c r="M71" s="73">
        <v>1392</v>
      </c>
      <c r="N71" s="73">
        <v>9073</v>
      </c>
      <c r="O71" s="73">
        <f t="shared" si="34"/>
        <v>9440</v>
      </c>
      <c r="P71" s="73">
        <v>3375</v>
      </c>
      <c r="Q71" s="73">
        <v>6065</v>
      </c>
      <c r="R71" s="73">
        <f t="shared" si="35"/>
        <v>14528</v>
      </c>
      <c r="S71" s="73">
        <v>13125</v>
      </c>
      <c r="T71" s="73">
        <v>1403</v>
      </c>
    </row>
    <row r="72" spans="1:20" s="38" customFormat="1" ht="21" customHeight="1" x14ac:dyDescent="0.2">
      <c r="A72" s="35" t="s">
        <v>151</v>
      </c>
      <c r="B72" s="36">
        <f t="shared" si="29"/>
        <v>121944</v>
      </c>
      <c r="C72" s="36">
        <f t="shared" si="30"/>
        <v>3068</v>
      </c>
      <c r="D72" s="36">
        <v>2898</v>
      </c>
      <c r="E72" s="36">
        <v>170</v>
      </c>
      <c r="F72" s="36">
        <f t="shared" si="31"/>
        <v>74095</v>
      </c>
      <c r="G72" s="36">
        <v>1797</v>
      </c>
      <c r="H72" s="36">
        <v>72298</v>
      </c>
      <c r="I72" s="36">
        <f t="shared" si="32"/>
        <v>8354</v>
      </c>
      <c r="J72" s="36">
        <v>6341</v>
      </c>
      <c r="K72" s="36">
        <v>2013</v>
      </c>
      <c r="L72" s="36">
        <f t="shared" si="33"/>
        <v>12243</v>
      </c>
      <c r="M72" s="36">
        <v>1650</v>
      </c>
      <c r="N72" s="36">
        <v>10593</v>
      </c>
      <c r="O72" s="36">
        <f t="shared" si="34"/>
        <v>10704</v>
      </c>
      <c r="P72" s="36">
        <v>3163</v>
      </c>
      <c r="Q72" s="36">
        <v>7541</v>
      </c>
      <c r="R72" s="36">
        <f t="shared" si="35"/>
        <v>13480</v>
      </c>
      <c r="S72" s="36">
        <v>12955</v>
      </c>
      <c r="T72" s="36">
        <v>525</v>
      </c>
    </row>
    <row r="73" spans="1:20" s="38" customFormat="1" ht="21" customHeight="1" x14ac:dyDescent="0.2">
      <c r="A73" s="72" t="s">
        <v>152</v>
      </c>
      <c r="B73" s="74">
        <f t="shared" si="29"/>
        <v>113642</v>
      </c>
      <c r="C73" s="74">
        <f t="shared" si="30"/>
        <v>3098</v>
      </c>
      <c r="D73" s="74">
        <v>2922</v>
      </c>
      <c r="E73" s="74">
        <v>176</v>
      </c>
      <c r="F73" s="74">
        <f t="shared" si="31"/>
        <v>65773</v>
      </c>
      <c r="G73" s="74">
        <v>1526</v>
      </c>
      <c r="H73" s="74">
        <v>64247</v>
      </c>
      <c r="I73" s="74">
        <f t="shared" si="32"/>
        <v>8349</v>
      </c>
      <c r="J73" s="74">
        <v>6231</v>
      </c>
      <c r="K73" s="74">
        <v>2118</v>
      </c>
      <c r="L73" s="74">
        <f t="shared" si="33"/>
        <v>12246</v>
      </c>
      <c r="M73" s="74">
        <v>1514</v>
      </c>
      <c r="N73" s="74">
        <v>10732</v>
      </c>
      <c r="O73" s="74">
        <f t="shared" si="34"/>
        <v>10439</v>
      </c>
      <c r="P73" s="74">
        <v>3097</v>
      </c>
      <c r="Q73" s="74">
        <v>7342</v>
      </c>
      <c r="R73" s="74">
        <f t="shared" si="35"/>
        <v>13737</v>
      </c>
      <c r="S73" s="74">
        <v>13414</v>
      </c>
      <c r="T73" s="74">
        <v>323</v>
      </c>
    </row>
    <row r="74" spans="1:20" s="38" customFormat="1" ht="21" customHeight="1" x14ac:dyDescent="0.2">
      <c r="A74" s="35" t="s">
        <v>153</v>
      </c>
      <c r="B74" s="36">
        <f t="shared" ref="B74:B77" si="36">+C74+F74+I74+L74+O74+R74</f>
        <v>129441</v>
      </c>
      <c r="C74" s="36">
        <f t="shared" ref="C74:C77" si="37">+D74+E74</f>
        <v>2671</v>
      </c>
      <c r="D74" s="36">
        <v>2488</v>
      </c>
      <c r="E74" s="36">
        <v>183</v>
      </c>
      <c r="F74" s="36">
        <f t="shared" ref="F74:F77" si="38">+G74+H74</f>
        <v>73231</v>
      </c>
      <c r="G74" s="36">
        <v>1706</v>
      </c>
      <c r="H74" s="36">
        <v>71525</v>
      </c>
      <c r="I74" s="36">
        <f t="shared" ref="I74:I77" si="39">+J74+K74</f>
        <v>8816</v>
      </c>
      <c r="J74" s="36">
        <v>6555</v>
      </c>
      <c r="K74" s="36">
        <v>2261</v>
      </c>
      <c r="L74" s="36">
        <f t="shared" ref="L74:L77" si="40">+M74+N74</f>
        <v>17683</v>
      </c>
      <c r="M74" s="36">
        <v>2646</v>
      </c>
      <c r="N74" s="36">
        <v>15037</v>
      </c>
      <c r="O74" s="36">
        <f t="shared" ref="O74:O77" si="41">+P74+Q74</f>
        <v>12094</v>
      </c>
      <c r="P74" s="36">
        <v>3814</v>
      </c>
      <c r="Q74" s="36">
        <v>8280</v>
      </c>
      <c r="R74" s="36">
        <f t="shared" ref="R74:R77" si="42">+S74+T74</f>
        <v>14946</v>
      </c>
      <c r="S74" s="36">
        <v>14101</v>
      </c>
      <c r="T74" s="36">
        <v>845</v>
      </c>
    </row>
    <row r="75" spans="1:20" s="38" customFormat="1" ht="21" customHeight="1" x14ac:dyDescent="0.2">
      <c r="A75" s="72" t="s">
        <v>154</v>
      </c>
      <c r="B75" s="73">
        <f t="shared" si="36"/>
        <v>118863</v>
      </c>
      <c r="C75" s="73">
        <f t="shared" si="37"/>
        <v>2513</v>
      </c>
      <c r="D75" s="73">
        <v>2313</v>
      </c>
      <c r="E75" s="73">
        <v>200</v>
      </c>
      <c r="F75" s="73">
        <f t="shared" si="38"/>
        <v>67274</v>
      </c>
      <c r="G75" s="73">
        <v>1548</v>
      </c>
      <c r="H75" s="73">
        <v>65726</v>
      </c>
      <c r="I75" s="73">
        <f t="shared" si="39"/>
        <v>8777</v>
      </c>
      <c r="J75" s="73">
        <v>6600</v>
      </c>
      <c r="K75" s="73">
        <v>2177</v>
      </c>
      <c r="L75" s="73">
        <f t="shared" si="40"/>
        <v>16081</v>
      </c>
      <c r="M75" s="73">
        <v>2863</v>
      </c>
      <c r="N75" s="73">
        <v>13218</v>
      </c>
      <c r="O75" s="73">
        <f t="shared" si="41"/>
        <v>9542</v>
      </c>
      <c r="P75" s="73">
        <v>3490</v>
      </c>
      <c r="Q75" s="73">
        <v>6052</v>
      </c>
      <c r="R75" s="73">
        <f t="shared" si="42"/>
        <v>14676</v>
      </c>
      <c r="S75" s="73">
        <v>13977</v>
      </c>
      <c r="T75" s="73">
        <v>699</v>
      </c>
    </row>
    <row r="76" spans="1:20" s="38" customFormat="1" ht="21" customHeight="1" x14ac:dyDescent="0.2">
      <c r="A76" s="35" t="s">
        <v>155</v>
      </c>
      <c r="B76" s="36">
        <f t="shared" si="36"/>
        <v>126831</v>
      </c>
      <c r="C76" s="36">
        <f t="shared" si="37"/>
        <v>2777</v>
      </c>
      <c r="D76" s="36">
        <v>2593</v>
      </c>
      <c r="E76" s="36">
        <v>184</v>
      </c>
      <c r="F76" s="36">
        <f t="shared" si="38"/>
        <v>73676</v>
      </c>
      <c r="G76" s="36">
        <v>1567</v>
      </c>
      <c r="H76" s="36">
        <v>72109</v>
      </c>
      <c r="I76" s="36">
        <f t="shared" si="39"/>
        <v>8737</v>
      </c>
      <c r="J76" s="36">
        <v>6345</v>
      </c>
      <c r="K76" s="36">
        <v>2392</v>
      </c>
      <c r="L76" s="36">
        <f t="shared" si="40"/>
        <v>18119</v>
      </c>
      <c r="M76" s="36">
        <v>1943</v>
      </c>
      <c r="N76" s="36">
        <v>16176</v>
      </c>
      <c r="O76" s="36">
        <f t="shared" si="41"/>
        <v>9498</v>
      </c>
      <c r="P76" s="36">
        <v>3524</v>
      </c>
      <c r="Q76" s="36">
        <v>5974</v>
      </c>
      <c r="R76" s="36">
        <f t="shared" si="42"/>
        <v>14024</v>
      </c>
      <c r="S76" s="36">
        <v>13663</v>
      </c>
      <c r="T76" s="36">
        <v>361</v>
      </c>
    </row>
    <row r="77" spans="1:20" s="38" customFormat="1" ht="21" customHeight="1" x14ac:dyDescent="0.2">
      <c r="A77" s="72" t="s">
        <v>156</v>
      </c>
      <c r="B77" s="74">
        <f t="shared" si="36"/>
        <v>163861</v>
      </c>
      <c r="C77" s="74">
        <f t="shared" si="37"/>
        <v>2854</v>
      </c>
      <c r="D77" s="74">
        <v>2660</v>
      </c>
      <c r="E77" s="74">
        <v>194</v>
      </c>
      <c r="F77" s="74">
        <f t="shared" si="38"/>
        <v>73056</v>
      </c>
      <c r="G77" s="74">
        <v>1954</v>
      </c>
      <c r="H77" s="74">
        <v>71102</v>
      </c>
      <c r="I77" s="74">
        <f t="shared" si="39"/>
        <v>8321</v>
      </c>
      <c r="J77" s="74">
        <v>5910</v>
      </c>
      <c r="K77" s="74">
        <v>2411</v>
      </c>
      <c r="L77" s="74">
        <f t="shared" si="40"/>
        <v>21435</v>
      </c>
      <c r="M77" s="74">
        <v>2323</v>
      </c>
      <c r="N77" s="74">
        <v>19112</v>
      </c>
      <c r="O77" s="74">
        <f t="shared" si="41"/>
        <v>43482</v>
      </c>
      <c r="P77" s="74">
        <v>36952</v>
      </c>
      <c r="Q77" s="74">
        <v>6530</v>
      </c>
      <c r="R77" s="74">
        <f t="shared" si="42"/>
        <v>14713</v>
      </c>
      <c r="S77" s="74">
        <v>14454</v>
      </c>
      <c r="T77" s="74">
        <v>259</v>
      </c>
    </row>
    <row r="78" spans="1:20" s="38" customFormat="1" ht="21" customHeight="1" x14ac:dyDescent="0.2">
      <c r="A78" s="35" t="s">
        <v>158</v>
      </c>
      <c r="B78" s="36">
        <f t="shared" ref="B78:B81" si="43">+C78+F78+I78+L78+O78+R78</f>
        <v>176414</v>
      </c>
      <c r="C78" s="36">
        <f t="shared" ref="C78:C81" si="44">+D78+E78</f>
        <v>3125</v>
      </c>
      <c r="D78" s="36">
        <v>2929</v>
      </c>
      <c r="E78" s="36">
        <v>196</v>
      </c>
      <c r="F78" s="36">
        <f t="shared" ref="F78:F81" si="45">+G78+H78</f>
        <v>81799</v>
      </c>
      <c r="G78" s="36">
        <v>2112</v>
      </c>
      <c r="H78" s="36">
        <v>79687</v>
      </c>
      <c r="I78" s="36">
        <f t="shared" ref="I78:I81" si="46">+J78+K78</f>
        <v>8553</v>
      </c>
      <c r="J78" s="36">
        <v>6006</v>
      </c>
      <c r="K78" s="36">
        <v>2547</v>
      </c>
      <c r="L78" s="36">
        <f t="shared" ref="L78:L81" si="47">+M78+N78</f>
        <v>20348</v>
      </c>
      <c r="M78" s="36">
        <v>3050</v>
      </c>
      <c r="N78" s="36">
        <v>17298</v>
      </c>
      <c r="O78" s="36">
        <f t="shared" ref="O78:O81" si="48">+P78+Q78</f>
        <v>45985</v>
      </c>
      <c r="P78" s="36">
        <v>39093</v>
      </c>
      <c r="Q78" s="36">
        <v>6892</v>
      </c>
      <c r="R78" s="36">
        <f t="shared" ref="R78:R81" si="49">+S78+T78</f>
        <v>16604</v>
      </c>
      <c r="S78" s="36">
        <v>15252</v>
      </c>
      <c r="T78" s="36">
        <v>1352</v>
      </c>
    </row>
    <row r="79" spans="1:20" s="38" customFormat="1" ht="21" customHeight="1" x14ac:dyDescent="0.2">
      <c r="A79" s="72" t="s">
        <v>159</v>
      </c>
      <c r="B79" s="73">
        <f t="shared" si="43"/>
        <v>176082</v>
      </c>
      <c r="C79" s="73">
        <f t="shared" si="44"/>
        <v>3046</v>
      </c>
      <c r="D79" s="73">
        <v>2850</v>
      </c>
      <c r="E79" s="73">
        <v>196</v>
      </c>
      <c r="F79" s="73">
        <f t="shared" si="45"/>
        <v>84619</v>
      </c>
      <c r="G79" s="73">
        <v>2031</v>
      </c>
      <c r="H79" s="73">
        <v>82588</v>
      </c>
      <c r="I79" s="73">
        <f t="shared" si="46"/>
        <v>9565</v>
      </c>
      <c r="J79" s="73">
        <v>6956</v>
      </c>
      <c r="K79" s="73">
        <v>2609</v>
      </c>
      <c r="L79" s="73">
        <f t="shared" si="47"/>
        <v>18597</v>
      </c>
      <c r="M79" s="73">
        <v>3331</v>
      </c>
      <c r="N79" s="73">
        <v>15266</v>
      </c>
      <c r="O79" s="73">
        <f t="shared" si="48"/>
        <v>44195</v>
      </c>
      <c r="P79" s="73">
        <v>37746</v>
      </c>
      <c r="Q79" s="73">
        <v>6449</v>
      </c>
      <c r="R79" s="73">
        <f t="shared" si="49"/>
        <v>16060</v>
      </c>
      <c r="S79" s="73">
        <v>15560</v>
      </c>
      <c r="T79" s="73">
        <v>500</v>
      </c>
    </row>
    <row r="80" spans="1:20" s="38" customFormat="1" ht="21" customHeight="1" x14ac:dyDescent="0.2">
      <c r="A80" s="35" t="s">
        <v>160</v>
      </c>
      <c r="B80" s="36">
        <f t="shared" si="43"/>
        <v>188537</v>
      </c>
      <c r="C80" s="36">
        <f t="shared" si="44"/>
        <v>3756</v>
      </c>
      <c r="D80" s="36">
        <v>3547</v>
      </c>
      <c r="E80" s="36">
        <v>209</v>
      </c>
      <c r="F80" s="36">
        <f t="shared" si="45"/>
        <v>88433</v>
      </c>
      <c r="G80" s="36">
        <v>1919</v>
      </c>
      <c r="H80" s="36">
        <v>86514</v>
      </c>
      <c r="I80" s="36">
        <f t="shared" si="46"/>
        <v>8802</v>
      </c>
      <c r="J80" s="36">
        <v>6240</v>
      </c>
      <c r="K80" s="36">
        <v>2562</v>
      </c>
      <c r="L80" s="36">
        <f t="shared" si="47"/>
        <v>25853</v>
      </c>
      <c r="M80" s="36">
        <v>3334</v>
      </c>
      <c r="N80" s="36">
        <v>22519</v>
      </c>
      <c r="O80" s="36">
        <f t="shared" si="48"/>
        <v>46057</v>
      </c>
      <c r="P80" s="36">
        <v>38971</v>
      </c>
      <c r="Q80" s="36">
        <v>7086</v>
      </c>
      <c r="R80" s="36">
        <f t="shared" si="49"/>
        <v>15636</v>
      </c>
      <c r="S80" s="36">
        <v>15210</v>
      </c>
      <c r="T80" s="36">
        <v>426</v>
      </c>
    </row>
    <row r="81" spans="1:20" s="38" customFormat="1" ht="21" customHeight="1" x14ac:dyDescent="0.2">
      <c r="A81" s="39" t="s">
        <v>161</v>
      </c>
      <c r="B81" s="41">
        <f t="shared" si="43"/>
        <v>192211</v>
      </c>
      <c r="C81" s="41">
        <f t="shared" si="44"/>
        <v>4100</v>
      </c>
      <c r="D81" s="41">
        <v>3876</v>
      </c>
      <c r="E81" s="41">
        <v>224</v>
      </c>
      <c r="F81" s="41">
        <f t="shared" si="45"/>
        <v>86142</v>
      </c>
      <c r="G81" s="41">
        <v>1958</v>
      </c>
      <c r="H81" s="41">
        <v>84184</v>
      </c>
      <c r="I81" s="41">
        <f t="shared" si="46"/>
        <v>9183</v>
      </c>
      <c r="J81" s="41">
        <v>6637</v>
      </c>
      <c r="K81" s="41">
        <v>2546</v>
      </c>
      <c r="L81" s="41">
        <f t="shared" si="47"/>
        <v>28347</v>
      </c>
      <c r="M81" s="41">
        <v>2170</v>
      </c>
      <c r="N81" s="41">
        <v>26177</v>
      </c>
      <c r="O81" s="41">
        <f t="shared" si="48"/>
        <v>48103</v>
      </c>
      <c r="P81" s="41">
        <v>39614</v>
      </c>
      <c r="Q81" s="41">
        <v>8489</v>
      </c>
      <c r="R81" s="41">
        <f t="shared" si="49"/>
        <v>16336</v>
      </c>
      <c r="S81" s="41">
        <v>16093</v>
      </c>
      <c r="T81" s="41">
        <v>243</v>
      </c>
    </row>
    <row r="82" spans="1:20" s="38" customFormat="1" ht="21" customHeight="1" x14ac:dyDescent="0.2">
      <c r="A82" s="35" t="s">
        <v>162</v>
      </c>
      <c r="B82" s="36">
        <f t="shared" ref="B82:B85" si="50">+C82+F82+I82+L82+O82+R82</f>
        <v>216743</v>
      </c>
      <c r="C82" s="36">
        <f t="shared" ref="C82:C85" si="51">+D82+E82</f>
        <v>3623</v>
      </c>
      <c r="D82" s="36">
        <v>3400</v>
      </c>
      <c r="E82" s="36">
        <v>223</v>
      </c>
      <c r="F82" s="36">
        <f t="shared" ref="F82:F85" si="52">+G82+H82</f>
        <v>104940</v>
      </c>
      <c r="G82" s="36">
        <v>2058</v>
      </c>
      <c r="H82" s="36">
        <v>102882</v>
      </c>
      <c r="I82" s="36">
        <f t="shared" ref="I82:I85" si="53">+J82+K82</f>
        <v>9337</v>
      </c>
      <c r="J82" s="36">
        <v>6619</v>
      </c>
      <c r="K82" s="36">
        <v>2718</v>
      </c>
      <c r="L82" s="36">
        <f t="shared" ref="L82:L85" si="54">+M82+N82</f>
        <v>29426</v>
      </c>
      <c r="M82" s="36">
        <v>2387</v>
      </c>
      <c r="N82" s="36">
        <v>27039</v>
      </c>
      <c r="O82" s="36">
        <f t="shared" ref="O82:O85" si="55">+P82+Q82</f>
        <v>50618</v>
      </c>
      <c r="P82" s="36">
        <v>40476</v>
      </c>
      <c r="Q82" s="36">
        <v>10142</v>
      </c>
      <c r="R82" s="36">
        <f t="shared" ref="R82:R85" si="56">+S82+T82</f>
        <v>18799</v>
      </c>
      <c r="S82" s="36">
        <v>16660</v>
      </c>
      <c r="T82" s="36">
        <v>2139</v>
      </c>
    </row>
    <row r="83" spans="1:20" s="38" customFormat="1" ht="21" customHeight="1" x14ac:dyDescent="0.2">
      <c r="A83" s="72" t="s">
        <v>163</v>
      </c>
      <c r="B83" s="73">
        <f t="shared" si="50"/>
        <v>230261</v>
      </c>
      <c r="C83" s="73">
        <f t="shared" si="51"/>
        <v>3479</v>
      </c>
      <c r="D83" s="73">
        <v>3239</v>
      </c>
      <c r="E83" s="73">
        <v>240</v>
      </c>
      <c r="F83" s="73">
        <f t="shared" si="52"/>
        <v>107161</v>
      </c>
      <c r="G83" s="73">
        <v>2191</v>
      </c>
      <c r="H83" s="73">
        <v>104970</v>
      </c>
      <c r="I83" s="73">
        <f t="shared" si="53"/>
        <v>10823</v>
      </c>
      <c r="J83" s="73">
        <v>7864</v>
      </c>
      <c r="K83" s="73">
        <v>2959</v>
      </c>
      <c r="L83" s="73">
        <f t="shared" si="54"/>
        <v>36605</v>
      </c>
      <c r="M83" s="73">
        <v>4264</v>
      </c>
      <c r="N83" s="73">
        <v>32341</v>
      </c>
      <c r="O83" s="73">
        <f t="shared" si="55"/>
        <v>54395</v>
      </c>
      <c r="P83" s="73">
        <v>42626</v>
      </c>
      <c r="Q83" s="73">
        <v>11769</v>
      </c>
      <c r="R83" s="73">
        <f t="shared" si="56"/>
        <v>17798</v>
      </c>
      <c r="S83" s="73">
        <v>16713</v>
      </c>
      <c r="T83" s="73">
        <v>1085</v>
      </c>
    </row>
    <row r="84" spans="1:20" s="38" customFormat="1" ht="21" customHeight="1" x14ac:dyDescent="0.2">
      <c r="A84" s="35" t="s">
        <v>164</v>
      </c>
      <c r="B84" s="36">
        <f t="shared" si="50"/>
        <v>249921</v>
      </c>
      <c r="C84" s="36">
        <f t="shared" si="51"/>
        <v>3667</v>
      </c>
      <c r="D84" s="36">
        <v>3416</v>
      </c>
      <c r="E84" s="36">
        <v>251</v>
      </c>
      <c r="F84" s="36">
        <f t="shared" si="52"/>
        <v>114842</v>
      </c>
      <c r="G84" s="36">
        <v>2273</v>
      </c>
      <c r="H84" s="36">
        <v>112569</v>
      </c>
      <c r="I84" s="36">
        <f t="shared" si="53"/>
        <v>10815</v>
      </c>
      <c r="J84" s="36">
        <v>7366</v>
      </c>
      <c r="K84" s="36">
        <v>3449</v>
      </c>
      <c r="L84" s="36">
        <f t="shared" si="54"/>
        <v>44297</v>
      </c>
      <c r="M84" s="36">
        <v>3640</v>
      </c>
      <c r="N84" s="36">
        <v>40657</v>
      </c>
      <c r="O84" s="36">
        <f t="shared" si="55"/>
        <v>59206</v>
      </c>
      <c r="P84" s="36">
        <v>47364</v>
      </c>
      <c r="Q84" s="36">
        <v>11842</v>
      </c>
      <c r="R84" s="36">
        <f t="shared" si="56"/>
        <v>17094</v>
      </c>
      <c r="S84" s="36">
        <v>16454</v>
      </c>
      <c r="T84" s="36">
        <v>640</v>
      </c>
    </row>
    <row r="85" spans="1:20" s="38" customFormat="1" ht="21" customHeight="1" x14ac:dyDescent="0.2">
      <c r="A85" s="72" t="s">
        <v>165</v>
      </c>
      <c r="B85" s="41">
        <f t="shared" si="50"/>
        <v>213947</v>
      </c>
      <c r="C85" s="41">
        <f t="shared" si="51"/>
        <v>3404</v>
      </c>
      <c r="D85" s="41">
        <v>3153</v>
      </c>
      <c r="E85" s="41">
        <v>251</v>
      </c>
      <c r="F85" s="41">
        <f t="shared" si="52"/>
        <v>100423</v>
      </c>
      <c r="G85" s="41">
        <v>2650</v>
      </c>
      <c r="H85" s="41">
        <v>97773</v>
      </c>
      <c r="I85" s="41">
        <f t="shared" si="53"/>
        <v>10403</v>
      </c>
      <c r="J85" s="41">
        <v>7240</v>
      </c>
      <c r="K85" s="41">
        <v>3163</v>
      </c>
      <c r="L85" s="41">
        <f t="shared" si="54"/>
        <v>31528</v>
      </c>
      <c r="M85" s="41">
        <v>3375</v>
      </c>
      <c r="N85" s="41">
        <v>28153</v>
      </c>
      <c r="O85" s="41">
        <f t="shared" si="55"/>
        <v>50848</v>
      </c>
      <c r="P85" s="41">
        <v>40491</v>
      </c>
      <c r="Q85" s="41">
        <v>10357</v>
      </c>
      <c r="R85" s="41">
        <f t="shared" si="56"/>
        <v>17341</v>
      </c>
      <c r="S85" s="41">
        <v>16999</v>
      </c>
      <c r="T85" s="41">
        <v>342</v>
      </c>
    </row>
    <row r="86" spans="1:20" s="38" customFormat="1" ht="21" customHeight="1" x14ac:dyDescent="0.2">
      <c r="A86" s="35" t="s">
        <v>166</v>
      </c>
      <c r="B86" s="36">
        <f t="shared" ref="B86:B89" si="57">+C86+F86+I86+L86+O86+R86</f>
        <v>225711</v>
      </c>
      <c r="C86" s="36">
        <f t="shared" ref="C86:C89" si="58">+D86+E86</f>
        <v>3502</v>
      </c>
      <c r="D86" s="36">
        <v>3209</v>
      </c>
      <c r="E86" s="36">
        <v>293</v>
      </c>
      <c r="F86" s="36">
        <f t="shared" ref="F86:F89" si="59">+G86+H86</f>
        <v>110992</v>
      </c>
      <c r="G86" s="36">
        <v>2158</v>
      </c>
      <c r="H86" s="36">
        <v>108834</v>
      </c>
      <c r="I86" s="36">
        <f t="shared" ref="I86:I89" si="60">+J86+K86</f>
        <v>10546</v>
      </c>
      <c r="J86" s="36">
        <v>7393</v>
      </c>
      <c r="K86" s="36">
        <v>3153</v>
      </c>
      <c r="L86" s="36">
        <f t="shared" ref="L86:L89" si="61">+M86+N86</f>
        <v>26101</v>
      </c>
      <c r="M86" s="36">
        <v>3514</v>
      </c>
      <c r="N86" s="36">
        <v>22587</v>
      </c>
      <c r="O86" s="36">
        <f t="shared" ref="O86:O89" si="62">+P86+Q86</f>
        <v>50675</v>
      </c>
      <c r="P86" s="36">
        <v>39407</v>
      </c>
      <c r="Q86" s="36">
        <v>11268</v>
      </c>
      <c r="R86" s="36">
        <f t="shared" ref="R86:R89" si="63">+S86+T86</f>
        <v>23895</v>
      </c>
      <c r="S86" s="36">
        <v>20418</v>
      </c>
      <c r="T86" s="36">
        <v>3477</v>
      </c>
    </row>
    <row r="87" spans="1:20" s="38" customFormat="1" ht="21" customHeight="1" x14ac:dyDescent="0.2">
      <c r="A87" s="72" t="s">
        <v>167</v>
      </c>
      <c r="B87" s="73">
        <f t="shared" si="57"/>
        <v>213049</v>
      </c>
      <c r="C87" s="73">
        <f t="shared" si="58"/>
        <v>3444</v>
      </c>
      <c r="D87" s="73">
        <v>3148</v>
      </c>
      <c r="E87" s="73">
        <v>296</v>
      </c>
      <c r="F87" s="73">
        <f t="shared" si="59"/>
        <v>105005</v>
      </c>
      <c r="G87" s="73">
        <v>2162</v>
      </c>
      <c r="H87" s="73">
        <v>102843</v>
      </c>
      <c r="I87" s="73">
        <f t="shared" si="60"/>
        <v>11392</v>
      </c>
      <c r="J87" s="73">
        <v>8258</v>
      </c>
      <c r="K87" s="73">
        <v>3134</v>
      </c>
      <c r="L87" s="73">
        <f t="shared" si="61"/>
        <v>23412</v>
      </c>
      <c r="M87" s="73">
        <v>3350</v>
      </c>
      <c r="N87" s="73">
        <v>20062</v>
      </c>
      <c r="O87" s="73">
        <f t="shared" si="62"/>
        <v>49051</v>
      </c>
      <c r="P87" s="73">
        <v>37699</v>
      </c>
      <c r="Q87" s="73">
        <v>11352</v>
      </c>
      <c r="R87" s="73">
        <f t="shared" si="63"/>
        <v>20745</v>
      </c>
      <c r="S87" s="73">
        <v>20097</v>
      </c>
      <c r="T87" s="73">
        <v>648</v>
      </c>
    </row>
    <row r="88" spans="1:20" s="38" customFormat="1" ht="21" customHeight="1" x14ac:dyDescent="0.2">
      <c r="A88" s="35" t="s">
        <v>168</v>
      </c>
      <c r="B88" s="36">
        <f t="shared" si="57"/>
        <v>219425</v>
      </c>
      <c r="C88" s="36">
        <f t="shared" si="58"/>
        <v>3723</v>
      </c>
      <c r="D88" s="36">
        <v>2835</v>
      </c>
      <c r="E88" s="36">
        <v>888</v>
      </c>
      <c r="F88" s="36">
        <f t="shared" si="59"/>
        <v>104546</v>
      </c>
      <c r="G88" s="36">
        <v>2671</v>
      </c>
      <c r="H88" s="36">
        <v>101875</v>
      </c>
      <c r="I88" s="36">
        <f t="shared" si="60"/>
        <v>10966</v>
      </c>
      <c r="J88" s="36">
        <v>7597</v>
      </c>
      <c r="K88" s="36">
        <v>3369</v>
      </c>
      <c r="L88" s="36">
        <f t="shared" si="61"/>
        <v>26942</v>
      </c>
      <c r="M88" s="36">
        <v>4702</v>
      </c>
      <c r="N88" s="36">
        <v>22240</v>
      </c>
      <c r="O88" s="36">
        <f t="shared" si="62"/>
        <v>53019</v>
      </c>
      <c r="P88" s="36">
        <v>40564</v>
      </c>
      <c r="Q88" s="36">
        <v>12455</v>
      </c>
      <c r="R88" s="36">
        <f t="shared" si="63"/>
        <v>20229</v>
      </c>
      <c r="S88" s="36">
        <v>19837</v>
      </c>
      <c r="T88" s="36">
        <v>392</v>
      </c>
    </row>
    <row r="89" spans="1:20" s="38" customFormat="1" ht="21" customHeight="1" x14ac:dyDescent="0.2">
      <c r="A89" s="72" t="s">
        <v>169</v>
      </c>
      <c r="B89" s="41">
        <f t="shared" si="57"/>
        <v>210122</v>
      </c>
      <c r="C89" s="41">
        <f t="shared" si="58"/>
        <v>4440</v>
      </c>
      <c r="D89" s="41">
        <v>3590</v>
      </c>
      <c r="E89" s="41">
        <v>850</v>
      </c>
      <c r="F89" s="41">
        <f t="shared" si="59"/>
        <v>99205</v>
      </c>
      <c r="G89" s="41">
        <v>2758</v>
      </c>
      <c r="H89" s="41">
        <v>96447</v>
      </c>
      <c r="I89" s="41">
        <f t="shared" si="60"/>
        <v>10129</v>
      </c>
      <c r="J89" s="41">
        <v>6832</v>
      </c>
      <c r="K89" s="41">
        <v>3297</v>
      </c>
      <c r="L89" s="41">
        <f t="shared" si="61"/>
        <v>28348</v>
      </c>
      <c r="M89" s="41">
        <v>4381</v>
      </c>
      <c r="N89" s="41">
        <v>23967</v>
      </c>
      <c r="O89" s="41">
        <f t="shared" si="62"/>
        <v>46663</v>
      </c>
      <c r="P89" s="41">
        <v>36071</v>
      </c>
      <c r="Q89" s="41">
        <v>10592</v>
      </c>
      <c r="R89" s="41">
        <f t="shared" si="63"/>
        <v>21337</v>
      </c>
      <c r="S89" s="41">
        <v>21073</v>
      </c>
      <c r="T89" s="41">
        <v>264</v>
      </c>
    </row>
    <row r="90" spans="1:20" s="38" customFormat="1" ht="21" customHeight="1" x14ac:dyDescent="0.2">
      <c r="A90" s="35" t="s">
        <v>170</v>
      </c>
      <c r="B90" s="36">
        <f t="shared" ref="B90:B93" si="64">+C90+F90+I90+L90+O90+R90</f>
        <v>220908</v>
      </c>
      <c r="C90" s="36">
        <f t="shared" ref="C90:C93" si="65">+D90+E90</f>
        <v>4545</v>
      </c>
      <c r="D90" s="36">
        <v>3690</v>
      </c>
      <c r="E90" s="36">
        <v>855</v>
      </c>
      <c r="F90" s="36">
        <f t="shared" ref="F90:F93" si="66">+G90+H90</f>
        <v>105469</v>
      </c>
      <c r="G90" s="36">
        <v>2708</v>
      </c>
      <c r="H90" s="36">
        <v>102761</v>
      </c>
      <c r="I90" s="36">
        <f t="shared" ref="I90:I93" si="67">+J90+K90</f>
        <v>10331</v>
      </c>
      <c r="J90" s="36">
        <v>6892</v>
      </c>
      <c r="K90" s="36">
        <v>3439</v>
      </c>
      <c r="L90" s="36">
        <f t="shared" ref="L90:L93" si="68">+M90+N90</f>
        <v>29724</v>
      </c>
      <c r="M90" s="36">
        <v>4060</v>
      </c>
      <c r="N90" s="36">
        <v>25664</v>
      </c>
      <c r="O90" s="36">
        <f t="shared" ref="O90:O93" si="69">+P90+Q90</f>
        <v>47565</v>
      </c>
      <c r="P90" s="36">
        <v>36698</v>
      </c>
      <c r="Q90" s="36">
        <v>10867</v>
      </c>
      <c r="R90" s="36">
        <f t="shared" ref="R90:R93" si="70">+S90+T90</f>
        <v>23274</v>
      </c>
      <c r="S90" s="36">
        <v>21598</v>
      </c>
      <c r="T90" s="36">
        <v>1676</v>
      </c>
    </row>
    <row r="91" spans="1:20" s="38" customFormat="1" ht="21" customHeight="1" x14ac:dyDescent="0.2">
      <c r="A91" s="72" t="s">
        <v>171</v>
      </c>
      <c r="B91" s="73">
        <f t="shared" si="64"/>
        <v>0</v>
      </c>
      <c r="C91" s="73">
        <f t="shared" si="65"/>
        <v>0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 s="38" customFormat="1" ht="21" customHeight="1" x14ac:dyDescent="0.2">
      <c r="A92" s="35" t="s">
        <v>172</v>
      </c>
      <c r="B92" s="36">
        <f t="shared" si="64"/>
        <v>0</v>
      </c>
      <c r="C92" s="36">
        <f t="shared" si="65"/>
        <v>0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s="38" customFormat="1" ht="21" customHeight="1" x14ac:dyDescent="0.2">
      <c r="A93" s="72" t="s">
        <v>173</v>
      </c>
      <c r="B93" s="41">
        <f t="shared" si="64"/>
        <v>0</v>
      </c>
      <c r="C93" s="41">
        <f t="shared" si="65"/>
        <v>0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</row>
  </sheetData>
  <mergeCells count="9">
    <mergeCell ref="O7:Q7"/>
    <mergeCell ref="B5:T5"/>
    <mergeCell ref="B6:T6"/>
    <mergeCell ref="B7:B8"/>
    <mergeCell ref="C7:E7"/>
    <mergeCell ref="F7:H7"/>
    <mergeCell ref="I7:K7"/>
    <mergeCell ref="L7:N7"/>
    <mergeCell ref="R7:T7"/>
  </mergeCells>
  <pageMargins left="0.19685039370078741" right="0.23622047244094491" top="0.27559055118110237" bottom="0.19685039370078741" header="0.27559055118110237" footer="0.15748031496062992"/>
  <pageSetup paperSize="9" scale="42" fitToHeight="4" orientation="landscape" r:id="rId1"/>
  <headerFooter alignWithMargins="0"/>
  <rowBreaks count="1" manualBreakCount="1">
    <brk id="61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2"/>
    <pageSetUpPr fitToPage="1"/>
  </sheetPr>
  <dimension ref="A1:AO93"/>
  <sheetViews>
    <sheetView showGridLines="0" view="pageBreakPreview" zoomScale="80" zoomScaleNormal="100" zoomScaleSheetLayoutView="80" workbookViewId="0">
      <pane ySplit="9" topLeftCell="A73" activePane="bottomLeft" state="frozen"/>
      <selection activeCell="A9" sqref="A9"/>
      <selection pane="bottomLeft" activeCell="A91" sqref="A91"/>
    </sheetView>
  </sheetViews>
  <sheetFormatPr defaultColWidth="9.140625" defaultRowHeight="12.75" x14ac:dyDescent="0.2"/>
  <cols>
    <col min="1" max="1" width="14" style="3" customWidth="1"/>
    <col min="2" max="2" width="14.7109375" style="3" customWidth="1"/>
    <col min="3" max="5" width="16.5703125" style="3" customWidth="1"/>
    <col min="6" max="8" width="16.140625" style="3" customWidth="1"/>
    <col min="9" max="11" width="17.28515625" style="3" customWidth="1"/>
    <col min="12" max="12" width="17" style="3" customWidth="1"/>
    <col min="13" max="14" width="18.85546875" style="3" customWidth="1"/>
    <col min="15" max="17" width="15.85546875" style="3" customWidth="1"/>
    <col min="18" max="20" width="17.28515625" style="3" customWidth="1"/>
    <col min="21" max="16384" width="9.140625" style="3"/>
  </cols>
  <sheetData>
    <row r="1" spans="1:41" s="2" customFormat="1" ht="18" x14ac:dyDescent="0.2">
      <c r="A1" s="1" t="s">
        <v>9</v>
      </c>
      <c r="B1" s="27"/>
    </row>
    <row r="3" spans="1:41" ht="15.75" x14ac:dyDescent="0.25">
      <c r="A3" s="5" t="s">
        <v>122</v>
      </c>
      <c r="B3" s="5"/>
    </row>
    <row r="5" spans="1:41" ht="24.75" customHeight="1" x14ac:dyDescent="0.25">
      <c r="A5" s="105"/>
      <c r="B5" s="271" t="s">
        <v>84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</row>
    <row r="6" spans="1:41" ht="22.5" customHeight="1" x14ac:dyDescent="0.2">
      <c r="A6" s="269" t="s">
        <v>12</v>
      </c>
      <c r="B6" s="143" t="s">
        <v>121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</row>
    <row r="7" spans="1:41" s="7" customFormat="1" ht="31.5" customHeight="1" x14ac:dyDescent="0.2">
      <c r="A7" s="269"/>
      <c r="B7" s="243" t="s">
        <v>66</v>
      </c>
      <c r="C7" s="218" t="s">
        <v>93</v>
      </c>
      <c r="D7" s="219"/>
      <c r="E7" s="220"/>
      <c r="F7" s="218" t="s">
        <v>76</v>
      </c>
      <c r="G7" s="219"/>
      <c r="H7" s="220"/>
      <c r="I7" s="218" t="s">
        <v>78</v>
      </c>
      <c r="J7" s="219"/>
      <c r="K7" s="220"/>
      <c r="L7" s="218" t="s">
        <v>79</v>
      </c>
      <c r="M7" s="219"/>
      <c r="N7" s="220"/>
      <c r="O7" s="218" t="s">
        <v>7</v>
      </c>
      <c r="P7" s="219"/>
      <c r="Q7" s="220"/>
      <c r="R7" s="218" t="s">
        <v>148</v>
      </c>
      <c r="S7" s="219"/>
      <c r="T7" s="26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7" customFormat="1" ht="72" customHeight="1" x14ac:dyDescent="0.2">
      <c r="A8" s="270"/>
      <c r="B8" s="267"/>
      <c r="C8" s="30" t="s">
        <v>66</v>
      </c>
      <c r="D8" s="45" t="s">
        <v>95</v>
      </c>
      <c r="E8" s="45" t="s">
        <v>96</v>
      </c>
      <c r="F8" s="30" t="s">
        <v>66</v>
      </c>
      <c r="G8" s="45" t="s">
        <v>95</v>
      </c>
      <c r="H8" s="45" t="s">
        <v>96</v>
      </c>
      <c r="I8" s="30" t="s">
        <v>66</v>
      </c>
      <c r="J8" s="45" t="s">
        <v>95</v>
      </c>
      <c r="K8" s="45" t="s">
        <v>96</v>
      </c>
      <c r="L8" s="30" t="s">
        <v>66</v>
      </c>
      <c r="M8" s="45" t="s">
        <v>95</v>
      </c>
      <c r="N8" s="45" t="s">
        <v>96</v>
      </c>
      <c r="O8" s="44" t="s">
        <v>66</v>
      </c>
      <c r="P8" s="45" t="s">
        <v>95</v>
      </c>
      <c r="Q8" s="45" t="s">
        <v>96</v>
      </c>
      <c r="R8" s="44" t="s">
        <v>66</v>
      </c>
      <c r="S8" s="45" t="s">
        <v>95</v>
      </c>
      <c r="T8" s="45" t="s">
        <v>96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18" customFormat="1" ht="21" customHeight="1" x14ac:dyDescent="0.25">
      <c r="A9" s="68"/>
      <c r="B9" s="68">
        <f>+'MPI poz sek 3-IIP other sec. 3'!T9+1</f>
        <v>62</v>
      </c>
      <c r="C9" s="68">
        <f t="shared" ref="C9:T9" si="0">B9+1</f>
        <v>63</v>
      </c>
      <c r="D9" s="68">
        <f t="shared" si="0"/>
        <v>64</v>
      </c>
      <c r="E9" s="68">
        <f t="shared" si="0"/>
        <v>65</v>
      </c>
      <c r="F9" s="68">
        <f t="shared" si="0"/>
        <v>66</v>
      </c>
      <c r="G9" s="68">
        <f t="shared" si="0"/>
        <v>67</v>
      </c>
      <c r="H9" s="68">
        <f t="shared" si="0"/>
        <v>68</v>
      </c>
      <c r="I9" s="68">
        <f t="shared" si="0"/>
        <v>69</v>
      </c>
      <c r="J9" s="68">
        <f t="shared" si="0"/>
        <v>70</v>
      </c>
      <c r="K9" s="68">
        <f t="shared" si="0"/>
        <v>71</v>
      </c>
      <c r="L9" s="68">
        <f t="shared" si="0"/>
        <v>72</v>
      </c>
      <c r="M9" s="68">
        <f t="shared" si="0"/>
        <v>73</v>
      </c>
      <c r="N9" s="68">
        <f t="shared" si="0"/>
        <v>74</v>
      </c>
      <c r="O9" s="68">
        <f t="shared" si="0"/>
        <v>75</v>
      </c>
      <c r="P9" s="68">
        <f t="shared" si="0"/>
        <v>76</v>
      </c>
      <c r="Q9" s="68">
        <f t="shared" si="0"/>
        <v>77</v>
      </c>
      <c r="R9" s="68">
        <f t="shared" si="0"/>
        <v>78</v>
      </c>
      <c r="S9" s="68">
        <f t="shared" si="0"/>
        <v>79</v>
      </c>
      <c r="T9" s="68">
        <f t="shared" si="0"/>
        <v>80</v>
      </c>
    </row>
    <row r="10" spans="1:41" s="20" customFormat="1" ht="21" customHeight="1" x14ac:dyDescent="0.2">
      <c r="A10" s="9" t="s">
        <v>20</v>
      </c>
      <c r="B10" s="10">
        <f>+C10+F10+I10+L10+O10+R10</f>
        <v>104929</v>
      </c>
      <c r="C10" s="10">
        <f>+D10+E10</f>
        <v>0</v>
      </c>
      <c r="D10" s="10">
        <v>0</v>
      </c>
      <c r="E10" s="10">
        <v>0</v>
      </c>
      <c r="F10" s="10">
        <f>+G10+H10</f>
        <v>28062</v>
      </c>
      <c r="G10" s="10">
        <v>547</v>
      </c>
      <c r="H10" s="10">
        <v>27515</v>
      </c>
      <c r="I10" s="10">
        <f>+J10+K10</f>
        <v>74955</v>
      </c>
      <c r="J10" s="10">
        <v>14172</v>
      </c>
      <c r="K10" s="10">
        <v>60783</v>
      </c>
      <c r="L10" s="10">
        <f>+M10+N10</f>
        <v>0</v>
      </c>
      <c r="M10" s="10">
        <v>0</v>
      </c>
      <c r="N10" s="10">
        <v>0</v>
      </c>
      <c r="O10" s="10">
        <f>+P10+Q10</f>
        <v>1122</v>
      </c>
      <c r="P10" s="10">
        <v>77</v>
      </c>
      <c r="Q10" s="10">
        <v>1045</v>
      </c>
      <c r="R10" s="10">
        <f>+S10+T10</f>
        <v>790</v>
      </c>
      <c r="S10" s="10">
        <v>676</v>
      </c>
      <c r="T10" s="10">
        <v>114</v>
      </c>
      <c r="U10" s="19"/>
      <c r="V10" s="19"/>
      <c r="W10" s="19"/>
      <c r="X10" s="19"/>
      <c r="Y10" s="19"/>
      <c r="Z10" s="19"/>
      <c r="AA10" s="19"/>
    </row>
    <row r="11" spans="1:41" s="20" customFormat="1" ht="21" customHeight="1" x14ac:dyDescent="0.2">
      <c r="A11" s="69" t="s">
        <v>21</v>
      </c>
      <c r="B11" s="70">
        <f t="shared" ref="B11:B53" si="1">+C11+F11+I11+L11+O11+R11</f>
        <v>105934</v>
      </c>
      <c r="C11" s="70">
        <f t="shared" ref="C11:C53" si="2">+D11+E11</f>
        <v>0</v>
      </c>
      <c r="D11" s="70">
        <v>0</v>
      </c>
      <c r="E11" s="70">
        <v>0</v>
      </c>
      <c r="F11" s="70">
        <f t="shared" ref="F11:F53" si="3">+G11+H11</f>
        <v>30183</v>
      </c>
      <c r="G11" s="70">
        <v>589</v>
      </c>
      <c r="H11" s="70">
        <v>29594</v>
      </c>
      <c r="I11" s="70">
        <f t="shared" ref="I11:I53" si="4">+J11+K11</f>
        <v>73743</v>
      </c>
      <c r="J11" s="70">
        <v>13942</v>
      </c>
      <c r="K11" s="70">
        <v>59801</v>
      </c>
      <c r="L11" s="70">
        <f t="shared" ref="L11:L53" si="5">+M11+N11</f>
        <v>0</v>
      </c>
      <c r="M11" s="70">
        <v>0</v>
      </c>
      <c r="N11" s="70">
        <v>0</v>
      </c>
      <c r="O11" s="70">
        <f t="shared" ref="O11:O53" si="6">+P11+Q11</f>
        <v>1198</v>
      </c>
      <c r="P11" s="70">
        <v>83</v>
      </c>
      <c r="Q11" s="70">
        <v>1115</v>
      </c>
      <c r="R11" s="70">
        <f t="shared" ref="R11:R53" si="7">+S11+T11</f>
        <v>810</v>
      </c>
      <c r="S11" s="70">
        <v>690</v>
      </c>
      <c r="T11" s="70">
        <v>120</v>
      </c>
      <c r="U11" s="19"/>
      <c r="V11" s="19"/>
      <c r="W11" s="19"/>
      <c r="X11" s="19"/>
      <c r="Y11" s="19"/>
      <c r="Z11" s="19"/>
      <c r="AA11" s="19"/>
    </row>
    <row r="12" spans="1:41" s="20" customFormat="1" ht="21" customHeight="1" x14ac:dyDescent="0.2">
      <c r="A12" s="9" t="s">
        <v>22</v>
      </c>
      <c r="B12" s="10">
        <f t="shared" si="1"/>
        <v>102271</v>
      </c>
      <c r="C12" s="10">
        <f t="shared" si="2"/>
        <v>0</v>
      </c>
      <c r="D12" s="10">
        <v>0</v>
      </c>
      <c r="E12" s="10">
        <v>0</v>
      </c>
      <c r="F12" s="10">
        <f t="shared" si="3"/>
        <v>29118</v>
      </c>
      <c r="G12" s="10">
        <v>568</v>
      </c>
      <c r="H12" s="10">
        <v>28550</v>
      </c>
      <c r="I12" s="10">
        <f t="shared" si="4"/>
        <v>70778</v>
      </c>
      <c r="J12" s="10">
        <v>13375</v>
      </c>
      <c r="K12" s="10">
        <v>57403</v>
      </c>
      <c r="L12" s="10">
        <f t="shared" si="5"/>
        <v>0</v>
      </c>
      <c r="M12" s="10">
        <v>0</v>
      </c>
      <c r="N12" s="10">
        <v>0</v>
      </c>
      <c r="O12" s="10">
        <f t="shared" si="6"/>
        <v>1562</v>
      </c>
      <c r="P12" s="10">
        <v>108</v>
      </c>
      <c r="Q12" s="10">
        <v>1454</v>
      </c>
      <c r="R12" s="10">
        <f t="shared" si="7"/>
        <v>813</v>
      </c>
      <c r="S12" s="10">
        <v>695</v>
      </c>
      <c r="T12" s="10">
        <v>118</v>
      </c>
      <c r="U12" s="19"/>
      <c r="V12" s="19"/>
      <c r="W12" s="19"/>
      <c r="X12" s="19"/>
      <c r="Y12" s="19"/>
      <c r="Z12" s="19"/>
      <c r="AA12" s="19"/>
    </row>
    <row r="13" spans="1:41" s="20" customFormat="1" ht="21" customHeight="1" x14ac:dyDescent="0.2">
      <c r="A13" s="69" t="s">
        <v>23</v>
      </c>
      <c r="B13" s="71">
        <f t="shared" si="1"/>
        <v>90159</v>
      </c>
      <c r="C13" s="71">
        <f t="shared" si="2"/>
        <v>0</v>
      </c>
      <c r="D13" s="71">
        <v>0</v>
      </c>
      <c r="E13" s="71">
        <v>0</v>
      </c>
      <c r="F13" s="71">
        <f t="shared" si="3"/>
        <v>27681</v>
      </c>
      <c r="G13" s="71">
        <v>540</v>
      </c>
      <c r="H13" s="71">
        <v>27141</v>
      </c>
      <c r="I13" s="71">
        <f t="shared" si="4"/>
        <v>60102</v>
      </c>
      <c r="J13" s="71">
        <v>11354</v>
      </c>
      <c r="K13" s="71">
        <v>48748</v>
      </c>
      <c r="L13" s="71">
        <f t="shared" si="5"/>
        <v>0</v>
      </c>
      <c r="M13" s="71">
        <v>0</v>
      </c>
      <c r="N13" s="71">
        <v>0</v>
      </c>
      <c r="O13" s="71">
        <f t="shared" si="6"/>
        <v>1651</v>
      </c>
      <c r="P13" s="71">
        <v>114</v>
      </c>
      <c r="Q13" s="71">
        <v>1537</v>
      </c>
      <c r="R13" s="71">
        <f t="shared" si="7"/>
        <v>725</v>
      </c>
      <c r="S13" s="71">
        <v>645</v>
      </c>
      <c r="T13" s="71">
        <v>80</v>
      </c>
      <c r="U13" s="19"/>
      <c r="V13" s="19"/>
      <c r="W13" s="19"/>
      <c r="X13" s="19"/>
      <c r="Y13" s="19"/>
      <c r="Z13" s="19"/>
      <c r="AA13" s="19"/>
    </row>
    <row r="14" spans="1:41" s="20" customFormat="1" ht="21" customHeight="1" x14ac:dyDescent="0.2">
      <c r="A14" s="9" t="s">
        <v>24</v>
      </c>
      <c r="B14" s="10">
        <f t="shared" si="1"/>
        <v>91843</v>
      </c>
      <c r="C14" s="10">
        <f t="shared" si="2"/>
        <v>0</v>
      </c>
      <c r="D14" s="10">
        <v>0</v>
      </c>
      <c r="E14" s="10">
        <v>0</v>
      </c>
      <c r="F14" s="10">
        <f t="shared" si="3"/>
        <v>28763</v>
      </c>
      <c r="G14" s="10">
        <v>561</v>
      </c>
      <c r="H14" s="10">
        <v>28202</v>
      </c>
      <c r="I14" s="10">
        <f t="shared" si="4"/>
        <v>59859</v>
      </c>
      <c r="J14" s="10">
        <v>11308</v>
      </c>
      <c r="K14" s="10">
        <v>48551</v>
      </c>
      <c r="L14" s="10">
        <f t="shared" si="5"/>
        <v>0</v>
      </c>
      <c r="M14" s="10">
        <v>0</v>
      </c>
      <c r="N14" s="10">
        <v>0</v>
      </c>
      <c r="O14" s="10">
        <f t="shared" si="6"/>
        <v>2341</v>
      </c>
      <c r="P14" s="10">
        <v>161</v>
      </c>
      <c r="Q14" s="10">
        <v>2180</v>
      </c>
      <c r="R14" s="10">
        <f t="shared" si="7"/>
        <v>880</v>
      </c>
      <c r="S14" s="10">
        <v>659</v>
      </c>
      <c r="T14" s="10">
        <v>221</v>
      </c>
      <c r="U14" s="19"/>
      <c r="V14" s="19"/>
      <c r="W14" s="19"/>
      <c r="X14" s="19"/>
      <c r="Y14" s="19"/>
      <c r="Z14" s="19"/>
      <c r="AA14" s="19"/>
    </row>
    <row r="15" spans="1:41" s="20" customFormat="1" ht="21" customHeight="1" x14ac:dyDescent="0.2">
      <c r="A15" s="69" t="s">
        <v>25</v>
      </c>
      <c r="B15" s="70">
        <f t="shared" si="1"/>
        <v>92312</v>
      </c>
      <c r="C15" s="70">
        <f t="shared" si="2"/>
        <v>0</v>
      </c>
      <c r="D15" s="70">
        <v>0</v>
      </c>
      <c r="E15" s="70">
        <v>0</v>
      </c>
      <c r="F15" s="70">
        <f t="shared" si="3"/>
        <v>29199</v>
      </c>
      <c r="G15" s="70">
        <v>569</v>
      </c>
      <c r="H15" s="70">
        <v>28630</v>
      </c>
      <c r="I15" s="70">
        <f t="shared" si="4"/>
        <v>60175</v>
      </c>
      <c r="J15" s="70">
        <v>11367</v>
      </c>
      <c r="K15" s="70">
        <v>48808</v>
      </c>
      <c r="L15" s="70">
        <f t="shared" si="5"/>
        <v>0</v>
      </c>
      <c r="M15" s="70">
        <v>0</v>
      </c>
      <c r="N15" s="70">
        <v>0</v>
      </c>
      <c r="O15" s="70">
        <f t="shared" si="6"/>
        <v>2240</v>
      </c>
      <c r="P15" s="70">
        <v>154</v>
      </c>
      <c r="Q15" s="70">
        <v>2086</v>
      </c>
      <c r="R15" s="70">
        <f t="shared" si="7"/>
        <v>698</v>
      </c>
      <c r="S15" s="70">
        <v>638</v>
      </c>
      <c r="T15" s="70">
        <v>60</v>
      </c>
      <c r="U15" s="19"/>
      <c r="V15" s="19"/>
      <c r="W15" s="19"/>
      <c r="X15" s="19"/>
      <c r="Y15" s="19"/>
      <c r="Z15" s="19"/>
      <c r="AA15" s="19"/>
    </row>
    <row r="16" spans="1:41" s="22" customFormat="1" ht="21" customHeight="1" x14ac:dyDescent="0.2">
      <c r="A16" s="9" t="s">
        <v>26</v>
      </c>
      <c r="B16" s="10">
        <f t="shared" si="1"/>
        <v>93787</v>
      </c>
      <c r="C16" s="10">
        <f t="shared" si="2"/>
        <v>0</v>
      </c>
      <c r="D16" s="10">
        <v>0</v>
      </c>
      <c r="E16" s="10">
        <v>0</v>
      </c>
      <c r="F16" s="10">
        <f t="shared" si="3"/>
        <v>29622</v>
      </c>
      <c r="G16" s="10">
        <v>578</v>
      </c>
      <c r="H16" s="10">
        <v>29044</v>
      </c>
      <c r="I16" s="10">
        <f t="shared" si="4"/>
        <v>60934</v>
      </c>
      <c r="J16" s="10">
        <v>11509</v>
      </c>
      <c r="K16" s="10">
        <v>49425</v>
      </c>
      <c r="L16" s="10">
        <f t="shared" si="5"/>
        <v>0</v>
      </c>
      <c r="M16" s="10">
        <v>0</v>
      </c>
      <c r="N16" s="10">
        <v>0</v>
      </c>
      <c r="O16" s="10">
        <f t="shared" si="6"/>
        <v>2572</v>
      </c>
      <c r="P16" s="10">
        <v>177</v>
      </c>
      <c r="Q16" s="10">
        <v>2395</v>
      </c>
      <c r="R16" s="10">
        <f t="shared" si="7"/>
        <v>659</v>
      </c>
      <c r="S16" s="10">
        <v>632</v>
      </c>
      <c r="T16" s="10">
        <v>27</v>
      </c>
      <c r="U16" s="21"/>
      <c r="V16" s="21"/>
      <c r="W16" s="21"/>
      <c r="X16" s="21"/>
      <c r="Y16" s="21"/>
      <c r="Z16" s="21"/>
      <c r="AA16" s="21"/>
    </row>
    <row r="17" spans="1:27" s="20" customFormat="1" ht="21" customHeight="1" x14ac:dyDescent="0.2">
      <c r="A17" s="69" t="s">
        <v>27</v>
      </c>
      <c r="B17" s="71">
        <f t="shared" si="1"/>
        <v>97896</v>
      </c>
      <c r="C17" s="71">
        <f t="shared" si="2"/>
        <v>0</v>
      </c>
      <c r="D17" s="71">
        <v>0</v>
      </c>
      <c r="E17" s="71">
        <v>0</v>
      </c>
      <c r="F17" s="71">
        <f t="shared" si="3"/>
        <v>32507</v>
      </c>
      <c r="G17" s="71">
        <v>634</v>
      </c>
      <c r="H17" s="71">
        <v>31873</v>
      </c>
      <c r="I17" s="71">
        <f t="shared" si="4"/>
        <v>61556</v>
      </c>
      <c r="J17" s="71">
        <v>11639</v>
      </c>
      <c r="K17" s="71">
        <v>49917</v>
      </c>
      <c r="L17" s="71">
        <f t="shared" si="5"/>
        <v>0</v>
      </c>
      <c r="M17" s="71">
        <v>0</v>
      </c>
      <c r="N17" s="71">
        <v>0</v>
      </c>
      <c r="O17" s="71">
        <f t="shared" si="6"/>
        <v>3144</v>
      </c>
      <c r="P17" s="71">
        <v>217</v>
      </c>
      <c r="Q17" s="71">
        <v>2927</v>
      </c>
      <c r="R17" s="71">
        <f t="shared" si="7"/>
        <v>689</v>
      </c>
      <c r="S17" s="71">
        <v>647</v>
      </c>
      <c r="T17" s="71">
        <v>42</v>
      </c>
      <c r="U17" s="19"/>
      <c r="V17" s="19"/>
      <c r="W17" s="19"/>
      <c r="X17" s="19"/>
      <c r="Y17" s="19"/>
      <c r="Z17" s="19"/>
      <c r="AA17" s="19"/>
    </row>
    <row r="18" spans="1:27" s="20" customFormat="1" ht="21" customHeight="1" x14ac:dyDescent="0.2">
      <c r="A18" s="9" t="s">
        <v>28</v>
      </c>
      <c r="B18" s="10">
        <f t="shared" si="1"/>
        <v>99588</v>
      </c>
      <c r="C18" s="10">
        <f t="shared" si="2"/>
        <v>0</v>
      </c>
      <c r="D18" s="10">
        <v>0</v>
      </c>
      <c r="E18" s="10">
        <v>0</v>
      </c>
      <c r="F18" s="10">
        <f t="shared" si="3"/>
        <v>32181</v>
      </c>
      <c r="G18" s="10">
        <v>628</v>
      </c>
      <c r="H18" s="10">
        <v>31553</v>
      </c>
      <c r="I18" s="10">
        <f t="shared" si="4"/>
        <v>63425</v>
      </c>
      <c r="J18" s="10">
        <v>11994</v>
      </c>
      <c r="K18" s="10">
        <v>51431</v>
      </c>
      <c r="L18" s="10">
        <f t="shared" si="5"/>
        <v>0</v>
      </c>
      <c r="M18" s="10">
        <v>0</v>
      </c>
      <c r="N18" s="10">
        <v>0</v>
      </c>
      <c r="O18" s="10">
        <f t="shared" si="6"/>
        <v>3239</v>
      </c>
      <c r="P18" s="10">
        <v>223</v>
      </c>
      <c r="Q18" s="10">
        <v>3016</v>
      </c>
      <c r="R18" s="10">
        <f t="shared" si="7"/>
        <v>743</v>
      </c>
      <c r="S18" s="10">
        <v>654</v>
      </c>
      <c r="T18" s="10">
        <v>89</v>
      </c>
      <c r="U18" s="19"/>
      <c r="V18" s="19"/>
      <c r="W18" s="19"/>
      <c r="X18" s="19"/>
      <c r="Y18" s="19"/>
      <c r="Z18" s="19"/>
      <c r="AA18" s="19"/>
    </row>
    <row r="19" spans="1:27" s="20" customFormat="1" ht="21" customHeight="1" x14ac:dyDescent="0.2">
      <c r="A19" s="69" t="s">
        <v>29</v>
      </c>
      <c r="B19" s="70">
        <f t="shared" si="1"/>
        <v>107613</v>
      </c>
      <c r="C19" s="70">
        <f t="shared" si="2"/>
        <v>0</v>
      </c>
      <c r="D19" s="70">
        <v>0</v>
      </c>
      <c r="E19" s="70">
        <v>0</v>
      </c>
      <c r="F19" s="70">
        <f t="shared" si="3"/>
        <v>37271</v>
      </c>
      <c r="G19" s="70">
        <v>727</v>
      </c>
      <c r="H19" s="70">
        <v>36544</v>
      </c>
      <c r="I19" s="70">
        <f t="shared" si="4"/>
        <v>66166</v>
      </c>
      <c r="J19" s="70">
        <v>12514</v>
      </c>
      <c r="K19" s="70">
        <v>53652</v>
      </c>
      <c r="L19" s="70">
        <f t="shared" si="5"/>
        <v>0</v>
      </c>
      <c r="M19" s="70">
        <v>0</v>
      </c>
      <c r="N19" s="70">
        <v>0</v>
      </c>
      <c r="O19" s="70">
        <f t="shared" si="6"/>
        <v>3468</v>
      </c>
      <c r="P19" s="70">
        <v>239</v>
      </c>
      <c r="Q19" s="70">
        <v>3229</v>
      </c>
      <c r="R19" s="70">
        <f t="shared" si="7"/>
        <v>708</v>
      </c>
      <c r="S19" s="70">
        <v>653</v>
      </c>
      <c r="T19" s="70">
        <v>55</v>
      </c>
      <c r="U19" s="19"/>
      <c r="V19" s="19"/>
      <c r="W19" s="19"/>
      <c r="X19" s="19"/>
      <c r="Y19" s="19"/>
      <c r="Z19" s="19"/>
      <c r="AA19" s="19"/>
    </row>
    <row r="20" spans="1:27" s="20" customFormat="1" ht="21" customHeight="1" x14ac:dyDescent="0.2">
      <c r="A20" s="9" t="s">
        <v>30</v>
      </c>
      <c r="B20" s="10">
        <f t="shared" si="1"/>
        <v>108773</v>
      </c>
      <c r="C20" s="10">
        <f t="shared" si="2"/>
        <v>0</v>
      </c>
      <c r="D20" s="10">
        <v>0</v>
      </c>
      <c r="E20" s="10">
        <v>0</v>
      </c>
      <c r="F20" s="10">
        <f t="shared" si="3"/>
        <v>35047</v>
      </c>
      <c r="G20" s="10">
        <v>683</v>
      </c>
      <c r="H20" s="10">
        <v>34364</v>
      </c>
      <c r="I20" s="10">
        <f t="shared" si="4"/>
        <v>69240</v>
      </c>
      <c r="J20" s="10">
        <v>13096</v>
      </c>
      <c r="K20" s="10">
        <v>56144</v>
      </c>
      <c r="L20" s="10">
        <f t="shared" si="5"/>
        <v>0</v>
      </c>
      <c r="M20" s="10">
        <v>0</v>
      </c>
      <c r="N20" s="10">
        <v>0</v>
      </c>
      <c r="O20" s="10">
        <f t="shared" si="6"/>
        <v>3785</v>
      </c>
      <c r="P20" s="10">
        <v>261</v>
      </c>
      <c r="Q20" s="10">
        <v>3524</v>
      </c>
      <c r="R20" s="10">
        <f t="shared" si="7"/>
        <v>701</v>
      </c>
      <c r="S20" s="10">
        <v>638</v>
      </c>
      <c r="T20" s="10">
        <v>63</v>
      </c>
      <c r="U20" s="19"/>
      <c r="V20" s="19"/>
      <c r="W20" s="19"/>
      <c r="X20" s="19"/>
      <c r="Y20" s="19"/>
      <c r="Z20" s="19"/>
      <c r="AA20" s="19"/>
    </row>
    <row r="21" spans="1:27" s="20" customFormat="1" ht="21" customHeight="1" x14ac:dyDescent="0.2">
      <c r="A21" s="69" t="s">
        <v>31</v>
      </c>
      <c r="B21" s="71">
        <f t="shared" si="1"/>
        <v>115696</v>
      </c>
      <c r="C21" s="71">
        <f t="shared" si="2"/>
        <v>0</v>
      </c>
      <c r="D21" s="71">
        <v>0</v>
      </c>
      <c r="E21" s="71">
        <v>0</v>
      </c>
      <c r="F21" s="71">
        <f t="shared" si="3"/>
        <v>37177</v>
      </c>
      <c r="G21" s="71">
        <v>725</v>
      </c>
      <c r="H21" s="71">
        <v>36452</v>
      </c>
      <c r="I21" s="71">
        <f t="shared" si="4"/>
        <v>73353</v>
      </c>
      <c r="J21" s="71">
        <v>13874</v>
      </c>
      <c r="K21" s="71">
        <v>59479</v>
      </c>
      <c r="L21" s="71">
        <f t="shared" si="5"/>
        <v>0</v>
      </c>
      <c r="M21" s="71">
        <v>0</v>
      </c>
      <c r="N21" s="71">
        <v>0</v>
      </c>
      <c r="O21" s="71">
        <f t="shared" si="6"/>
        <v>4493</v>
      </c>
      <c r="P21" s="71">
        <v>310</v>
      </c>
      <c r="Q21" s="71">
        <v>4183</v>
      </c>
      <c r="R21" s="71">
        <f t="shared" si="7"/>
        <v>673</v>
      </c>
      <c r="S21" s="71">
        <v>631</v>
      </c>
      <c r="T21" s="71">
        <v>42</v>
      </c>
      <c r="U21" s="19"/>
      <c r="V21" s="19"/>
      <c r="W21" s="19"/>
      <c r="X21" s="19"/>
      <c r="Y21" s="19"/>
      <c r="Z21" s="19"/>
      <c r="AA21" s="19"/>
    </row>
    <row r="22" spans="1:27" s="22" customFormat="1" ht="21" customHeight="1" x14ac:dyDescent="0.2">
      <c r="A22" s="9" t="s">
        <v>32</v>
      </c>
      <c r="B22" s="10">
        <f t="shared" si="1"/>
        <v>121699</v>
      </c>
      <c r="C22" s="10">
        <f t="shared" si="2"/>
        <v>0</v>
      </c>
      <c r="D22" s="10">
        <v>0</v>
      </c>
      <c r="E22" s="10">
        <v>0</v>
      </c>
      <c r="F22" s="10">
        <f t="shared" si="3"/>
        <v>38397</v>
      </c>
      <c r="G22" s="10">
        <v>749</v>
      </c>
      <c r="H22" s="10">
        <v>37648</v>
      </c>
      <c r="I22" s="10">
        <f t="shared" si="4"/>
        <v>78541</v>
      </c>
      <c r="J22" s="10">
        <v>14851</v>
      </c>
      <c r="K22" s="10">
        <v>63690</v>
      </c>
      <c r="L22" s="10">
        <f t="shared" si="5"/>
        <v>0</v>
      </c>
      <c r="M22" s="10">
        <v>0</v>
      </c>
      <c r="N22" s="10">
        <v>0</v>
      </c>
      <c r="O22" s="10">
        <f t="shared" si="6"/>
        <v>3964</v>
      </c>
      <c r="P22" s="10">
        <v>273</v>
      </c>
      <c r="Q22" s="10">
        <v>3691</v>
      </c>
      <c r="R22" s="10">
        <f t="shared" si="7"/>
        <v>797</v>
      </c>
      <c r="S22" s="10">
        <v>658</v>
      </c>
      <c r="T22" s="10">
        <v>139</v>
      </c>
      <c r="U22" s="21"/>
      <c r="V22" s="21"/>
      <c r="W22" s="21"/>
      <c r="X22" s="21"/>
      <c r="Y22" s="21"/>
      <c r="Z22" s="21"/>
      <c r="AA22" s="21"/>
    </row>
    <row r="23" spans="1:27" s="20" customFormat="1" ht="21" customHeight="1" x14ac:dyDescent="0.2">
      <c r="A23" s="69" t="s">
        <v>33</v>
      </c>
      <c r="B23" s="70">
        <f t="shared" si="1"/>
        <v>127016</v>
      </c>
      <c r="C23" s="70">
        <f t="shared" si="2"/>
        <v>0</v>
      </c>
      <c r="D23" s="70">
        <v>0</v>
      </c>
      <c r="E23" s="70">
        <v>0</v>
      </c>
      <c r="F23" s="70">
        <f t="shared" si="3"/>
        <v>41569</v>
      </c>
      <c r="G23" s="70">
        <v>811</v>
      </c>
      <c r="H23" s="70">
        <v>40758</v>
      </c>
      <c r="I23" s="70">
        <f t="shared" si="4"/>
        <v>80456</v>
      </c>
      <c r="J23" s="70">
        <v>15204</v>
      </c>
      <c r="K23" s="70">
        <v>65252</v>
      </c>
      <c r="L23" s="70">
        <f t="shared" si="5"/>
        <v>0</v>
      </c>
      <c r="M23" s="70">
        <v>0</v>
      </c>
      <c r="N23" s="70">
        <v>0</v>
      </c>
      <c r="O23" s="70">
        <f t="shared" si="6"/>
        <v>4258</v>
      </c>
      <c r="P23" s="70">
        <v>293</v>
      </c>
      <c r="Q23" s="70">
        <v>3965</v>
      </c>
      <c r="R23" s="70">
        <f t="shared" si="7"/>
        <v>733</v>
      </c>
      <c r="S23" s="70">
        <v>649</v>
      </c>
      <c r="T23" s="70">
        <v>84</v>
      </c>
      <c r="U23" s="19"/>
      <c r="V23" s="19"/>
      <c r="W23" s="19"/>
      <c r="X23" s="19"/>
      <c r="Y23" s="19"/>
      <c r="Z23" s="19"/>
      <c r="AA23" s="19"/>
    </row>
    <row r="24" spans="1:27" s="20" customFormat="1" ht="21" customHeight="1" x14ac:dyDescent="0.2">
      <c r="A24" s="9" t="s">
        <v>34</v>
      </c>
      <c r="B24" s="10">
        <f t="shared" si="1"/>
        <v>132201</v>
      </c>
      <c r="C24" s="10">
        <f t="shared" si="2"/>
        <v>0</v>
      </c>
      <c r="D24" s="10">
        <v>0</v>
      </c>
      <c r="E24" s="10">
        <v>0</v>
      </c>
      <c r="F24" s="10">
        <f t="shared" si="3"/>
        <v>40649</v>
      </c>
      <c r="G24" s="10">
        <v>793</v>
      </c>
      <c r="H24" s="10">
        <v>39856</v>
      </c>
      <c r="I24" s="10">
        <f t="shared" si="4"/>
        <v>85980</v>
      </c>
      <c r="J24" s="10">
        <v>16252</v>
      </c>
      <c r="K24" s="10">
        <v>69728</v>
      </c>
      <c r="L24" s="10">
        <f t="shared" si="5"/>
        <v>0</v>
      </c>
      <c r="M24" s="10">
        <v>0</v>
      </c>
      <c r="N24" s="10">
        <v>0</v>
      </c>
      <c r="O24" s="10">
        <f t="shared" si="6"/>
        <v>4888</v>
      </c>
      <c r="P24" s="10">
        <v>337</v>
      </c>
      <c r="Q24" s="10">
        <v>4551</v>
      </c>
      <c r="R24" s="10">
        <f t="shared" si="7"/>
        <v>684</v>
      </c>
      <c r="S24" s="10">
        <v>639</v>
      </c>
      <c r="T24" s="10">
        <v>45</v>
      </c>
      <c r="U24" s="19"/>
      <c r="V24" s="19"/>
      <c r="W24" s="19"/>
      <c r="X24" s="19"/>
      <c r="Y24" s="19"/>
      <c r="Z24" s="19"/>
      <c r="AA24" s="19"/>
    </row>
    <row r="25" spans="1:27" s="20" customFormat="1" ht="21" customHeight="1" x14ac:dyDescent="0.2">
      <c r="A25" s="69" t="s">
        <v>35</v>
      </c>
      <c r="B25" s="71">
        <f t="shared" si="1"/>
        <v>133660</v>
      </c>
      <c r="C25" s="71">
        <f t="shared" si="2"/>
        <v>0</v>
      </c>
      <c r="D25" s="71">
        <v>0</v>
      </c>
      <c r="E25" s="71">
        <v>0</v>
      </c>
      <c r="F25" s="71">
        <f t="shared" si="3"/>
        <v>40492</v>
      </c>
      <c r="G25" s="71">
        <v>790</v>
      </c>
      <c r="H25" s="71">
        <v>39702</v>
      </c>
      <c r="I25" s="71">
        <f t="shared" si="4"/>
        <v>88194</v>
      </c>
      <c r="J25" s="71">
        <v>16668</v>
      </c>
      <c r="K25" s="71">
        <v>71526</v>
      </c>
      <c r="L25" s="71">
        <f t="shared" si="5"/>
        <v>0</v>
      </c>
      <c r="M25" s="71">
        <v>0</v>
      </c>
      <c r="N25" s="71">
        <v>0</v>
      </c>
      <c r="O25" s="71">
        <f t="shared" si="6"/>
        <v>4344</v>
      </c>
      <c r="P25" s="71">
        <v>299</v>
      </c>
      <c r="Q25" s="71">
        <v>4045</v>
      </c>
      <c r="R25" s="71">
        <f t="shared" si="7"/>
        <v>630</v>
      </c>
      <c r="S25" s="71">
        <v>589</v>
      </c>
      <c r="T25" s="71">
        <v>41</v>
      </c>
      <c r="U25" s="19"/>
      <c r="V25" s="19"/>
      <c r="W25" s="19"/>
      <c r="X25" s="19"/>
      <c r="Y25" s="19"/>
      <c r="Z25" s="19"/>
      <c r="AA25" s="19"/>
    </row>
    <row r="26" spans="1:27" s="20" customFormat="1" ht="21" customHeight="1" x14ac:dyDescent="0.2">
      <c r="A26" s="9" t="s">
        <v>36</v>
      </c>
      <c r="B26" s="10">
        <f t="shared" si="1"/>
        <v>143922</v>
      </c>
      <c r="C26" s="10">
        <f t="shared" si="2"/>
        <v>0</v>
      </c>
      <c r="D26" s="10">
        <v>0</v>
      </c>
      <c r="E26" s="10">
        <v>0</v>
      </c>
      <c r="F26" s="10">
        <f t="shared" si="3"/>
        <v>43197</v>
      </c>
      <c r="G26" s="10">
        <v>842</v>
      </c>
      <c r="H26" s="10">
        <v>42355</v>
      </c>
      <c r="I26" s="10">
        <f t="shared" si="4"/>
        <v>94645</v>
      </c>
      <c r="J26" s="10">
        <v>17885</v>
      </c>
      <c r="K26" s="10">
        <v>76760</v>
      </c>
      <c r="L26" s="10">
        <f t="shared" si="5"/>
        <v>0</v>
      </c>
      <c r="M26" s="10">
        <v>0</v>
      </c>
      <c r="N26" s="10">
        <v>0</v>
      </c>
      <c r="O26" s="10">
        <f t="shared" si="6"/>
        <v>5294</v>
      </c>
      <c r="P26" s="10">
        <v>365</v>
      </c>
      <c r="Q26" s="10">
        <v>4929</v>
      </c>
      <c r="R26" s="10">
        <f t="shared" si="7"/>
        <v>786</v>
      </c>
      <c r="S26" s="10">
        <v>625</v>
      </c>
      <c r="T26" s="10">
        <v>161</v>
      </c>
      <c r="U26" s="19"/>
      <c r="V26" s="19"/>
      <c r="W26" s="19"/>
      <c r="X26" s="19"/>
      <c r="Y26" s="19"/>
      <c r="Z26" s="19"/>
      <c r="AA26" s="19"/>
    </row>
    <row r="27" spans="1:27" s="20" customFormat="1" ht="21" customHeight="1" x14ac:dyDescent="0.2">
      <c r="A27" s="69" t="s">
        <v>37</v>
      </c>
      <c r="B27" s="70">
        <f t="shared" si="1"/>
        <v>147398</v>
      </c>
      <c r="C27" s="70">
        <f t="shared" si="2"/>
        <v>0</v>
      </c>
      <c r="D27" s="70">
        <v>0</v>
      </c>
      <c r="E27" s="70">
        <v>0</v>
      </c>
      <c r="F27" s="70">
        <f t="shared" si="3"/>
        <v>44098</v>
      </c>
      <c r="G27" s="70">
        <v>860</v>
      </c>
      <c r="H27" s="70">
        <v>43238</v>
      </c>
      <c r="I27" s="70">
        <f t="shared" si="4"/>
        <v>96833</v>
      </c>
      <c r="J27" s="70">
        <v>18297</v>
      </c>
      <c r="K27" s="70">
        <v>78536</v>
      </c>
      <c r="L27" s="70">
        <f t="shared" si="5"/>
        <v>0</v>
      </c>
      <c r="M27" s="70">
        <v>0</v>
      </c>
      <c r="N27" s="70">
        <v>0</v>
      </c>
      <c r="O27" s="70">
        <f t="shared" si="6"/>
        <v>5746</v>
      </c>
      <c r="P27" s="70">
        <v>396</v>
      </c>
      <c r="Q27" s="70">
        <v>5350</v>
      </c>
      <c r="R27" s="70">
        <f t="shared" si="7"/>
        <v>721</v>
      </c>
      <c r="S27" s="70">
        <v>608</v>
      </c>
      <c r="T27" s="70">
        <v>113</v>
      </c>
      <c r="U27" s="19"/>
      <c r="V27" s="19"/>
      <c r="W27" s="19"/>
      <c r="X27" s="19"/>
      <c r="Y27" s="19"/>
      <c r="Z27" s="19"/>
      <c r="AA27" s="19"/>
    </row>
    <row r="28" spans="1:27" s="20" customFormat="1" ht="21" customHeight="1" x14ac:dyDescent="0.2">
      <c r="A28" s="9" t="s">
        <v>38</v>
      </c>
      <c r="B28" s="10">
        <f t="shared" si="1"/>
        <v>154847</v>
      </c>
      <c r="C28" s="10">
        <f t="shared" si="2"/>
        <v>0</v>
      </c>
      <c r="D28" s="10">
        <v>0</v>
      </c>
      <c r="E28" s="10">
        <v>0</v>
      </c>
      <c r="F28" s="10">
        <f t="shared" si="3"/>
        <v>43929</v>
      </c>
      <c r="G28" s="10">
        <v>857</v>
      </c>
      <c r="H28" s="10">
        <v>43072</v>
      </c>
      <c r="I28" s="10">
        <f t="shared" si="4"/>
        <v>104397</v>
      </c>
      <c r="J28" s="10">
        <v>19723</v>
      </c>
      <c r="K28" s="10">
        <v>84674</v>
      </c>
      <c r="L28" s="10">
        <f t="shared" si="5"/>
        <v>0</v>
      </c>
      <c r="M28" s="10">
        <v>0</v>
      </c>
      <c r="N28" s="10">
        <v>0</v>
      </c>
      <c r="O28" s="10">
        <f t="shared" si="6"/>
        <v>5829</v>
      </c>
      <c r="P28" s="10">
        <v>402</v>
      </c>
      <c r="Q28" s="10">
        <v>5427</v>
      </c>
      <c r="R28" s="10">
        <f t="shared" si="7"/>
        <v>692</v>
      </c>
      <c r="S28" s="10">
        <v>606</v>
      </c>
      <c r="T28" s="10">
        <v>86</v>
      </c>
      <c r="U28" s="19"/>
      <c r="V28" s="19"/>
      <c r="W28" s="19"/>
      <c r="X28" s="19"/>
      <c r="Y28" s="19"/>
      <c r="Z28" s="19"/>
      <c r="AA28" s="19"/>
    </row>
    <row r="29" spans="1:27" s="20" customFormat="1" ht="21" customHeight="1" x14ac:dyDescent="0.2">
      <c r="A29" s="69" t="s">
        <v>39</v>
      </c>
      <c r="B29" s="71">
        <f t="shared" si="1"/>
        <v>184760</v>
      </c>
      <c r="C29" s="71">
        <f t="shared" si="2"/>
        <v>0</v>
      </c>
      <c r="D29" s="71">
        <v>0</v>
      </c>
      <c r="E29" s="71">
        <v>0</v>
      </c>
      <c r="F29" s="71">
        <f t="shared" si="3"/>
        <v>48235</v>
      </c>
      <c r="G29" s="71">
        <v>941</v>
      </c>
      <c r="H29" s="71">
        <v>47294</v>
      </c>
      <c r="I29" s="71">
        <f t="shared" si="4"/>
        <v>128845</v>
      </c>
      <c r="J29" s="71">
        <v>24352</v>
      </c>
      <c r="K29" s="71">
        <v>104493</v>
      </c>
      <c r="L29" s="71">
        <f t="shared" si="5"/>
        <v>0</v>
      </c>
      <c r="M29" s="71">
        <v>0</v>
      </c>
      <c r="N29" s="71">
        <v>0</v>
      </c>
      <c r="O29" s="71">
        <f t="shared" si="6"/>
        <v>6890</v>
      </c>
      <c r="P29" s="71">
        <v>475</v>
      </c>
      <c r="Q29" s="71">
        <v>6415</v>
      </c>
      <c r="R29" s="71">
        <f t="shared" si="7"/>
        <v>790</v>
      </c>
      <c r="S29" s="71">
        <v>734</v>
      </c>
      <c r="T29" s="71">
        <v>56</v>
      </c>
      <c r="U29" s="19"/>
      <c r="V29" s="19"/>
      <c r="W29" s="19"/>
      <c r="X29" s="19"/>
      <c r="Y29" s="19"/>
      <c r="Z29" s="19"/>
      <c r="AA29" s="19"/>
    </row>
    <row r="30" spans="1:27" s="20" customFormat="1" ht="21" customHeight="1" x14ac:dyDescent="0.2">
      <c r="A30" s="9" t="s">
        <v>40</v>
      </c>
      <c r="B30" s="10">
        <f t="shared" si="1"/>
        <v>200789</v>
      </c>
      <c r="C30" s="10">
        <f t="shared" si="2"/>
        <v>0</v>
      </c>
      <c r="D30" s="10">
        <v>0</v>
      </c>
      <c r="E30" s="10">
        <v>0</v>
      </c>
      <c r="F30" s="10">
        <f t="shared" si="3"/>
        <v>50044</v>
      </c>
      <c r="G30" s="10">
        <v>976</v>
      </c>
      <c r="H30" s="10">
        <v>49068</v>
      </c>
      <c r="I30" s="10">
        <f t="shared" si="4"/>
        <v>142294</v>
      </c>
      <c r="J30" s="10">
        <v>26896</v>
      </c>
      <c r="K30" s="10">
        <v>115398</v>
      </c>
      <c r="L30" s="10">
        <f t="shared" si="5"/>
        <v>0</v>
      </c>
      <c r="M30" s="10">
        <v>0</v>
      </c>
      <c r="N30" s="10">
        <v>0</v>
      </c>
      <c r="O30" s="10">
        <f t="shared" si="6"/>
        <v>7491</v>
      </c>
      <c r="P30" s="10">
        <v>516</v>
      </c>
      <c r="Q30" s="10">
        <v>6975</v>
      </c>
      <c r="R30" s="10">
        <f t="shared" si="7"/>
        <v>960</v>
      </c>
      <c r="S30" s="10">
        <v>786</v>
      </c>
      <c r="T30" s="10">
        <v>174</v>
      </c>
      <c r="U30" s="19"/>
      <c r="V30" s="19"/>
      <c r="W30" s="19"/>
      <c r="X30" s="19"/>
      <c r="Y30" s="19"/>
      <c r="Z30" s="19"/>
      <c r="AA30" s="19"/>
    </row>
    <row r="31" spans="1:27" s="20" customFormat="1" ht="21" customHeight="1" x14ac:dyDescent="0.2">
      <c r="A31" s="69" t="s">
        <v>41</v>
      </c>
      <c r="B31" s="70">
        <f t="shared" si="1"/>
        <v>196168</v>
      </c>
      <c r="C31" s="70">
        <f t="shared" si="2"/>
        <v>0</v>
      </c>
      <c r="D31" s="70">
        <v>0</v>
      </c>
      <c r="E31" s="70">
        <v>0</v>
      </c>
      <c r="F31" s="70">
        <f t="shared" si="3"/>
        <v>49469</v>
      </c>
      <c r="G31" s="70">
        <v>965</v>
      </c>
      <c r="H31" s="70">
        <v>48504</v>
      </c>
      <c r="I31" s="70">
        <f t="shared" si="4"/>
        <v>137847</v>
      </c>
      <c r="J31" s="70">
        <v>26055</v>
      </c>
      <c r="K31" s="70">
        <v>111792</v>
      </c>
      <c r="L31" s="70">
        <f t="shared" si="5"/>
        <v>0</v>
      </c>
      <c r="M31" s="70">
        <v>0</v>
      </c>
      <c r="N31" s="70">
        <v>0</v>
      </c>
      <c r="O31" s="70">
        <f t="shared" si="6"/>
        <v>7954</v>
      </c>
      <c r="P31" s="70">
        <v>548</v>
      </c>
      <c r="Q31" s="70">
        <v>7406</v>
      </c>
      <c r="R31" s="70">
        <f t="shared" si="7"/>
        <v>898</v>
      </c>
      <c r="S31" s="70">
        <v>749</v>
      </c>
      <c r="T31" s="70">
        <v>149</v>
      </c>
      <c r="U31" s="19"/>
      <c r="V31" s="19"/>
      <c r="W31" s="19"/>
      <c r="X31" s="19"/>
      <c r="Y31" s="19"/>
      <c r="Z31" s="19"/>
      <c r="AA31" s="19"/>
    </row>
    <row r="32" spans="1:27" s="20" customFormat="1" ht="21" customHeight="1" x14ac:dyDescent="0.2">
      <c r="A32" s="9" t="s">
        <v>42</v>
      </c>
      <c r="B32" s="10">
        <f t="shared" si="1"/>
        <v>188405</v>
      </c>
      <c r="C32" s="10">
        <f t="shared" si="2"/>
        <v>0</v>
      </c>
      <c r="D32" s="10">
        <v>0</v>
      </c>
      <c r="E32" s="10">
        <v>0</v>
      </c>
      <c r="F32" s="10">
        <f t="shared" si="3"/>
        <v>46554</v>
      </c>
      <c r="G32" s="10">
        <v>908</v>
      </c>
      <c r="H32" s="10">
        <v>45646</v>
      </c>
      <c r="I32" s="10">
        <f t="shared" si="4"/>
        <v>133695</v>
      </c>
      <c r="J32" s="10">
        <v>25270</v>
      </c>
      <c r="K32" s="10">
        <v>108425</v>
      </c>
      <c r="L32" s="10">
        <f t="shared" si="5"/>
        <v>0</v>
      </c>
      <c r="M32" s="10">
        <v>0</v>
      </c>
      <c r="N32" s="10">
        <v>0</v>
      </c>
      <c r="O32" s="10">
        <f t="shared" si="6"/>
        <v>7350</v>
      </c>
      <c r="P32" s="10">
        <v>506</v>
      </c>
      <c r="Q32" s="10">
        <v>6844</v>
      </c>
      <c r="R32" s="10">
        <f t="shared" si="7"/>
        <v>806</v>
      </c>
      <c r="S32" s="10">
        <v>736</v>
      </c>
      <c r="T32" s="10">
        <v>70</v>
      </c>
      <c r="U32" s="19"/>
      <c r="V32" s="19"/>
      <c r="W32" s="19"/>
      <c r="X32" s="19"/>
      <c r="Y32" s="19"/>
      <c r="Z32" s="19"/>
      <c r="AA32" s="19"/>
    </row>
    <row r="33" spans="1:27" s="20" customFormat="1" ht="21" customHeight="1" x14ac:dyDescent="0.2">
      <c r="A33" s="69" t="s">
        <v>43</v>
      </c>
      <c r="B33" s="71">
        <f t="shared" si="1"/>
        <v>190835</v>
      </c>
      <c r="C33" s="71">
        <f t="shared" si="2"/>
        <v>0</v>
      </c>
      <c r="D33" s="71">
        <v>0</v>
      </c>
      <c r="E33" s="71">
        <v>0</v>
      </c>
      <c r="F33" s="71">
        <f t="shared" si="3"/>
        <v>47435</v>
      </c>
      <c r="G33" s="71">
        <v>925</v>
      </c>
      <c r="H33" s="71">
        <v>46510</v>
      </c>
      <c r="I33" s="71">
        <f t="shared" si="4"/>
        <v>134717</v>
      </c>
      <c r="J33" s="71">
        <v>25463</v>
      </c>
      <c r="K33" s="71">
        <v>109254</v>
      </c>
      <c r="L33" s="71">
        <f t="shared" si="5"/>
        <v>0</v>
      </c>
      <c r="M33" s="71">
        <v>0</v>
      </c>
      <c r="N33" s="71">
        <v>0</v>
      </c>
      <c r="O33" s="71">
        <f t="shared" si="6"/>
        <v>7808</v>
      </c>
      <c r="P33" s="71">
        <v>538</v>
      </c>
      <c r="Q33" s="71">
        <v>7270</v>
      </c>
      <c r="R33" s="71">
        <f t="shared" si="7"/>
        <v>875</v>
      </c>
      <c r="S33" s="71">
        <v>762</v>
      </c>
      <c r="T33" s="71">
        <v>113</v>
      </c>
      <c r="U33" s="19"/>
      <c r="V33" s="19"/>
      <c r="W33" s="19"/>
      <c r="X33" s="19"/>
      <c r="Y33" s="19"/>
      <c r="Z33" s="19"/>
      <c r="AA33" s="19"/>
    </row>
    <row r="34" spans="1:27" s="20" customFormat="1" ht="21" customHeight="1" x14ac:dyDescent="0.2">
      <c r="A34" s="9" t="s">
        <v>44</v>
      </c>
      <c r="B34" s="10">
        <f t="shared" si="1"/>
        <v>161487</v>
      </c>
      <c r="C34" s="10">
        <f t="shared" si="2"/>
        <v>897</v>
      </c>
      <c r="D34" s="10">
        <v>0</v>
      </c>
      <c r="E34" s="10">
        <v>897</v>
      </c>
      <c r="F34" s="10">
        <f t="shared" si="3"/>
        <v>37785</v>
      </c>
      <c r="G34" s="10">
        <v>730</v>
      </c>
      <c r="H34" s="10">
        <v>37055</v>
      </c>
      <c r="I34" s="10">
        <f t="shared" si="4"/>
        <v>120413</v>
      </c>
      <c r="J34" s="10">
        <v>24472</v>
      </c>
      <c r="K34" s="10">
        <v>95941</v>
      </c>
      <c r="L34" s="10">
        <f t="shared" si="5"/>
        <v>0</v>
      </c>
      <c r="M34" s="10">
        <v>0</v>
      </c>
      <c r="N34" s="10">
        <v>0</v>
      </c>
      <c r="O34" s="10">
        <f t="shared" si="6"/>
        <v>1553</v>
      </c>
      <c r="P34" s="10">
        <v>94</v>
      </c>
      <c r="Q34" s="10">
        <v>1459</v>
      </c>
      <c r="R34" s="10">
        <f t="shared" si="7"/>
        <v>839</v>
      </c>
      <c r="S34" s="10">
        <v>839</v>
      </c>
      <c r="T34" s="10">
        <v>0</v>
      </c>
      <c r="U34" s="19"/>
      <c r="V34" s="19"/>
      <c r="W34" s="19"/>
      <c r="X34" s="19"/>
      <c r="Y34" s="19"/>
      <c r="Z34" s="19"/>
      <c r="AA34" s="19"/>
    </row>
    <row r="35" spans="1:27" s="20" customFormat="1" ht="21" customHeight="1" x14ac:dyDescent="0.2">
      <c r="A35" s="69" t="s">
        <v>45</v>
      </c>
      <c r="B35" s="70">
        <f t="shared" si="1"/>
        <v>176625</v>
      </c>
      <c r="C35" s="70">
        <f t="shared" si="2"/>
        <v>890</v>
      </c>
      <c r="D35" s="70">
        <v>-1</v>
      </c>
      <c r="E35" s="70">
        <v>891</v>
      </c>
      <c r="F35" s="70">
        <f t="shared" si="3"/>
        <v>44639</v>
      </c>
      <c r="G35" s="70">
        <v>777</v>
      </c>
      <c r="H35" s="70">
        <v>43862</v>
      </c>
      <c r="I35" s="70">
        <f t="shared" si="4"/>
        <v>128022</v>
      </c>
      <c r="J35" s="70">
        <v>26491</v>
      </c>
      <c r="K35" s="70">
        <v>101531</v>
      </c>
      <c r="L35" s="70">
        <f t="shared" si="5"/>
        <v>0</v>
      </c>
      <c r="M35" s="70">
        <v>0</v>
      </c>
      <c r="N35" s="70">
        <v>0</v>
      </c>
      <c r="O35" s="70">
        <f t="shared" si="6"/>
        <v>2078</v>
      </c>
      <c r="P35" s="70">
        <v>429</v>
      </c>
      <c r="Q35" s="70">
        <v>1649</v>
      </c>
      <c r="R35" s="70">
        <f t="shared" si="7"/>
        <v>996</v>
      </c>
      <c r="S35" s="70">
        <v>996</v>
      </c>
      <c r="T35" s="70">
        <v>0</v>
      </c>
      <c r="U35" s="19"/>
      <c r="V35" s="19"/>
      <c r="W35" s="19"/>
      <c r="X35" s="19"/>
      <c r="Y35" s="19"/>
      <c r="Z35" s="19"/>
      <c r="AA35" s="19"/>
    </row>
    <row r="36" spans="1:27" s="20" customFormat="1" ht="21" customHeight="1" x14ac:dyDescent="0.2">
      <c r="A36" s="9" t="s">
        <v>46</v>
      </c>
      <c r="B36" s="10">
        <f t="shared" si="1"/>
        <v>170312</v>
      </c>
      <c r="C36" s="10">
        <f t="shared" si="2"/>
        <v>1051</v>
      </c>
      <c r="D36" s="10">
        <v>-2</v>
      </c>
      <c r="E36" s="10">
        <v>1053</v>
      </c>
      <c r="F36" s="10">
        <f t="shared" si="3"/>
        <v>41762</v>
      </c>
      <c r="G36" s="10">
        <v>635</v>
      </c>
      <c r="H36" s="10">
        <v>41127</v>
      </c>
      <c r="I36" s="10">
        <f t="shared" si="4"/>
        <v>124649</v>
      </c>
      <c r="J36" s="10">
        <v>25891</v>
      </c>
      <c r="K36" s="10">
        <v>98758</v>
      </c>
      <c r="L36" s="10">
        <f t="shared" si="5"/>
        <v>0</v>
      </c>
      <c r="M36" s="10">
        <v>0</v>
      </c>
      <c r="N36" s="10">
        <v>0</v>
      </c>
      <c r="O36" s="10">
        <f t="shared" si="6"/>
        <v>1921</v>
      </c>
      <c r="P36" s="10">
        <v>120</v>
      </c>
      <c r="Q36" s="10">
        <v>1801</v>
      </c>
      <c r="R36" s="10">
        <f t="shared" si="7"/>
        <v>929</v>
      </c>
      <c r="S36" s="10">
        <v>929</v>
      </c>
      <c r="T36" s="10">
        <v>0</v>
      </c>
      <c r="U36" s="19"/>
      <c r="V36" s="19"/>
      <c r="W36" s="19"/>
      <c r="X36" s="19"/>
      <c r="Y36" s="19"/>
      <c r="Z36" s="19"/>
      <c r="AA36" s="19"/>
    </row>
    <row r="37" spans="1:27" s="20" customFormat="1" ht="21" customHeight="1" x14ac:dyDescent="0.2">
      <c r="A37" s="69" t="s">
        <v>47</v>
      </c>
      <c r="B37" s="71">
        <f t="shared" si="1"/>
        <v>174432</v>
      </c>
      <c r="C37" s="71">
        <f t="shared" si="2"/>
        <v>1168</v>
      </c>
      <c r="D37" s="71">
        <v>-2</v>
      </c>
      <c r="E37" s="71">
        <v>1170</v>
      </c>
      <c r="F37" s="71">
        <f t="shared" si="3"/>
        <v>45274</v>
      </c>
      <c r="G37" s="71">
        <v>759</v>
      </c>
      <c r="H37" s="71">
        <v>44515</v>
      </c>
      <c r="I37" s="71">
        <f t="shared" si="4"/>
        <v>125336</v>
      </c>
      <c r="J37" s="71">
        <v>25653</v>
      </c>
      <c r="K37" s="71">
        <v>99683</v>
      </c>
      <c r="L37" s="71">
        <f t="shared" si="5"/>
        <v>0</v>
      </c>
      <c r="M37" s="71">
        <v>0</v>
      </c>
      <c r="N37" s="71">
        <v>0</v>
      </c>
      <c r="O37" s="71">
        <f t="shared" si="6"/>
        <v>1725</v>
      </c>
      <c r="P37" s="71">
        <v>72</v>
      </c>
      <c r="Q37" s="71">
        <v>1653</v>
      </c>
      <c r="R37" s="71">
        <f t="shared" si="7"/>
        <v>929</v>
      </c>
      <c r="S37" s="71">
        <v>929</v>
      </c>
      <c r="T37" s="71">
        <v>0</v>
      </c>
      <c r="U37" s="19"/>
      <c r="V37" s="19"/>
      <c r="W37" s="19"/>
      <c r="X37" s="19"/>
      <c r="Y37" s="19"/>
      <c r="Z37" s="19"/>
      <c r="AA37" s="19"/>
    </row>
    <row r="38" spans="1:27" s="20" customFormat="1" ht="21" customHeight="1" x14ac:dyDescent="0.2">
      <c r="A38" s="9" t="s">
        <v>48</v>
      </c>
      <c r="B38" s="10">
        <f t="shared" si="1"/>
        <v>194493</v>
      </c>
      <c r="C38" s="10">
        <f t="shared" si="2"/>
        <v>957</v>
      </c>
      <c r="D38" s="10">
        <v>-2</v>
      </c>
      <c r="E38" s="10">
        <v>959</v>
      </c>
      <c r="F38" s="10">
        <f t="shared" si="3"/>
        <v>47460</v>
      </c>
      <c r="G38" s="10">
        <v>837</v>
      </c>
      <c r="H38" s="10">
        <v>46623</v>
      </c>
      <c r="I38" s="10">
        <f t="shared" si="4"/>
        <v>126826</v>
      </c>
      <c r="J38" s="10">
        <v>25964</v>
      </c>
      <c r="K38" s="10">
        <v>100862</v>
      </c>
      <c r="L38" s="10">
        <f t="shared" si="5"/>
        <v>0</v>
      </c>
      <c r="M38" s="10">
        <v>0</v>
      </c>
      <c r="N38" s="10">
        <v>0</v>
      </c>
      <c r="O38" s="10">
        <f t="shared" si="6"/>
        <v>18089</v>
      </c>
      <c r="P38" s="10">
        <v>16204</v>
      </c>
      <c r="Q38" s="10">
        <v>1885</v>
      </c>
      <c r="R38" s="10">
        <f t="shared" si="7"/>
        <v>1161</v>
      </c>
      <c r="S38" s="10">
        <v>1161</v>
      </c>
      <c r="T38" s="10">
        <v>0</v>
      </c>
      <c r="U38" s="19"/>
      <c r="V38" s="19"/>
      <c r="W38" s="19"/>
      <c r="X38" s="19"/>
      <c r="Y38" s="19"/>
      <c r="Z38" s="19"/>
      <c r="AA38" s="19"/>
    </row>
    <row r="39" spans="1:27" s="20" customFormat="1" ht="21" customHeight="1" x14ac:dyDescent="0.2">
      <c r="A39" s="69" t="s">
        <v>49</v>
      </c>
      <c r="B39" s="70">
        <f t="shared" si="1"/>
        <v>183891</v>
      </c>
      <c r="C39" s="70">
        <f t="shared" si="2"/>
        <v>933</v>
      </c>
      <c r="D39" s="70">
        <v>-2</v>
      </c>
      <c r="E39" s="70">
        <v>935</v>
      </c>
      <c r="F39" s="70">
        <f t="shared" si="3"/>
        <v>50393</v>
      </c>
      <c r="G39" s="70">
        <v>942</v>
      </c>
      <c r="H39" s="70">
        <v>49451</v>
      </c>
      <c r="I39" s="70">
        <f t="shared" si="4"/>
        <v>129545</v>
      </c>
      <c r="J39" s="70">
        <v>26327</v>
      </c>
      <c r="K39" s="70">
        <v>103218</v>
      </c>
      <c r="L39" s="70">
        <f t="shared" si="5"/>
        <v>0</v>
      </c>
      <c r="M39" s="70">
        <v>0</v>
      </c>
      <c r="N39" s="70">
        <v>0</v>
      </c>
      <c r="O39" s="70">
        <f t="shared" si="6"/>
        <v>2025</v>
      </c>
      <c r="P39" s="70">
        <v>126</v>
      </c>
      <c r="Q39" s="70">
        <v>1899</v>
      </c>
      <c r="R39" s="70">
        <f t="shared" si="7"/>
        <v>995</v>
      </c>
      <c r="S39" s="70">
        <v>995</v>
      </c>
      <c r="T39" s="70">
        <v>0</v>
      </c>
      <c r="U39" s="19"/>
      <c r="V39" s="19"/>
      <c r="W39" s="19"/>
      <c r="X39" s="19"/>
      <c r="Y39" s="19"/>
      <c r="Z39" s="19"/>
      <c r="AA39" s="19"/>
    </row>
    <row r="40" spans="1:27" s="20" customFormat="1" ht="21" customHeight="1" x14ac:dyDescent="0.2">
      <c r="A40" s="9" t="s">
        <v>50</v>
      </c>
      <c r="B40" s="10">
        <f t="shared" si="1"/>
        <v>198975</v>
      </c>
      <c r="C40" s="10">
        <f t="shared" si="2"/>
        <v>777</v>
      </c>
      <c r="D40" s="10">
        <v>-2</v>
      </c>
      <c r="E40" s="10">
        <v>779</v>
      </c>
      <c r="F40" s="10">
        <f t="shared" si="3"/>
        <v>55626</v>
      </c>
      <c r="G40" s="10">
        <v>904</v>
      </c>
      <c r="H40" s="10">
        <v>54722</v>
      </c>
      <c r="I40" s="10">
        <f t="shared" si="4"/>
        <v>139523</v>
      </c>
      <c r="J40" s="10">
        <v>26711</v>
      </c>
      <c r="K40" s="10">
        <v>112812</v>
      </c>
      <c r="L40" s="10">
        <f t="shared" si="5"/>
        <v>0</v>
      </c>
      <c r="M40" s="10">
        <v>0</v>
      </c>
      <c r="N40" s="10">
        <v>0</v>
      </c>
      <c r="O40" s="10">
        <f t="shared" si="6"/>
        <v>2070</v>
      </c>
      <c r="P40" s="10">
        <v>131</v>
      </c>
      <c r="Q40" s="10">
        <v>1939</v>
      </c>
      <c r="R40" s="10">
        <f t="shared" si="7"/>
        <v>979</v>
      </c>
      <c r="S40" s="10">
        <v>979</v>
      </c>
      <c r="T40" s="10">
        <v>0</v>
      </c>
      <c r="U40" s="19"/>
      <c r="V40" s="19"/>
      <c r="W40" s="19"/>
      <c r="X40" s="19"/>
      <c r="Y40" s="19"/>
      <c r="Z40" s="19"/>
      <c r="AA40" s="19"/>
    </row>
    <row r="41" spans="1:27" s="20" customFormat="1" ht="21" customHeight="1" x14ac:dyDescent="0.2">
      <c r="A41" s="69" t="s">
        <v>51</v>
      </c>
      <c r="B41" s="71">
        <f t="shared" si="1"/>
        <v>206937</v>
      </c>
      <c r="C41" s="71">
        <f t="shared" si="2"/>
        <v>729</v>
      </c>
      <c r="D41" s="71">
        <v>-3</v>
      </c>
      <c r="E41" s="71">
        <v>732</v>
      </c>
      <c r="F41" s="71">
        <f t="shared" si="3"/>
        <v>55730</v>
      </c>
      <c r="G41" s="71">
        <v>949</v>
      </c>
      <c r="H41" s="71">
        <v>54781</v>
      </c>
      <c r="I41" s="71">
        <f t="shared" si="4"/>
        <v>145976</v>
      </c>
      <c r="J41" s="71">
        <v>26463</v>
      </c>
      <c r="K41" s="71">
        <v>119513</v>
      </c>
      <c r="L41" s="71">
        <f t="shared" si="5"/>
        <v>0</v>
      </c>
      <c r="M41" s="71">
        <v>0</v>
      </c>
      <c r="N41" s="71">
        <v>0</v>
      </c>
      <c r="O41" s="71">
        <f t="shared" si="6"/>
        <v>3553</v>
      </c>
      <c r="P41" s="71">
        <v>979</v>
      </c>
      <c r="Q41" s="71">
        <v>2574</v>
      </c>
      <c r="R41" s="71">
        <f t="shared" si="7"/>
        <v>949</v>
      </c>
      <c r="S41" s="71">
        <v>949</v>
      </c>
      <c r="T41" s="71">
        <v>0</v>
      </c>
      <c r="U41" s="19"/>
      <c r="V41" s="19"/>
      <c r="W41" s="19"/>
      <c r="X41" s="19"/>
      <c r="Y41" s="19"/>
      <c r="Z41" s="19"/>
      <c r="AA41" s="19"/>
    </row>
    <row r="42" spans="1:27" s="20" customFormat="1" ht="21" customHeight="1" x14ac:dyDescent="0.2">
      <c r="A42" s="9" t="s">
        <v>52</v>
      </c>
      <c r="B42" s="10">
        <f t="shared" si="1"/>
        <v>198758</v>
      </c>
      <c r="C42" s="10">
        <f t="shared" si="2"/>
        <v>261</v>
      </c>
      <c r="D42" s="10">
        <v>-2</v>
      </c>
      <c r="E42" s="10">
        <v>263</v>
      </c>
      <c r="F42" s="10">
        <f t="shared" si="3"/>
        <v>53050</v>
      </c>
      <c r="G42" s="10">
        <v>1009</v>
      </c>
      <c r="H42" s="10">
        <v>52041</v>
      </c>
      <c r="I42" s="10">
        <f t="shared" si="4"/>
        <v>140841</v>
      </c>
      <c r="J42" s="10">
        <v>25618</v>
      </c>
      <c r="K42" s="10">
        <v>115223</v>
      </c>
      <c r="L42" s="10">
        <f t="shared" si="5"/>
        <v>0</v>
      </c>
      <c r="M42" s="10">
        <v>0</v>
      </c>
      <c r="N42" s="10">
        <v>0</v>
      </c>
      <c r="O42" s="10">
        <f t="shared" si="6"/>
        <v>3536</v>
      </c>
      <c r="P42" s="10">
        <v>1081</v>
      </c>
      <c r="Q42" s="10">
        <v>2455</v>
      </c>
      <c r="R42" s="10">
        <f t="shared" si="7"/>
        <v>1070</v>
      </c>
      <c r="S42" s="10">
        <v>1070</v>
      </c>
      <c r="T42" s="10">
        <v>0</v>
      </c>
      <c r="U42" s="19"/>
      <c r="V42" s="19"/>
      <c r="W42" s="19"/>
      <c r="X42" s="19"/>
      <c r="Y42" s="19"/>
      <c r="Z42" s="19"/>
      <c r="AA42" s="19"/>
    </row>
    <row r="43" spans="1:27" s="20" customFormat="1" ht="21" customHeight="1" x14ac:dyDescent="0.2">
      <c r="A43" s="69" t="s">
        <v>53</v>
      </c>
      <c r="B43" s="70">
        <f t="shared" si="1"/>
        <v>201475</v>
      </c>
      <c r="C43" s="70">
        <f t="shared" si="2"/>
        <v>391</v>
      </c>
      <c r="D43" s="70">
        <v>-2</v>
      </c>
      <c r="E43" s="70">
        <v>393</v>
      </c>
      <c r="F43" s="70">
        <f t="shared" si="3"/>
        <v>52927</v>
      </c>
      <c r="G43" s="70">
        <v>1002</v>
      </c>
      <c r="H43" s="70">
        <v>51925</v>
      </c>
      <c r="I43" s="70">
        <f t="shared" si="4"/>
        <v>144318</v>
      </c>
      <c r="J43" s="70">
        <v>26273</v>
      </c>
      <c r="K43" s="70">
        <v>118045</v>
      </c>
      <c r="L43" s="70">
        <f t="shared" si="5"/>
        <v>0</v>
      </c>
      <c r="M43" s="70">
        <v>0</v>
      </c>
      <c r="N43" s="70">
        <v>0</v>
      </c>
      <c r="O43" s="70">
        <f t="shared" si="6"/>
        <v>2769</v>
      </c>
      <c r="P43" s="70">
        <v>363</v>
      </c>
      <c r="Q43" s="70">
        <v>2406</v>
      </c>
      <c r="R43" s="70">
        <f t="shared" si="7"/>
        <v>1070</v>
      </c>
      <c r="S43" s="70">
        <v>1070</v>
      </c>
      <c r="T43" s="70">
        <v>0</v>
      </c>
      <c r="U43" s="19"/>
      <c r="V43" s="19"/>
      <c r="W43" s="19"/>
      <c r="X43" s="19"/>
      <c r="Y43" s="19"/>
      <c r="Z43" s="19"/>
      <c r="AA43" s="19"/>
    </row>
    <row r="44" spans="1:27" s="20" customFormat="1" ht="21" customHeight="1" x14ac:dyDescent="0.2">
      <c r="A44" s="9" t="s">
        <v>54</v>
      </c>
      <c r="B44" s="10">
        <f t="shared" si="1"/>
        <v>197623</v>
      </c>
      <c r="C44" s="10">
        <f t="shared" si="2"/>
        <v>305</v>
      </c>
      <c r="D44" s="10">
        <v>-2</v>
      </c>
      <c r="E44" s="10">
        <v>307</v>
      </c>
      <c r="F44" s="10">
        <f t="shared" si="3"/>
        <v>51880</v>
      </c>
      <c r="G44" s="10">
        <v>1204</v>
      </c>
      <c r="H44" s="10">
        <v>50676</v>
      </c>
      <c r="I44" s="10">
        <f t="shared" si="4"/>
        <v>141065</v>
      </c>
      <c r="J44" s="10">
        <v>26114</v>
      </c>
      <c r="K44" s="10">
        <v>114951</v>
      </c>
      <c r="L44" s="10">
        <f t="shared" si="5"/>
        <v>0</v>
      </c>
      <c r="M44" s="10">
        <v>0</v>
      </c>
      <c r="N44" s="10">
        <v>0</v>
      </c>
      <c r="O44" s="10">
        <f t="shared" si="6"/>
        <v>3190</v>
      </c>
      <c r="P44" s="10">
        <v>399</v>
      </c>
      <c r="Q44" s="10">
        <v>2791</v>
      </c>
      <c r="R44" s="10">
        <f t="shared" si="7"/>
        <v>1183</v>
      </c>
      <c r="S44" s="10">
        <v>1183</v>
      </c>
      <c r="T44" s="10">
        <v>0</v>
      </c>
      <c r="U44" s="19"/>
      <c r="V44" s="19"/>
      <c r="W44" s="19"/>
      <c r="X44" s="19"/>
      <c r="Y44" s="19"/>
      <c r="Z44" s="19"/>
      <c r="AA44" s="19"/>
    </row>
    <row r="45" spans="1:27" s="20" customFormat="1" ht="21" customHeight="1" x14ac:dyDescent="0.2">
      <c r="A45" s="69" t="s">
        <v>55</v>
      </c>
      <c r="B45" s="71">
        <f t="shared" si="1"/>
        <v>194265</v>
      </c>
      <c r="C45" s="71">
        <f t="shared" si="2"/>
        <v>167</v>
      </c>
      <c r="D45" s="71">
        <v>-3</v>
      </c>
      <c r="E45" s="71">
        <v>170</v>
      </c>
      <c r="F45" s="71">
        <f t="shared" si="3"/>
        <v>49765</v>
      </c>
      <c r="G45" s="71">
        <v>1136</v>
      </c>
      <c r="H45" s="71">
        <v>48629</v>
      </c>
      <c r="I45" s="71">
        <f t="shared" si="4"/>
        <v>139454</v>
      </c>
      <c r="J45" s="71">
        <v>26831</v>
      </c>
      <c r="K45" s="71">
        <v>112623</v>
      </c>
      <c r="L45" s="71">
        <f t="shared" si="5"/>
        <v>0</v>
      </c>
      <c r="M45" s="71">
        <v>0</v>
      </c>
      <c r="N45" s="71">
        <v>0</v>
      </c>
      <c r="O45" s="71">
        <f t="shared" si="6"/>
        <v>3701</v>
      </c>
      <c r="P45" s="71">
        <v>386</v>
      </c>
      <c r="Q45" s="71">
        <v>3315</v>
      </c>
      <c r="R45" s="71">
        <f t="shared" si="7"/>
        <v>1178</v>
      </c>
      <c r="S45" s="71">
        <v>1178</v>
      </c>
      <c r="T45" s="71">
        <v>0</v>
      </c>
      <c r="U45" s="19"/>
      <c r="V45" s="19"/>
      <c r="W45" s="19"/>
      <c r="X45" s="19"/>
      <c r="Y45" s="19"/>
      <c r="Z45" s="19"/>
      <c r="AA45" s="19"/>
    </row>
    <row r="46" spans="1:27" s="20" customFormat="1" ht="21" customHeight="1" x14ac:dyDescent="0.2">
      <c r="A46" s="9" t="s">
        <v>56</v>
      </c>
      <c r="B46" s="10">
        <f t="shared" si="1"/>
        <v>195168</v>
      </c>
      <c r="C46" s="10">
        <f t="shared" si="2"/>
        <v>259</v>
      </c>
      <c r="D46" s="10">
        <v>-2</v>
      </c>
      <c r="E46" s="10">
        <v>261</v>
      </c>
      <c r="F46" s="10">
        <f t="shared" si="3"/>
        <v>50968</v>
      </c>
      <c r="G46" s="10">
        <v>1137</v>
      </c>
      <c r="H46" s="10">
        <v>49831</v>
      </c>
      <c r="I46" s="10">
        <f t="shared" si="4"/>
        <v>139479</v>
      </c>
      <c r="J46" s="10">
        <v>25872</v>
      </c>
      <c r="K46" s="10">
        <v>113607</v>
      </c>
      <c r="L46" s="10">
        <f t="shared" si="5"/>
        <v>0</v>
      </c>
      <c r="M46" s="10">
        <v>0</v>
      </c>
      <c r="N46" s="10">
        <v>0</v>
      </c>
      <c r="O46" s="10">
        <f t="shared" si="6"/>
        <v>3196</v>
      </c>
      <c r="P46" s="10">
        <v>143</v>
      </c>
      <c r="Q46" s="10">
        <v>3053</v>
      </c>
      <c r="R46" s="10">
        <f t="shared" si="7"/>
        <v>1266</v>
      </c>
      <c r="S46" s="10">
        <v>1266</v>
      </c>
      <c r="T46" s="10">
        <v>0</v>
      </c>
      <c r="U46" s="19"/>
      <c r="V46" s="19"/>
      <c r="W46" s="19"/>
      <c r="X46" s="19"/>
      <c r="Y46" s="19"/>
      <c r="Z46" s="19"/>
      <c r="AA46" s="19"/>
    </row>
    <row r="47" spans="1:27" s="20" customFormat="1" ht="21" customHeight="1" x14ac:dyDescent="0.2">
      <c r="A47" s="69" t="s">
        <v>57</v>
      </c>
      <c r="B47" s="70">
        <f t="shared" si="1"/>
        <v>199009</v>
      </c>
      <c r="C47" s="70">
        <f t="shared" si="2"/>
        <v>268</v>
      </c>
      <c r="D47" s="70">
        <v>-2</v>
      </c>
      <c r="E47" s="70">
        <v>270</v>
      </c>
      <c r="F47" s="70">
        <f t="shared" si="3"/>
        <v>53253</v>
      </c>
      <c r="G47" s="70">
        <v>1153</v>
      </c>
      <c r="H47" s="70">
        <v>52100</v>
      </c>
      <c r="I47" s="70">
        <f t="shared" si="4"/>
        <v>140778</v>
      </c>
      <c r="J47" s="70">
        <v>26946</v>
      </c>
      <c r="K47" s="70">
        <v>113832</v>
      </c>
      <c r="L47" s="70">
        <f t="shared" si="5"/>
        <v>0</v>
      </c>
      <c r="M47" s="70">
        <v>0</v>
      </c>
      <c r="N47" s="70">
        <v>0</v>
      </c>
      <c r="O47" s="70">
        <f t="shared" si="6"/>
        <v>3393</v>
      </c>
      <c r="P47" s="70">
        <v>150</v>
      </c>
      <c r="Q47" s="70">
        <v>3243</v>
      </c>
      <c r="R47" s="70">
        <f t="shared" si="7"/>
        <v>1317</v>
      </c>
      <c r="S47" s="70">
        <v>1317</v>
      </c>
      <c r="T47" s="70">
        <v>0</v>
      </c>
      <c r="U47" s="19"/>
      <c r="V47" s="19"/>
      <c r="W47" s="19"/>
      <c r="X47" s="19"/>
      <c r="Y47" s="19"/>
      <c r="Z47" s="19"/>
      <c r="AA47" s="19"/>
    </row>
    <row r="48" spans="1:27" s="20" customFormat="1" ht="21" customHeight="1" x14ac:dyDescent="0.2">
      <c r="A48" s="9" t="s">
        <v>58</v>
      </c>
      <c r="B48" s="10">
        <f t="shared" si="1"/>
        <v>192826</v>
      </c>
      <c r="C48" s="10">
        <f t="shared" si="2"/>
        <v>278</v>
      </c>
      <c r="D48" s="10">
        <v>-2</v>
      </c>
      <c r="E48" s="10">
        <v>280</v>
      </c>
      <c r="F48" s="10">
        <f t="shared" si="3"/>
        <v>52805</v>
      </c>
      <c r="G48" s="10">
        <v>1030</v>
      </c>
      <c r="H48" s="10">
        <v>51775</v>
      </c>
      <c r="I48" s="10">
        <f t="shared" si="4"/>
        <v>135042</v>
      </c>
      <c r="J48" s="10">
        <v>24722</v>
      </c>
      <c r="K48" s="10">
        <v>110320</v>
      </c>
      <c r="L48" s="10">
        <f t="shared" si="5"/>
        <v>0</v>
      </c>
      <c r="M48" s="10">
        <v>0</v>
      </c>
      <c r="N48" s="10">
        <v>0</v>
      </c>
      <c r="O48" s="10">
        <f t="shared" si="6"/>
        <v>3549</v>
      </c>
      <c r="P48" s="10">
        <v>422</v>
      </c>
      <c r="Q48" s="10">
        <v>3127</v>
      </c>
      <c r="R48" s="10">
        <f t="shared" si="7"/>
        <v>1152</v>
      </c>
      <c r="S48" s="10">
        <v>1152</v>
      </c>
      <c r="T48" s="10">
        <v>0</v>
      </c>
      <c r="U48" s="19"/>
      <c r="V48" s="19"/>
      <c r="W48" s="19"/>
      <c r="X48" s="19"/>
      <c r="Y48" s="19"/>
      <c r="Z48" s="19"/>
      <c r="AA48" s="19"/>
    </row>
    <row r="49" spans="1:27" s="20" customFormat="1" ht="21" customHeight="1" x14ac:dyDescent="0.2">
      <c r="A49" s="69" t="s">
        <v>59</v>
      </c>
      <c r="B49" s="71">
        <f t="shared" si="1"/>
        <v>191997</v>
      </c>
      <c r="C49" s="71">
        <f t="shared" si="2"/>
        <v>252</v>
      </c>
      <c r="D49" s="71">
        <v>2</v>
      </c>
      <c r="E49" s="71">
        <v>250</v>
      </c>
      <c r="F49" s="71">
        <f t="shared" si="3"/>
        <v>51516</v>
      </c>
      <c r="G49" s="71">
        <v>924</v>
      </c>
      <c r="H49" s="71">
        <v>50592</v>
      </c>
      <c r="I49" s="71">
        <f t="shared" si="4"/>
        <v>136207</v>
      </c>
      <c r="J49" s="71">
        <v>26614</v>
      </c>
      <c r="K49" s="71">
        <v>109593</v>
      </c>
      <c r="L49" s="71">
        <f t="shared" si="5"/>
        <v>0</v>
      </c>
      <c r="M49" s="71">
        <v>0</v>
      </c>
      <c r="N49" s="71">
        <v>0</v>
      </c>
      <c r="O49" s="71">
        <f t="shared" si="6"/>
        <v>2955</v>
      </c>
      <c r="P49" s="71">
        <v>192</v>
      </c>
      <c r="Q49" s="71">
        <v>2763</v>
      </c>
      <c r="R49" s="71">
        <f t="shared" si="7"/>
        <v>1067</v>
      </c>
      <c r="S49" s="71">
        <v>1067</v>
      </c>
      <c r="T49" s="71">
        <v>0</v>
      </c>
      <c r="U49" s="19"/>
      <c r="V49" s="19"/>
      <c r="W49" s="19"/>
      <c r="X49" s="19"/>
      <c r="Y49" s="19"/>
      <c r="Z49" s="19"/>
      <c r="AA49" s="19"/>
    </row>
    <row r="50" spans="1:27" s="38" customFormat="1" ht="21" customHeight="1" x14ac:dyDescent="0.2">
      <c r="A50" s="9" t="s">
        <v>125</v>
      </c>
      <c r="B50" s="36">
        <f t="shared" si="1"/>
        <v>190777</v>
      </c>
      <c r="C50" s="36">
        <f t="shared" si="2"/>
        <v>270</v>
      </c>
      <c r="D50" s="10">
        <v>4</v>
      </c>
      <c r="E50" s="10">
        <v>266</v>
      </c>
      <c r="F50" s="36">
        <f t="shared" si="3"/>
        <v>51283</v>
      </c>
      <c r="G50" s="10">
        <v>1019</v>
      </c>
      <c r="H50" s="10">
        <v>50264</v>
      </c>
      <c r="I50" s="36">
        <f t="shared" si="4"/>
        <v>134654</v>
      </c>
      <c r="J50" s="10">
        <v>27997</v>
      </c>
      <c r="K50" s="10">
        <v>106657</v>
      </c>
      <c r="L50" s="36">
        <f t="shared" si="5"/>
        <v>0</v>
      </c>
      <c r="M50" s="10">
        <v>0</v>
      </c>
      <c r="N50" s="10">
        <v>0</v>
      </c>
      <c r="O50" s="36">
        <f t="shared" si="6"/>
        <v>3420</v>
      </c>
      <c r="P50" s="10">
        <v>300</v>
      </c>
      <c r="Q50" s="10">
        <v>3120</v>
      </c>
      <c r="R50" s="36">
        <f t="shared" si="7"/>
        <v>1150</v>
      </c>
      <c r="S50" s="10">
        <v>1150</v>
      </c>
      <c r="T50" s="10">
        <v>0</v>
      </c>
    </row>
    <row r="51" spans="1:27" s="38" customFormat="1" ht="21" customHeight="1" x14ac:dyDescent="0.2">
      <c r="A51" s="69" t="s">
        <v>126</v>
      </c>
      <c r="B51" s="73">
        <f t="shared" si="1"/>
        <v>195317</v>
      </c>
      <c r="C51" s="73">
        <f t="shared" si="2"/>
        <v>278</v>
      </c>
      <c r="D51" s="70">
        <v>4</v>
      </c>
      <c r="E51" s="70">
        <v>274</v>
      </c>
      <c r="F51" s="73">
        <f t="shared" si="3"/>
        <v>52087</v>
      </c>
      <c r="G51" s="70">
        <v>850</v>
      </c>
      <c r="H51" s="70">
        <v>51237</v>
      </c>
      <c r="I51" s="73">
        <f t="shared" si="4"/>
        <v>138401</v>
      </c>
      <c r="J51" s="70">
        <v>29843</v>
      </c>
      <c r="K51" s="70">
        <v>108558</v>
      </c>
      <c r="L51" s="73">
        <f t="shared" si="5"/>
        <v>0</v>
      </c>
      <c r="M51" s="70">
        <v>0</v>
      </c>
      <c r="N51" s="70">
        <v>0</v>
      </c>
      <c r="O51" s="73">
        <f t="shared" si="6"/>
        <v>3371</v>
      </c>
      <c r="P51" s="70">
        <v>548</v>
      </c>
      <c r="Q51" s="70">
        <v>2823</v>
      </c>
      <c r="R51" s="73">
        <f t="shared" si="7"/>
        <v>1180</v>
      </c>
      <c r="S51" s="70">
        <v>1180</v>
      </c>
      <c r="T51" s="70">
        <v>0</v>
      </c>
    </row>
    <row r="52" spans="1:27" s="38" customFormat="1" ht="21" customHeight="1" x14ac:dyDescent="0.2">
      <c r="A52" s="9" t="s">
        <v>127</v>
      </c>
      <c r="B52" s="36">
        <f t="shared" si="1"/>
        <v>195950</v>
      </c>
      <c r="C52" s="36">
        <f t="shared" si="2"/>
        <v>285</v>
      </c>
      <c r="D52" s="10">
        <v>7</v>
      </c>
      <c r="E52" s="10">
        <v>278</v>
      </c>
      <c r="F52" s="36">
        <f t="shared" si="3"/>
        <v>53169</v>
      </c>
      <c r="G52" s="10">
        <v>789</v>
      </c>
      <c r="H52" s="10">
        <v>52380</v>
      </c>
      <c r="I52" s="36">
        <f t="shared" si="4"/>
        <v>136486</v>
      </c>
      <c r="J52" s="10">
        <v>27975</v>
      </c>
      <c r="K52" s="10">
        <v>108511</v>
      </c>
      <c r="L52" s="36">
        <f t="shared" si="5"/>
        <v>0</v>
      </c>
      <c r="M52" s="10">
        <v>0</v>
      </c>
      <c r="N52" s="10">
        <v>0</v>
      </c>
      <c r="O52" s="36">
        <f t="shared" si="6"/>
        <v>4858</v>
      </c>
      <c r="P52" s="10">
        <v>1942</v>
      </c>
      <c r="Q52" s="10">
        <v>2916</v>
      </c>
      <c r="R52" s="36">
        <f t="shared" si="7"/>
        <v>1152</v>
      </c>
      <c r="S52" s="10">
        <v>1152</v>
      </c>
      <c r="T52" s="10">
        <v>0</v>
      </c>
    </row>
    <row r="53" spans="1:27" s="38" customFormat="1" ht="21" customHeight="1" x14ac:dyDescent="0.2">
      <c r="A53" s="69" t="s">
        <v>128</v>
      </c>
      <c r="B53" s="74">
        <f t="shared" si="1"/>
        <v>199468</v>
      </c>
      <c r="C53" s="74">
        <f t="shared" si="2"/>
        <v>299</v>
      </c>
      <c r="D53" s="71">
        <v>5</v>
      </c>
      <c r="E53" s="71">
        <v>294</v>
      </c>
      <c r="F53" s="74">
        <f t="shared" si="3"/>
        <v>52401</v>
      </c>
      <c r="G53" s="71">
        <v>888</v>
      </c>
      <c r="H53" s="71">
        <v>51513</v>
      </c>
      <c r="I53" s="74">
        <f t="shared" si="4"/>
        <v>140486</v>
      </c>
      <c r="J53" s="71">
        <v>28744</v>
      </c>
      <c r="K53" s="71">
        <v>111742</v>
      </c>
      <c r="L53" s="74">
        <f t="shared" si="5"/>
        <v>0</v>
      </c>
      <c r="M53" s="71">
        <v>0</v>
      </c>
      <c r="N53" s="71">
        <v>0</v>
      </c>
      <c r="O53" s="74">
        <f t="shared" si="6"/>
        <v>5047</v>
      </c>
      <c r="P53" s="71">
        <v>2135</v>
      </c>
      <c r="Q53" s="71">
        <v>2912</v>
      </c>
      <c r="R53" s="74">
        <f t="shared" si="7"/>
        <v>1235</v>
      </c>
      <c r="S53" s="71">
        <v>1235</v>
      </c>
      <c r="T53" s="71">
        <v>0</v>
      </c>
    </row>
    <row r="54" spans="1:27" s="38" customFormat="1" ht="21" customHeight="1" x14ac:dyDescent="0.2">
      <c r="A54" s="9" t="s">
        <v>132</v>
      </c>
      <c r="B54" s="36">
        <f t="shared" ref="B54:B57" si="8">+C54+F54+I54+L54+O54+R54</f>
        <v>195586</v>
      </c>
      <c r="C54" s="36">
        <f t="shared" ref="C54:C57" si="9">+D54+E54</f>
        <v>201</v>
      </c>
      <c r="D54" s="10">
        <v>7</v>
      </c>
      <c r="E54" s="10">
        <v>194</v>
      </c>
      <c r="F54" s="36">
        <f t="shared" ref="F54:F57" si="10">+G54+H54</f>
        <v>52124</v>
      </c>
      <c r="G54" s="10">
        <v>1040</v>
      </c>
      <c r="H54" s="10">
        <v>51084</v>
      </c>
      <c r="I54" s="36">
        <f t="shared" ref="I54:I57" si="11">+J54+K54</f>
        <v>138656</v>
      </c>
      <c r="J54" s="10">
        <v>28652</v>
      </c>
      <c r="K54" s="10">
        <v>110004</v>
      </c>
      <c r="L54" s="36">
        <f t="shared" ref="L54:L57" si="12">+M54+N54</f>
        <v>0</v>
      </c>
      <c r="M54" s="10">
        <v>0</v>
      </c>
      <c r="N54" s="10">
        <v>0</v>
      </c>
      <c r="O54" s="36">
        <f t="shared" ref="O54:O57" si="13">+P54+Q54</f>
        <v>3240</v>
      </c>
      <c r="P54" s="10">
        <v>403</v>
      </c>
      <c r="Q54" s="10">
        <v>2837</v>
      </c>
      <c r="R54" s="36">
        <f t="shared" ref="R54:R57" si="14">+S54+T54</f>
        <v>1365</v>
      </c>
      <c r="S54" s="10">
        <v>1365</v>
      </c>
      <c r="T54" s="10">
        <v>0</v>
      </c>
    </row>
    <row r="55" spans="1:27" s="38" customFormat="1" ht="21" customHeight="1" x14ac:dyDescent="0.2">
      <c r="A55" s="69" t="s">
        <v>133</v>
      </c>
      <c r="B55" s="73">
        <f t="shared" si="8"/>
        <v>202822</v>
      </c>
      <c r="C55" s="73">
        <f t="shared" si="9"/>
        <v>214</v>
      </c>
      <c r="D55" s="70">
        <v>7</v>
      </c>
      <c r="E55" s="70">
        <v>207</v>
      </c>
      <c r="F55" s="73">
        <f t="shared" si="10"/>
        <v>55969</v>
      </c>
      <c r="G55" s="70">
        <v>1006</v>
      </c>
      <c r="H55" s="70">
        <v>54963</v>
      </c>
      <c r="I55" s="73">
        <f t="shared" si="11"/>
        <v>140502</v>
      </c>
      <c r="J55" s="70">
        <v>29215</v>
      </c>
      <c r="K55" s="70">
        <v>111287</v>
      </c>
      <c r="L55" s="73">
        <f t="shared" si="12"/>
        <v>0</v>
      </c>
      <c r="M55" s="70">
        <v>0</v>
      </c>
      <c r="N55" s="70">
        <v>0</v>
      </c>
      <c r="O55" s="73">
        <f t="shared" si="13"/>
        <v>4834</v>
      </c>
      <c r="P55" s="70">
        <v>729</v>
      </c>
      <c r="Q55" s="70">
        <v>4105</v>
      </c>
      <c r="R55" s="73">
        <f t="shared" si="14"/>
        <v>1303</v>
      </c>
      <c r="S55" s="70">
        <v>1303</v>
      </c>
      <c r="T55" s="70">
        <v>0</v>
      </c>
    </row>
    <row r="56" spans="1:27" s="38" customFormat="1" ht="21" customHeight="1" x14ac:dyDescent="0.2">
      <c r="A56" s="9" t="s">
        <v>134</v>
      </c>
      <c r="B56" s="36">
        <f t="shared" si="8"/>
        <v>203355</v>
      </c>
      <c r="C56" s="36">
        <f t="shared" si="9"/>
        <v>193</v>
      </c>
      <c r="D56" s="10">
        <v>7</v>
      </c>
      <c r="E56" s="10">
        <v>186</v>
      </c>
      <c r="F56" s="36">
        <f t="shared" si="10"/>
        <v>54319</v>
      </c>
      <c r="G56" s="10">
        <v>990</v>
      </c>
      <c r="H56" s="10">
        <v>53329</v>
      </c>
      <c r="I56" s="36">
        <f t="shared" si="11"/>
        <v>142619</v>
      </c>
      <c r="J56" s="10">
        <v>29525</v>
      </c>
      <c r="K56" s="10">
        <v>113094</v>
      </c>
      <c r="L56" s="36">
        <f t="shared" si="12"/>
        <v>0</v>
      </c>
      <c r="M56" s="10">
        <v>0</v>
      </c>
      <c r="N56" s="10">
        <v>0</v>
      </c>
      <c r="O56" s="36">
        <f t="shared" si="13"/>
        <v>4744</v>
      </c>
      <c r="P56" s="10">
        <v>1507</v>
      </c>
      <c r="Q56" s="10">
        <v>3237</v>
      </c>
      <c r="R56" s="36">
        <f t="shared" si="14"/>
        <v>1480</v>
      </c>
      <c r="S56" s="10">
        <v>1480</v>
      </c>
      <c r="T56" s="10">
        <v>0</v>
      </c>
    </row>
    <row r="57" spans="1:27" s="38" customFormat="1" ht="21" customHeight="1" x14ac:dyDescent="0.2">
      <c r="A57" s="69" t="s">
        <v>135</v>
      </c>
      <c r="B57" s="74">
        <f t="shared" si="8"/>
        <v>202614</v>
      </c>
      <c r="C57" s="74">
        <f t="shared" si="9"/>
        <v>284</v>
      </c>
      <c r="D57" s="71">
        <v>5</v>
      </c>
      <c r="E57" s="71">
        <v>279</v>
      </c>
      <c r="F57" s="74">
        <f t="shared" si="10"/>
        <v>55169</v>
      </c>
      <c r="G57" s="71">
        <v>1387</v>
      </c>
      <c r="H57" s="71">
        <v>53782</v>
      </c>
      <c r="I57" s="74">
        <f t="shared" si="11"/>
        <v>142822</v>
      </c>
      <c r="J57" s="71">
        <v>30909</v>
      </c>
      <c r="K57" s="71">
        <v>111913</v>
      </c>
      <c r="L57" s="74">
        <f t="shared" si="12"/>
        <v>0</v>
      </c>
      <c r="M57" s="71">
        <v>0</v>
      </c>
      <c r="N57" s="71">
        <v>0</v>
      </c>
      <c r="O57" s="74">
        <f t="shared" si="13"/>
        <v>3094</v>
      </c>
      <c r="P57" s="71">
        <v>477</v>
      </c>
      <c r="Q57" s="71">
        <v>2617</v>
      </c>
      <c r="R57" s="74">
        <f t="shared" si="14"/>
        <v>1245</v>
      </c>
      <c r="S57" s="71">
        <v>1245</v>
      </c>
      <c r="T57" s="71">
        <v>0</v>
      </c>
    </row>
    <row r="58" spans="1:27" s="38" customFormat="1" ht="21" customHeight="1" x14ac:dyDescent="0.2">
      <c r="A58" s="9" t="s">
        <v>136</v>
      </c>
      <c r="B58" s="36">
        <f t="shared" ref="B58:B61" si="15">+C58+F58+I58+L58+O58+R58</f>
        <v>204076</v>
      </c>
      <c r="C58" s="36">
        <f t="shared" ref="C58:C61" si="16">+D58+E58</f>
        <v>286</v>
      </c>
      <c r="D58" s="10">
        <v>5</v>
      </c>
      <c r="E58" s="10">
        <v>281</v>
      </c>
      <c r="F58" s="36">
        <f t="shared" ref="F58:F61" si="17">+G58+H58</f>
        <v>54380</v>
      </c>
      <c r="G58" s="10">
        <v>1507</v>
      </c>
      <c r="H58" s="10">
        <v>52873</v>
      </c>
      <c r="I58" s="36">
        <f t="shared" ref="I58:I61" si="18">+J58+K58</f>
        <v>144037</v>
      </c>
      <c r="J58" s="10">
        <v>31225</v>
      </c>
      <c r="K58" s="10">
        <v>112812</v>
      </c>
      <c r="L58" s="36">
        <f t="shared" ref="L58:L61" si="19">+M58+N58</f>
        <v>0</v>
      </c>
      <c r="M58" s="10">
        <v>0</v>
      </c>
      <c r="N58" s="10">
        <v>0</v>
      </c>
      <c r="O58" s="36">
        <f t="shared" ref="O58:O61" si="20">+P58+Q58</f>
        <v>3492</v>
      </c>
      <c r="P58" s="10">
        <v>523</v>
      </c>
      <c r="Q58" s="10">
        <v>2969</v>
      </c>
      <c r="R58" s="36">
        <f t="shared" ref="R58:R61" si="21">+S58+T58</f>
        <v>1881</v>
      </c>
      <c r="S58" s="10">
        <v>1881</v>
      </c>
      <c r="T58" s="10">
        <v>0</v>
      </c>
    </row>
    <row r="59" spans="1:27" s="38" customFormat="1" ht="21" customHeight="1" x14ac:dyDescent="0.2">
      <c r="A59" s="69" t="s">
        <v>137</v>
      </c>
      <c r="B59" s="73">
        <f t="shared" si="15"/>
        <v>214976</v>
      </c>
      <c r="C59" s="73">
        <f t="shared" si="16"/>
        <v>335</v>
      </c>
      <c r="D59" s="70">
        <v>5</v>
      </c>
      <c r="E59" s="70">
        <v>330</v>
      </c>
      <c r="F59" s="73">
        <f t="shared" si="17"/>
        <v>59440</v>
      </c>
      <c r="G59" s="70">
        <v>1495</v>
      </c>
      <c r="H59" s="70">
        <v>57945</v>
      </c>
      <c r="I59" s="73">
        <f t="shared" si="18"/>
        <v>148964</v>
      </c>
      <c r="J59" s="70">
        <v>34140</v>
      </c>
      <c r="K59" s="70">
        <v>114824</v>
      </c>
      <c r="L59" s="73">
        <f t="shared" si="19"/>
        <v>0</v>
      </c>
      <c r="M59" s="70">
        <v>0</v>
      </c>
      <c r="N59" s="70">
        <v>0</v>
      </c>
      <c r="O59" s="73">
        <f t="shared" si="20"/>
        <v>4394</v>
      </c>
      <c r="P59" s="70">
        <v>635</v>
      </c>
      <c r="Q59" s="70">
        <v>3759</v>
      </c>
      <c r="R59" s="73">
        <f t="shared" si="21"/>
        <v>1843</v>
      </c>
      <c r="S59" s="70">
        <v>1843</v>
      </c>
      <c r="T59" s="70">
        <v>0</v>
      </c>
    </row>
    <row r="60" spans="1:27" s="38" customFormat="1" ht="21" customHeight="1" x14ac:dyDescent="0.2">
      <c r="A60" s="9" t="s">
        <v>138</v>
      </c>
      <c r="B60" s="36">
        <f t="shared" si="15"/>
        <v>214080</v>
      </c>
      <c r="C60" s="36">
        <f t="shared" si="16"/>
        <v>317</v>
      </c>
      <c r="D60" s="10">
        <v>6</v>
      </c>
      <c r="E60" s="10">
        <v>311</v>
      </c>
      <c r="F60" s="36">
        <f t="shared" si="17"/>
        <v>58034</v>
      </c>
      <c r="G60" s="10">
        <v>1320</v>
      </c>
      <c r="H60" s="10">
        <v>56714</v>
      </c>
      <c r="I60" s="36">
        <f t="shared" si="18"/>
        <v>148704</v>
      </c>
      <c r="J60" s="10">
        <v>35314</v>
      </c>
      <c r="K60" s="10">
        <v>113390</v>
      </c>
      <c r="L60" s="36">
        <f t="shared" si="19"/>
        <v>0</v>
      </c>
      <c r="M60" s="10">
        <v>0</v>
      </c>
      <c r="N60" s="10">
        <v>0</v>
      </c>
      <c r="O60" s="36">
        <f t="shared" si="20"/>
        <v>5135</v>
      </c>
      <c r="P60" s="10">
        <v>1311</v>
      </c>
      <c r="Q60" s="10">
        <v>3824</v>
      </c>
      <c r="R60" s="36">
        <f t="shared" si="21"/>
        <v>1890</v>
      </c>
      <c r="S60" s="10">
        <v>1890</v>
      </c>
      <c r="T60" s="10">
        <v>0</v>
      </c>
    </row>
    <row r="61" spans="1:27" s="38" customFormat="1" ht="21" customHeight="1" x14ac:dyDescent="0.2">
      <c r="A61" s="69" t="s">
        <v>139</v>
      </c>
      <c r="B61" s="74">
        <f t="shared" si="15"/>
        <v>219932</v>
      </c>
      <c r="C61" s="74">
        <f t="shared" si="16"/>
        <v>274</v>
      </c>
      <c r="D61" s="71">
        <v>5</v>
      </c>
      <c r="E61" s="71">
        <v>269</v>
      </c>
      <c r="F61" s="74">
        <f t="shared" si="17"/>
        <v>63504</v>
      </c>
      <c r="G61" s="71">
        <v>1290</v>
      </c>
      <c r="H61" s="71">
        <v>62214</v>
      </c>
      <c r="I61" s="74">
        <f t="shared" si="18"/>
        <v>149921</v>
      </c>
      <c r="J61" s="71">
        <v>33002</v>
      </c>
      <c r="K61" s="71">
        <v>116919</v>
      </c>
      <c r="L61" s="74">
        <f t="shared" si="19"/>
        <v>0</v>
      </c>
      <c r="M61" s="71">
        <v>0</v>
      </c>
      <c r="N61" s="71">
        <v>0</v>
      </c>
      <c r="O61" s="74">
        <f t="shared" si="20"/>
        <v>4351</v>
      </c>
      <c r="P61" s="71">
        <v>615</v>
      </c>
      <c r="Q61" s="71">
        <v>3736</v>
      </c>
      <c r="R61" s="74">
        <f t="shared" si="21"/>
        <v>1882</v>
      </c>
      <c r="S61" s="71">
        <v>1882</v>
      </c>
      <c r="T61" s="71">
        <v>0</v>
      </c>
    </row>
    <row r="62" spans="1:27" s="38" customFormat="1" ht="21" customHeight="1" x14ac:dyDescent="0.2">
      <c r="A62" s="9" t="s">
        <v>140</v>
      </c>
      <c r="B62" s="36">
        <f t="shared" ref="B62:B69" si="22">+C62+F62+I62+L62+O62+R62</f>
        <v>214087</v>
      </c>
      <c r="C62" s="36">
        <f t="shared" ref="C62:C69" si="23">+D62+E62</f>
        <v>270</v>
      </c>
      <c r="D62" s="10">
        <v>5</v>
      </c>
      <c r="E62" s="10">
        <v>265</v>
      </c>
      <c r="F62" s="36">
        <f t="shared" ref="F62:F69" si="24">+G62+H62</f>
        <v>59718</v>
      </c>
      <c r="G62" s="10">
        <v>1451</v>
      </c>
      <c r="H62" s="10">
        <v>58267</v>
      </c>
      <c r="I62" s="36">
        <f t="shared" ref="I62:I69" si="25">+J62+K62</f>
        <v>147708</v>
      </c>
      <c r="J62" s="10">
        <v>33304</v>
      </c>
      <c r="K62" s="10">
        <v>114404</v>
      </c>
      <c r="L62" s="36">
        <f t="shared" ref="L62:L69" si="26">+M62+N62</f>
        <v>0</v>
      </c>
      <c r="M62" s="10">
        <v>0</v>
      </c>
      <c r="N62" s="10">
        <v>0</v>
      </c>
      <c r="O62" s="36">
        <f t="shared" ref="O62:O69" si="27">+P62+Q62</f>
        <v>4290</v>
      </c>
      <c r="P62" s="10">
        <v>545</v>
      </c>
      <c r="Q62" s="10">
        <v>3745</v>
      </c>
      <c r="R62" s="36">
        <f t="shared" ref="R62:R69" si="28">+S62+T62</f>
        <v>2101</v>
      </c>
      <c r="S62" s="10">
        <v>2101</v>
      </c>
      <c r="T62" s="10">
        <v>0</v>
      </c>
    </row>
    <row r="63" spans="1:27" s="38" customFormat="1" ht="21" customHeight="1" x14ac:dyDescent="0.2">
      <c r="A63" s="69" t="s">
        <v>141</v>
      </c>
      <c r="B63" s="73">
        <f t="shared" si="22"/>
        <v>217493</v>
      </c>
      <c r="C63" s="73">
        <f t="shared" si="23"/>
        <v>249</v>
      </c>
      <c r="D63" s="70">
        <v>7</v>
      </c>
      <c r="E63" s="70">
        <v>242</v>
      </c>
      <c r="F63" s="73">
        <f t="shared" si="24"/>
        <v>62078</v>
      </c>
      <c r="G63" s="70">
        <v>1626</v>
      </c>
      <c r="H63" s="70">
        <v>60452</v>
      </c>
      <c r="I63" s="73">
        <f t="shared" si="25"/>
        <v>148805</v>
      </c>
      <c r="J63" s="70">
        <v>40350</v>
      </c>
      <c r="K63" s="70">
        <v>108455</v>
      </c>
      <c r="L63" s="73">
        <f t="shared" si="26"/>
        <v>0</v>
      </c>
      <c r="M63" s="70">
        <v>0</v>
      </c>
      <c r="N63" s="70">
        <v>0</v>
      </c>
      <c r="O63" s="73">
        <f t="shared" si="27"/>
        <v>4294</v>
      </c>
      <c r="P63" s="70">
        <v>690</v>
      </c>
      <c r="Q63" s="70">
        <v>3604</v>
      </c>
      <c r="R63" s="73">
        <f t="shared" si="28"/>
        <v>2067</v>
      </c>
      <c r="S63" s="70">
        <v>2067</v>
      </c>
      <c r="T63" s="70">
        <v>0</v>
      </c>
    </row>
    <row r="64" spans="1:27" s="38" customFormat="1" ht="21" customHeight="1" x14ac:dyDescent="0.2">
      <c r="A64" s="9" t="s">
        <v>142</v>
      </c>
      <c r="B64" s="36">
        <f t="shared" si="22"/>
        <v>223999</v>
      </c>
      <c r="C64" s="36">
        <f t="shared" si="23"/>
        <v>239</v>
      </c>
      <c r="D64" s="10">
        <v>7</v>
      </c>
      <c r="E64" s="10">
        <v>232</v>
      </c>
      <c r="F64" s="36">
        <f t="shared" si="24"/>
        <v>65011</v>
      </c>
      <c r="G64" s="10">
        <v>1185</v>
      </c>
      <c r="H64" s="10">
        <v>63826</v>
      </c>
      <c r="I64" s="36">
        <f t="shared" si="25"/>
        <v>151802</v>
      </c>
      <c r="J64" s="10">
        <v>42520</v>
      </c>
      <c r="K64" s="10">
        <v>109282</v>
      </c>
      <c r="L64" s="36">
        <f t="shared" si="26"/>
        <v>0</v>
      </c>
      <c r="M64" s="10">
        <v>0</v>
      </c>
      <c r="N64" s="10">
        <v>0</v>
      </c>
      <c r="O64" s="36">
        <f t="shared" si="27"/>
        <v>4933</v>
      </c>
      <c r="P64" s="10">
        <v>1197</v>
      </c>
      <c r="Q64" s="10">
        <v>3736</v>
      </c>
      <c r="R64" s="36">
        <f t="shared" si="28"/>
        <v>2014</v>
      </c>
      <c r="S64" s="10">
        <v>2014</v>
      </c>
      <c r="T64" s="10">
        <v>0</v>
      </c>
    </row>
    <row r="65" spans="1:20" s="38" customFormat="1" ht="21" customHeight="1" x14ac:dyDescent="0.2">
      <c r="A65" s="69" t="s">
        <v>143</v>
      </c>
      <c r="B65" s="74">
        <f t="shared" si="22"/>
        <v>225416</v>
      </c>
      <c r="C65" s="74">
        <f t="shared" si="23"/>
        <v>284</v>
      </c>
      <c r="D65" s="71">
        <v>12</v>
      </c>
      <c r="E65" s="71">
        <v>272</v>
      </c>
      <c r="F65" s="74">
        <f t="shared" si="24"/>
        <v>66279</v>
      </c>
      <c r="G65" s="71">
        <v>1295</v>
      </c>
      <c r="H65" s="71">
        <v>64984</v>
      </c>
      <c r="I65" s="74">
        <f t="shared" si="25"/>
        <v>152120</v>
      </c>
      <c r="J65" s="71">
        <v>45699</v>
      </c>
      <c r="K65" s="71">
        <v>106421</v>
      </c>
      <c r="L65" s="74">
        <f t="shared" si="26"/>
        <v>0</v>
      </c>
      <c r="M65" s="71">
        <v>0</v>
      </c>
      <c r="N65" s="71">
        <v>0</v>
      </c>
      <c r="O65" s="74">
        <f t="shared" si="27"/>
        <v>4635</v>
      </c>
      <c r="P65" s="71">
        <v>1095</v>
      </c>
      <c r="Q65" s="71">
        <v>3540</v>
      </c>
      <c r="R65" s="74">
        <f t="shared" si="28"/>
        <v>2098</v>
      </c>
      <c r="S65" s="71">
        <v>2098</v>
      </c>
      <c r="T65" s="71">
        <v>0</v>
      </c>
    </row>
    <row r="66" spans="1:20" s="38" customFormat="1" ht="21" customHeight="1" x14ac:dyDescent="0.2">
      <c r="A66" s="35" t="s">
        <v>144</v>
      </c>
      <c r="B66" s="36">
        <f t="shared" si="22"/>
        <v>230516</v>
      </c>
      <c r="C66" s="36">
        <f t="shared" si="23"/>
        <v>417</v>
      </c>
      <c r="D66" s="36">
        <v>10</v>
      </c>
      <c r="E66" s="36">
        <v>407</v>
      </c>
      <c r="F66" s="36">
        <f t="shared" si="24"/>
        <v>69286</v>
      </c>
      <c r="G66" s="36">
        <v>1540</v>
      </c>
      <c r="H66" s="36">
        <v>67746</v>
      </c>
      <c r="I66" s="36">
        <f t="shared" si="25"/>
        <v>153816</v>
      </c>
      <c r="J66" s="36">
        <v>42533</v>
      </c>
      <c r="K66" s="36">
        <v>111283</v>
      </c>
      <c r="L66" s="36">
        <f t="shared" si="26"/>
        <v>0</v>
      </c>
      <c r="M66" s="36">
        <v>0</v>
      </c>
      <c r="N66" s="36">
        <v>0</v>
      </c>
      <c r="O66" s="36">
        <f t="shared" si="27"/>
        <v>4710</v>
      </c>
      <c r="P66" s="36">
        <v>912</v>
      </c>
      <c r="Q66" s="36">
        <v>3798</v>
      </c>
      <c r="R66" s="36">
        <f t="shared" si="28"/>
        <v>2287</v>
      </c>
      <c r="S66" s="36">
        <v>2287</v>
      </c>
      <c r="T66" s="36">
        <v>0</v>
      </c>
    </row>
    <row r="67" spans="1:20" s="38" customFormat="1" ht="21" customHeight="1" x14ac:dyDescent="0.2">
      <c r="A67" s="72" t="s">
        <v>145</v>
      </c>
      <c r="B67" s="73">
        <f t="shared" si="22"/>
        <v>240720</v>
      </c>
      <c r="C67" s="73">
        <f t="shared" si="23"/>
        <v>420</v>
      </c>
      <c r="D67" s="73">
        <v>12</v>
      </c>
      <c r="E67" s="73">
        <v>408</v>
      </c>
      <c r="F67" s="73">
        <f t="shared" si="24"/>
        <v>72044</v>
      </c>
      <c r="G67" s="73">
        <v>1467</v>
      </c>
      <c r="H67" s="73">
        <v>70577</v>
      </c>
      <c r="I67" s="73">
        <f t="shared" si="25"/>
        <v>160682</v>
      </c>
      <c r="J67" s="73">
        <v>45180</v>
      </c>
      <c r="K67" s="73">
        <v>115502</v>
      </c>
      <c r="L67" s="73">
        <f t="shared" si="26"/>
        <v>0</v>
      </c>
      <c r="M67" s="73">
        <v>0</v>
      </c>
      <c r="N67" s="73">
        <v>0</v>
      </c>
      <c r="O67" s="73">
        <f t="shared" si="27"/>
        <v>5281</v>
      </c>
      <c r="P67" s="73">
        <v>1133</v>
      </c>
      <c r="Q67" s="73">
        <v>4148</v>
      </c>
      <c r="R67" s="73">
        <f t="shared" si="28"/>
        <v>2293</v>
      </c>
      <c r="S67" s="73">
        <v>2293</v>
      </c>
      <c r="T67" s="73">
        <v>0</v>
      </c>
    </row>
    <row r="68" spans="1:20" s="38" customFormat="1" ht="21" customHeight="1" x14ac:dyDescent="0.2">
      <c r="A68" s="35" t="s">
        <v>146</v>
      </c>
      <c r="B68" s="36">
        <f t="shared" si="22"/>
        <v>238123</v>
      </c>
      <c r="C68" s="36">
        <f t="shared" si="23"/>
        <v>412</v>
      </c>
      <c r="D68" s="36">
        <v>14</v>
      </c>
      <c r="E68" s="36">
        <v>398</v>
      </c>
      <c r="F68" s="36">
        <f t="shared" si="24"/>
        <v>71842</v>
      </c>
      <c r="G68" s="36">
        <v>1474</v>
      </c>
      <c r="H68" s="36">
        <v>70368</v>
      </c>
      <c r="I68" s="36">
        <f t="shared" si="25"/>
        <v>157889</v>
      </c>
      <c r="J68" s="36">
        <v>45219</v>
      </c>
      <c r="K68" s="36">
        <v>112670</v>
      </c>
      <c r="L68" s="36">
        <f t="shared" si="26"/>
        <v>0</v>
      </c>
      <c r="M68" s="36">
        <v>0</v>
      </c>
      <c r="N68" s="36">
        <v>0</v>
      </c>
      <c r="O68" s="36">
        <f t="shared" si="27"/>
        <v>5848</v>
      </c>
      <c r="P68" s="36">
        <v>1730</v>
      </c>
      <c r="Q68" s="36">
        <v>4118</v>
      </c>
      <c r="R68" s="36">
        <f t="shared" si="28"/>
        <v>2132</v>
      </c>
      <c r="S68" s="36">
        <v>2132</v>
      </c>
      <c r="T68" s="36">
        <v>0</v>
      </c>
    </row>
    <row r="69" spans="1:20" s="38" customFormat="1" ht="21" customHeight="1" x14ac:dyDescent="0.2">
      <c r="A69" s="72" t="s">
        <v>147</v>
      </c>
      <c r="B69" s="74">
        <f t="shared" si="22"/>
        <v>241029</v>
      </c>
      <c r="C69" s="74">
        <f t="shared" si="23"/>
        <v>439</v>
      </c>
      <c r="D69" s="74">
        <v>2</v>
      </c>
      <c r="E69" s="74">
        <v>437</v>
      </c>
      <c r="F69" s="74">
        <f t="shared" si="24"/>
        <v>72658</v>
      </c>
      <c r="G69" s="74">
        <v>1401</v>
      </c>
      <c r="H69" s="74">
        <v>71257</v>
      </c>
      <c r="I69" s="74">
        <f t="shared" si="25"/>
        <v>161169</v>
      </c>
      <c r="J69" s="74">
        <v>49799</v>
      </c>
      <c r="K69" s="74">
        <v>111370</v>
      </c>
      <c r="L69" s="74">
        <f t="shared" si="26"/>
        <v>0</v>
      </c>
      <c r="M69" s="74">
        <v>0</v>
      </c>
      <c r="N69" s="74">
        <v>0</v>
      </c>
      <c r="O69" s="74">
        <f t="shared" si="27"/>
        <v>4521</v>
      </c>
      <c r="P69" s="74">
        <v>1983</v>
      </c>
      <c r="Q69" s="74">
        <v>2538</v>
      </c>
      <c r="R69" s="74">
        <f t="shared" si="28"/>
        <v>2242</v>
      </c>
      <c r="S69" s="74">
        <v>2242</v>
      </c>
      <c r="T69" s="74">
        <v>0</v>
      </c>
    </row>
    <row r="70" spans="1:20" s="38" customFormat="1" ht="21" customHeight="1" x14ac:dyDescent="0.2">
      <c r="A70" s="35" t="s">
        <v>149</v>
      </c>
      <c r="B70" s="36">
        <f t="shared" ref="B70:B73" si="29">+C70+F70+I70+L70+O70+R70</f>
        <v>249599</v>
      </c>
      <c r="C70" s="36">
        <f t="shared" ref="C70:C73" si="30">+D70+E70</f>
        <v>385</v>
      </c>
      <c r="D70" s="36">
        <v>3</v>
      </c>
      <c r="E70" s="36">
        <v>382</v>
      </c>
      <c r="F70" s="36">
        <f t="shared" ref="F70:F73" si="31">+G70+H70</f>
        <v>74228</v>
      </c>
      <c r="G70" s="36">
        <v>1236</v>
      </c>
      <c r="H70" s="36">
        <v>72992</v>
      </c>
      <c r="I70" s="36">
        <f t="shared" ref="I70:I73" si="32">+J70+K70</f>
        <v>166033</v>
      </c>
      <c r="J70" s="36">
        <v>56098</v>
      </c>
      <c r="K70" s="36">
        <v>109935</v>
      </c>
      <c r="L70" s="36">
        <f t="shared" ref="L70:L73" si="33">+M70+N70</f>
        <v>0</v>
      </c>
      <c r="M70" s="36">
        <v>0</v>
      </c>
      <c r="N70" s="36">
        <v>0</v>
      </c>
      <c r="O70" s="36">
        <f t="shared" ref="O70:O73" si="34">+P70+Q70</f>
        <v>6346</v>
      </c>
      <c r="P70" s="36">
        <v>3425</v>
      </c>
      <c r="Q70" s="36">
        <v>2921</v>
      </c>
      <c r="R70" s="36">
        <f t="shared" ref="R70:R73" si="35">+S70+T70</f>
        <v>2607</v>
      </c>
      <c r="S70" s="36">
        <v>2607</v>
      </c>
      <c r="T70" s="36">
        <v>0</v>
      </c>
    </row>
    <row r="71" spans="1:20" s="38" customFormat="1" ht="21" customHeight="1" x14ac:dyDescent="0.2">
      <c r="A71" s="72" t="s">
        <v>150</v>
      </c>
      <c r="B71" s="73">
        <f t="shared" si="29"/>
        <v>257880</v>
      </c>
      <c r="C71" s="73">
        <f t="shared" si="30"/>
        <v>365</v>
      </c>
      <c r="D71" s="73">
        <v>9</v>
      </c>
      <c r="E71" s="73">
        <v>356</v>
      </c>
      <c r="F71" s="73">
        <f t="shared" si="31"/>
        <v>73736</v>
      </c>
      <c r="G71" s="73">
        <v>1464</v>
      </c>
      <c r="H71" s="73">
        <v>72272</v>
      </c>
      <c r="I71" s="73">
        <f t="shared" si="32"/>
        <v>173458</v>
      </c>
      <c r="J71" s="73">
        <v>62011</v>
      </c>
      <c r="K71" s="73">
        <v>111447</v>
      </c>
      <c r="L71" s="73">
        <f t="shared" si="33"/>
        <v>0</v>
      </c>
      <c r="M71" s="73">
        <v>0</v>
      </c>
      <c r="N71" s="73">
        <v>0</v>
      </c>
      <c r="O71" s="73">
        <f t="shared" si="34"/>
        <v>7884</v>
      </c>
      <c r="P71" s="73">
        <v>5040</v>
      </c>
      <c r="Q71" s="73">
        <v>2844</v>
      </c>
      <c r="R71" s="73">
        <f t="shared" si="35"/>
        <v>2437</v>
      </c>
      <c r="S71" s="73">
        <v>2437</v>
      </c>
      <c r="T71" s="73">
        <v>0</v>
      </c>
    </row>
    <row r="72" spans="1:20" s="38" customFormat="1" ht="21" customHeight="1" x14ac:dyDescent="0.2">
      <c r="A72" s="35" t="s">
        <v>151</v>
      </c>
      <c r="B72" s="36">
        <f t="shared" si="29"/>
        <v>272231</v>
      </c>
      <c r="C72" s="36">
        <f t="shared" si="30"/>
        <v>410</v>
      </c>
      <c r="D72" s="36">
        <v>8</v>
      </c>
      <c r="E72" s="36">
        <v>402</v>
      </c>
      <c r="F72" s="36">
        <f t="shared" si="31"/>
        <v>77009</v>
      </c>
      <c r="G72" s="36">
        <v>1293</v>
      </c>
      <c r="H72" s="36">
        <v>75716</v>
      </c>
      <c r="I72" s="36">
        <f t="shared" si="32"/>
        <v>181694</v>
      </c>
      <c r="J72" s="36">
        <v>62917</v>
      </c>
      <c r="K72" s="36">
        <v>118777</v>
      </c>
      <c r="L72" s="36">
        <f t="shared" si="33"/>
        <v>0</v>
      </c>
      <c r="M72" s="36">
        <v>0</v>
      </c>
      <c r="N72" s="36">
        <v>0</v>
      </c>
      <c r="O72" s="36">
        <f t="shared" si="34"/>
        <v>10776</v>
      </c>
      <c r="P72" s="36">
        <v>7526</v>
      </c>
      <c r="Q72" s="36">
        <v>3250</v>
      </c>
      <c r="R72" s="36">
        <f t="shared" si="35"/>
        <v>2342</v>
      </c>
      <c r="S72" s="36">
        <v>2342</v>
      </c>
      <c r="T72" s="36">
        <v>0</v>
      </c>
    </row>
    <row r="73" spans="1:20" s="38" customFormat="1" ht="21" customHeight="1" x14ac:dyDescent="0.2">
      <c r="A73" s="72" t="s">
        <v>152</v>
      </c>
      <c r="B73" s="74">
        <f t="shared" si="29"/>
        <v>274333</v>
      </c>
      <c r="C73" s="74">
        <f t="shared" si="30"/>
        <v>942</v>
      </c>
      <c r="D73" s="74">
        <v>0</v>
      </c>
      <c r="E73" s="74">
        <v>942</v>
      </c>
      <c r="F73" s="74">
        <f t="shared" si="31"/>
        <v>75131</v>
      </c>
      <c r="G73" s="74">
        <v>1290</v>
      </c>
      <c r="H73" s="74">
        <v>73841</v>
      </c>
      <c r="I73" s="74">
        <f t="shared" si="32"/>
        <v>185117</v>
      </c>
      <c r="J73" s="74">
        <v>65952</v>
      </c>
      <c r="K73" s="74">
        <v>119165</v>
      </c>
      <c r="L73" s="74">
        <f t="shared" si="33"/>
        <v>0</v>
      </c>
      <c r="M73" s="74">
        <v>0</v>
      </c>
      <c r="N73" s="74">
        <v>0</v>
      </c>
      <c r="O73" s="74">
        <f t="shared" si="34"/>
        <v>10737</v>
      </c>
      <c r="P73" s="74">
        <v>7184</v>
      </c>
      <c r="Q73" s="74">
        <v>3553</v>
      </c>
      <c r="R73" s="74">
        <f t="shared" si="35"/>
        <v>2406</v>
      </c>
      <c r="S73" s="74">
        <v>2406</v>
      </c>
      <c r="T73" s="74">
        <v>0</v>
      </c>
    </row>
    <row r="74" spans="1:20" s="38" customFormat="1" ht="21" customHeight="1" x14ac:dyDescent="0.2">
      <c r="A74" s="35" t="s">
        <v>153</v>
      </c>
      <c r="B74" s="36">
        <f t="shared" ref="B74:B77" si="36">+C74+F74+I74+L74+O74+R74</f>
        <v>289416</v>
      </c>
      <c r="C74" s="36">
        <f t="shared" ref="C74:C77" si="37">+D74+E74</f>
        <v>1013</v>
      </c>
      <c r="D74" s="36">
        <v>1</v>
      </c>
      <c r="E74" s="36">
        <v>1012</v>
      </c>
      <c r="F74" s="36">
        <f t="shared" ref="F74:F77" si="38">+G74+H74</f>
        <v>77831</v>
      </c>
      <c r="G74" s="36">
        <v>1443</v>
      </c>
      <c r="H74" s="36">
        <v>76388</v>
      </c>
      <c r="I74" s="36">
        <f t="shared" ref="I74:I77" si="39">+J74+K74</f>
        <v>195512</v>
      </c>
      <c r="J74" s="36">
        <v>63632</v>
      </c>
      <c r="K74" s="36">
        <v>131880</v>
      </c>
      <c r="L74" s="36">
        <f t="shared" ref="L74:L77" si="40">+M74+N74</f>
        <v>0</v>
      </c>
      <c r="M74" s="36">
        <v>0</v>
      </c>
      <c r="N74" s="36">
        <v>0</v>
      </c>
      <c r="O74" s="36">
        <f t="shared" ref="O74:O77" si="41">+P74+Q74</f>
        <v>12426</v>
      </c>
      <c r="P74" s="36">
        <v>8507</v>
      </c>
      <c r="Q74" s="36">
        <v>3919</v>
      </c>
      <c r="R74" s="36">
        <f t="shared" ref="R74:R77" si="42">+S74+T74</f>
        <v>2634</v>
      </c>
      <c r="S74" s="36">
        <v>2634</v>
      </c>
      <c r="T74" s="36">
        <v>0</v>
      </c>
    </row>
    <row r="75" spans="1:20" s="38" customFormat="1" ht="21" customHeight="1" x14ac:dyDescent="0.2">
      <c r="A75" s="72" t="s">
        <v>154</v>
      </c>
      <c r="B75" s="73">
        <f t="shared" si="36"/>
        <v>262172</v>
      </c>
      <c r="C75" s="73">
        <f t="shared" si="37"/>
        <v>1012</v>
      </c>
      <c r="D75" s="73">
        <v>1</v>
      </c>
      <c r="E75" s="73">
        <v>1011</v>
      </c>
      <c r="F75" s="73">
        <f t="shared" si="38"/>
        <v>68902</v>
      </c>
      <c r="G75" s="73">
        <v>1422</v>
      </c>
      <c r="H75" s="73">
        <v>67480</v>
      </c>
      <c r="I75" s="73">
        <f t="shared" si="39"/>
        <v>178371</v>
      </c>
      <c r="J75" s="73">
        <v>56233</v>
      </c>
      <c r="K75" s="73">
        <v>122138</v>
      </c>
      <c r="L75" s="73">
        <f t="shared" si="40"/>
        <v>0</v>
      </c>
      <c r="M75" s="73">
        <v>0</v>
      </c>
      <c r="N75" s="73">
        <v>0</v>
      </c>
      <c r="O75" s="73">
        <f t="shared" si="41"/>
        <v>11311</v>
      </c>
      <c r="P75" s="73">
        <v>7926</v>
      </c>
      <c r="Q75" s="73">
        <v>3385</v>
      </c>
      <c r="R75" s="73">
        <f t="shared" si="42"/>
        <v>2576</v>
      </c>
      <c r="S75" s="73">
        <v>2576</v>
      </c>
      <c r="T75" s="73">
        <v>0</v>
      </c>
    </row>
    <row r="76" spans="1:20" s="38" customFormat="1" ht="21" customHeight="1" x14ac:dyDescent="0.2">
      <c r="A76" s="35" t="s">
        <v>155</v>
      </c>
      <c r="B76" s="36">
        <f t="shared" si="36"/>
        <v>268568</v>
      </c>
      <c r="C76" s="36">
        <f t="shared" si="37"/>
        <v>484</v>
      </c>
      <c r="D76" s="36">
        <v>1</v>
      </c>
      <c r="E76" s="36">
        <v>483</v>
      </c>
      <c r="F76" s="36">
        <f t="shared" si="38"/>
        <v>73799</v>
      </c>
      <c r="G76" s="36">
        <v>1372</v>
      </c>
      <c r="H76" s="36">
        <v>72427</v>
      </c>
      <c r="I76" s="36">
        <f t="shared" si="39"/>
        <v>180815</v>
      </c>
      <c r="J76" s="36">
        <v>56468</v>
      </c>
      <c r="K76" s="36">
        <v>124347</v>
      </c>
      <c r="L76" s="36">
        <f t="shared" si="40"/>
        <v>0</v>
      </c>
      <c r="M76" s="36">
        <v>0</v>
      </c>
      <c r="N76" s="36">
        <v>0</v>
      </c>
      <c r="O76" s="36">
        <f t="shared" si="41"/>
        <v>11007</v>
      </c>
      <c r="P76" s="36">
        <v>7850</v>
      </c>
      <c r="Q76" s="36">
        <v>3157</v>
      </c>
      <c r="R76" s="36">
        <f t="shared" si="42"/>
        <v>2463</v>
      </c>
      <c r="S76" s="36">
        <v>2463</v>
      </c>
      <c r="T76" s="36">
        <v>0</v>
      </c>
    </row>
    <row r="77" spans="1:20" s="38" customFormat="1" ht="21" customHeight="1" x14ac:dyDescent="0.2">
      <c r="A77" s="72" t="s">
        <v>156</v>
      </c>
      <c r="B77" s="74">
        <f t="shared" si="36"/>
        <v>274335</v>
      </c>
      <c r="C77" s="74">
        <f t="shared" si="37"/>
        <v>530</v>
      </c>
      <c r="D77" s="74">
        <v>-1</v>
      </c>
      <c r="E77" s="74">
        <v>531</v>
      </c>
      <c r="F77" s="74">
        <f t="shared" si="38"/>
        <v>77623</v>
      </c>
      <c r="G77" s="74">
        <v>1381</v>
      </c>
      <c r="H77" s="74">
        <v>76242</v>
      </c>
      <c r="I77" s="74">
        <f t="shared" si="39"/>
        <v>183955</v>
      </c>
      <c r="J77" s="74">
        <v>57271</v>
      </c>
      <c r="K77" s="74">
        <v>126684</v>
      </c>
      <c r="L77" s="74">
        <f t="shared" si="40"/>
        <v>0</v>
      </c>
      <c r="M77" s="74">
        <v>0</v>
      </c>
      <c r="N77" s="74">
        <v>0</v>
      </c>
      <c r="O77" s="74">
        <f t="shared" si="41"/>
        <v>9638</v>
      </c>
      <c r="P77" s="74">
        <v>7173</v>
      </c>
      <c r="Q77" s="74">
        <v>2465</v>
      </c>
      <c r="R77" s="74">
        <f t="shared" si="42"/>
        <v>2589</v>
      </c>
      <c r="S77" s="74">
        <v>2589</v>
      </c>
      <c r="T77" s="74">
        <v>0</v>
      </c>
    </row>
    <row r="78" spans="1:20" s="38" customFormat="1" ht="21" customHeight="1" x14ac:dyDescent="0.2">
      <c r="A78" s="35" t="s">
        <v>158</v>
      </c>
      <c r="B78" s="36">
        <f t="shared" ref="B78:B81" si="43">+C78+F78+I78+L78+O78+R78</f>
        <v>290108</v>
      </c>
      <c r="C78" s="36">
        <f t="shared" ref="C78:C81" si="44">+D78+E78</f>
        <v>517</v>
      </c>
      <c r="D78" s="36">
        <v>0</v>
      </c>
      <c r="E78" s="36">
        <v>517</v>
      </c>
      <c r="F78" s="36">
        <f t="shared" ref="F78:F81" si="45">+G78+H78</f>
        <v>85122</v>
      </c>
      <c r="G78" s="36">
        <v>1261</v>
      </c>
      <c r="H78" s="36">
        <v>83861</v>
      </c>
      <c r="I78" s="36">
        <f t="shared" ref="I78:I81" si="46">+J78+K78</f>
        <v>189728</v>
      </c>
      <c r="J78" s="36">
        <v>58144</v>
      </c>
      <c r="K78" s="36">
        <v>131584</v>
      </c>
      <c r="L78" s="36">
        <f t="shared" ref="L78:L81" si="47">+M78+N78</f>
        <v>0</v>
      </c>
      <c r="M78" s="36">
        <v>0</v>
      </c>
      <c r="N78" s="36">
        <v>0</v>
      </c>
      <c r="O78" s="36">
        <f t="shared" ref="O78:O81" si="48">+P78+Q78</f>
        <v>11801</v>
      </c>
      <c r="P78" s="36">
        <v>7522</v>
      </c>
      <c r="Q78" s="36">
        <v>4279</v>
      </c>
      <c r="R78" s="36">
        <f t="shared" ref="R78:R81" si="49">+S78+T78</f>
        <v>2940</v>
      </c>
      <c r="S78" s="36">
        <v>2940</v>
      </c>
      <c r="T78" s="36">
        <v>0</v>
      </c>
    </row>
    <row r="79" spans="1:20" s="38" customFormat="1" ht="21" customHeight="1" x14ac:dyDescent="0.2">
      <c r="A79" s="72" t="s">
        <v>159</v>
      </c>
      <c r="B79" s="73">
        <f t="shared" si="43"/>
        <v>287638</v>
      </c>
      <c r="C79" s="73">
        <f t="shared" si="44"/>
        <v>516</v>
      </c>
      <c r="D79" s="73">
        <v>0</v>
      </c>
      <c r="E79" s="73">
        <v>516</v>
      </c>
      <c r="F79" s="73">
        <f t="shared" si="45"/>
        <v>86587</v>
      </c>
      <c r="G79" s="73">
        <v>1271</v>
      </c>
      <c r="H79" s="73">
        <v>85316</v>
      </c>
      <c r="I79" s="73">
        <f t="shared" si="46"/>
        <v>186522</v>
      </c>
      <c r="J79" s="73">
        <v>60703</v>
      </c>
      <c r="K79" s="73">
        <v>125819</v>
      </c>
      <c r="L79" s="73">
        <f t="shared" si="47"/>
        <v>0</v>
      </c>
      <c r="M79" s="73">
        <v>0</v>
      </c>
      <c r="N79" s="73">
        <v>0</v>
      </c>
      <c r="O79" s="73">
        <f t="shared" si="48"/>
        <v>11187</v>
      </c>
      <c r="P79" s="73">
        <v>7039</v>
      </c>
      <c r="Q79" s="73">
        <v>4148</v>
      </c>
      <c r="R79" s="73">
        <f t="shared" si="49"/>
        <v>2826</v>
      </c>
      <c r="S79" s="73">
        <v>2826</v>
      </c>
      <c r="T79" s="73">
        <v>0</v>
      </c>
    </row>
    <row r="80" spans="1:20" s="38" customFormat="1" ht="21" customHeight="1" x14ac:dyDescent="0.2">
      <c r="A80" s="35" t="s">
        <v>160</v>
      </c>
      <c r="B80" s="36">
        <f t="shared" si="43"/>
        <v>302742</v>
      </c>
      <c r="C80" s="36">
        <f t="shared" si="44"/>
        <v>742</v>
      </c>
      <c r="D80" s="36">
        <v>0</v>
      </c>
      <c r="E80" s="36">
        <v>742</v>
      </c>
      <c r="F80" s="36">
        <f t="shared" si="45"/>
        <v>90969</v>
      </c>
      <c r="G80" s="36">
        <v>1156</v>
      </c>
      <c r="H80" s="36">
        <v>89813</v>
      </c>
      <c r="I80" s="36">
        <f t="shared" si="46"/>
        <v>195260</v>
      </c>
      <c r="J80" s="36">
        <v>61698</v>
      </c>
      <c r="K80" s="36">
        <v>133562</v>
      </c>
      <c r="L80" s="36">
        <f t="shared" si="47"/>
        <v>0</v>
      </c>
      <c r="M80" s="36">
        <v>0</v>
      </c>
      <c r="N80" s="36">
        <v>0</v>
      </c>
      <c r="O80" s="36">
        <f t="shared" si="48"/>
        <v>13036</v>
      </c>
      <c r="P80" s="36">
        <v>7175</v>
      </c>
      <c r="Q80" s="36">
        <v>5861</v>
      </c>
      <c r="R80" s="36">
        <f t="shared" si="49"/>
        <v>2735</v>
      </c>
      <c r="S80" s="36">
        <v>2735</v>
      </c>
      <c r="T80" s="36">
        <v>0</v>
      </c>
    </row>
    <row r="81" spans="1:20" s="38" customFormat="1" ht="21" customHeight="1" x14ac:dyDescent="0.2">
      <c r="A81" s="39" t="s">
        <v>161</v>
      </c>
      <c r="B81" s="41">
        <f t="shared" si="43"/>
        <v>310162</v>
      </c>
      <c r="C81" s="41">
        <f t="shared" si="44"/>
        <v>719</v>
      </c>
      <c r="D81" s="41">
        <v>0</v>
      </c>
      <c r="E81" s="41">
        <v>719</v>
      </c>
      <c r="F81" s="41">
        <f t="shared" si="45"/>
        <v>97493</v>
      </c>
      <c r="G81" s="41">
        <v>1292</v>
      </c>
      <c r="H81" s="41">
        <v>96201</v>
      </c>
      <c r="I81" s="41">
        <f t="shared" si="46"/>
        <v>199093</v>
      </c>
      <c r="J81" s="41">
        <v>63506</v>
      </c>
      <c r="K81" s="41">
        <v>135587</v>
      </c>
      <c r="L81" s="41">
        <f t="shared" si="47"/>
        <v>0</v>
      </c>
      <c r="M81" s="41">
        <v>0</v>
      </c>
      <c r="N81" s="41">
        <v>0</v>
      </c>
      <c r="O81" s="41">
        <f t="shared" si="48"/>
        <v>9982</v>
      </c>
      <c r="P81" s="41">
        <v>5845</v>
      </c>
      <c r="Q81" s="41">
        <v>4137</v>
      </c>
      <c r="R81" s="41">
        <f t="shared" si="49"/>
        <v>2875</v>
      </c>
      <c r="S81" s="41">
        <v>2875</v>
      </c>
      <c r="T81" s="41">
        <v>0</v>
      </c>
    </row>
    <row r="82" spans="1:20" s="38" customFormat="1" ht="21" customHeight="1" x14ac:dyDescent="0.2">
      <c r="A82" s="35" t="s">
        <v>162</v>
      </c>
      <c r="B82" s="36">
        <f t="shared" ref="B82:B85" si="50">+C82+F82+I82+L82+O82+R82</f>
        <v>327282</v>
      </c>
      <c r="C82" s="36">
        <f t="shared" ref="C82:C85" si="51">+D82+E82</f>
        <v>736</v>
      </c>
      <c r="D82" s="36">
        <v>0</v>
      </c>
      <c r="E82" s="36">
        <v>736</v>
      </c>
      <c r="F82" s="36">
        <f t="shared" ref="F82:F85" si="52">+G82+H82</f>
        <v>105468</v>
      </c>
      <c r="G82" s="36">
        <v>1315</v>
      </c>
      <c r="H82" s="36">
        <v>104153</v>
      </c>
      <c r="I82" s="36">
        <f t="shared" ref="I82:I85" si="53">+J82+K82</f>
        <v>207958</v>
      </c>
      <c r="J82" s="36">
        <v>69489</v>
      </c>
      <c r="K82" s="36">
        <v>138469</v>
      </c>
      <c r="L82" s="36">
        <f t="shared" ref="L82:L85" si="54">+M82+N82</f>
        <v>0</v>
      </c>
      <c r="M82" s="36">
        <v>0</v>
      </c>
      <c r="N82" s="36">
        <v>0</v>
      </c>
      <c r="O82" s="36">
        <f t="shared" ref="O82:O85" si="55">+P82+Q82</f>
        <v>9774</v>
      </c>
      <c r="P82" s="36">
        <v>4415</v>
      </c>
      <c r="Q82" s="36">
        <v>5359</v>
      </c>
      <c r="R82" s="36">
        <f t="shared" ref="R82:R85" si="56">+S82+T82</f>
        <v>3346</v>
      </c>
      <c r="S82" s="36">
        <v>3346</v>
      </c>
      <c r="T82" s="36">
        <v>0</v>
      </c>
    </row>
    <row r="83" spans="1:20" s="38" customFormat="1" ht="21" customHeight="1" x14ac:dyDescent="0.2">
      <c r="A83" s="72" t="s">
        <v>163</v>
      </c>
      <c r="B83" s="73">
        <f t="shared" si="50"/>
        <v>349313</v>
      </c>
      <c r="C83" s="73">
        <f t="shared" si="51"/>
        <v>773</v>
      </c>
      <c r="D83" s="73">
        <v>0</v>
      </c>
      <c r="E83" s="73">
        <v>773</v>
      </c>
      <c r="F83" s="73">
        <f t="shared" si="52"/>
        <v>119032</v>
      </c>
      <c r="G83" s="73">
        <v>1400</v>
      </c>
      <c r="H83" s="73">
        <v>117632</v>
      </c>
      <c r="I83" s="73">
        <f t="shared" si="53"/>
        <v>216124</v>
      </c>
      <c r="J83" s="73">
        <v>71184</v>
      </c>
      <c r="K83" s="73">
        <v>144940</v>
      </c>
      <c r="L83" s="73">
        <f t="shared" si="54"/>
        <v>0</v>
      </c>
      <c r="M83" s="73">
        <v>0</v>
      </c>
      <c r="N83" s="73">
        <v>0</v>
      </c>
      <c r="O83" s="73">
        <f t="shared" si="55"/>
        <v>10213</v>
      </c>
      <c r="P83" s="73">
        <v>4217</v>
      </c>
      <c r="Q83" s="73">
        <v>5996</v>
      </c>
      <c r="R83" s="73">
        <f t="shared" si="56"/>
        <v>3171</v>
      </c>
      <c r="S83" s="73">
        <v>3171</v>
      </c>
      <c r="T83" s="73">
        <v>0</v>
      </c>
    </row>
    <row r="84" spans="1:20" s="38" customFormat="1" ht="21" customHeight="1" x14ac:dyDescent="0.2">
      <c r="A84" s="35" t="s">
        <v>164</v>
      </c>
      <c r="B84" s="36">
        <f t="shared" si="50"/>
        <v>367455</v>
      </c>
      <c r="C84" s="36">
        <f t="shared" si="51"/>
        <v>859</v>
      </c>
      <c r="D84" s="36">
        <v>0</v>
      </c>
      <c r="E84" s="36">
        <v>859</v>
      </c>
      <c r="F84" s="36">
        <f t="shared" si="52"/>
        <v>125805</v>
      </c>
      <c r="G84" s="36">
        <v>1257</v>
      </c>
      <c r="H84" s="36">
        <v>124548</v>
      </c>
      <c r="I84" s="36">
        <f t="shared" si="53"/>
        <v>227923</v>
      </c>
      <c r="J84" s="36">
        <v>71471</v>
      </c>
      <c r="K84" s="36">
        <v>156452</v>
      </c>
      <c r="L84" s="36">
        <f t="shared" si="54"/>
        <v>0</v>
      </c>
      <c r="M84" s="36">
        <v>0</v>
      </c>
      <c r="N84" s="36">
        <v>0</v>
      </c>
      <c r="O84" s="36">
        <f t="shared" si="55"/>
        <v>9886</v>
      </c>
      <c r="P84" s="36">
        <v>3934</v>
      </c>
      <c r="Q84" s="36">
        <v>5952</v>
      </c>
      <c r="R84" s="36">
        <f t="shared" si="56"/>
        <v>2982</v>
      </c>
      <c r="S84" s="36">
        <v>2982</v>
      </c>
      <c r="T84" s="36">
        <v>0</v>
      </c>
    </row>
    <row r="85" spans="1:20" s="38" customFormat="1" ht="21" customHeight="1" x14ac:dyDescent="0.2">
      <c r="A85" s="72" t="s">
        <v>165</v>
      </c>
      <c r="B85" s="41">
        <f t="shared" si="50"/>
        <v>342755</v>
      </c>
      <c r="C85" s="41">
        <f t="shared" si="51"/>
        <v>965</v>
      </c>
      <c r="D85" s="41">
        <v>0</v>
      </c>
      <c r="E85" s="41">
        <v>965</v>
      </c>
      <c r="F85" s="41">
        <f t="shared" si="52"/>
        <v>112417</v>
      </c>
      <c r="G85" s="41">
        <v>1455</v>
      </c>
      <c r="H85" s="41">
        <v>110962</v>
      </c>
      <c r="I85" s="41">
        <f t="shared" si="53"/>
        <v>218232</v>
      </c>
      <c r="J85" s="41">
        <v>68915</v>
      </c>
      <c r="K85" s="41">
        <v>149317</v>
      </c>
      <c r="L85" s="41">
        <f t="shared" si="54"/>
        <v>0</v>
      </c>
      <c r="M85" s="41">
        <v>0</v>
      </c>
      <c r="N85" s="41">
        <v>0</v>
      </c>
      <c r="O85" s="41">
        <f t="shared" si="55"/>
        <v>8089</v>
      </c>
      <c r="P85" s="41">
        <v>2925</v>
      </c>
      <c r="Q85" s="41">
        <v>5164</v>
      </c>
      <c r="R85" s="41">
        <f t="shared" si="56"/>
        <v>3052</v>
      </c>
      <c r="S85" s="41">
        <v>3052</v>
      </c>
      <c r="T85" s="41">
        <v>0</v>
      </c>
    </row>
    <row r="86" spans="1:20" s="38" customFormat="1" ht="21" customHeight="1" x14ac:dyDescent="0.2">
      <c r="A86" s="35" t="s">
        <v>166</v>
      </c>
      <c r="B86" s="36">
        <f t="shared" ref="B86:B89" si="57">+C86+F86+I86+L86+O86+R86</f>
        <v>353330</v>
      </c>
      <c r="C86" s="36">
        <f t="shared" ref="C86:C89" si="58">+D86+E86</f>
        <v>852</v>
      </c>
      <c r="D86" s="36">
        <v>0</v>
      </c>
      <c r="E86" s="36">
        <v>852</v>
      </c>
      <c r="F86" s="36">
        <f t="shared" ref="F86:F89" si="59">+G86+H86</f>
        <v>115527</v>
      </c>
      <c r="G86" s="36">
        <v>1638</v>
      </c>
      <c r="H86" s="36">
        <v>113889</v>
      </c>
      <c r="I86" s="36">
        <f t="shared" ref="I86:I89" si="60">+J86+K86</f>
        <v>221850</v>
      </c>
      <c r="J86" s="36">
        <v>68656</v>
      </c>
      <c r="K86" s="36">
        <v>153194</v>
      </c>
      <c r="L86" s="36">
        <f t="shared" ref="L86:L89" si="61">+M86+N86</f>
        <v>0</v>
      </c>
      <c r="M86" s="36">
        <v>0</v>
      </c>
      <c r="N86" s="36">
        <v>0</v>
      </c>
      <c r="O86" s="36">
        <f t="shared" ref="O86:O89" si="62">+P86+Q86</f>
        <v>10852</v>
      </c>
      <c r="P86" s="36">
        <v>4468</v>
      </c>
      <c r="Q86" s="36">
        <v>6384</v>
      </c>
      <c r="R86" s="36">
        <f t="shared" ref="R86:R89" si="63">+S86+T86</f>
        <v>4249</v>
      </c>
      <c r="S86" s="36">
        <v>4249</v>
      </c>
      <c r="T86" s="36">
        <v>0</v>
      </c>
    </row>
    <row r="87" spans="1:20" s="38" customFormat="1" ht="21" customHeight="1" x14ac:dyDescent="0.2">
      <c r="A87" s="72" t="s">
        <v>167</v>
      </c>
      <c r="B87" s="73">
        <f t="shared" si="57"/>
        <v>339925</v>
      </c>
      <c r="C87" s="73">
        <f t="shared" si="58"/>
        <v>843</v>
      </c>
      <c r="D87" s="73">
        <v>0</v>
      </c>
      <c r="E87" s="73">
        <v>843</v>
      </c>
      <c r="F87" s="73">
        <f t="shared" si="59"/>
        <v>110151</v>
      </c>
      <c r="G87" s="73">
        <v>1573</v>
      </c>
      <c r="H87" s="73">
        <v>108578</v>
      </c>
      <c r="I87" s="73">
        <f t="shared" si="60"/>
        <v>216497</v>
      </c>
      <c r="J87" s="73">
        <v>66912</v>
      </c>
      <c r="K87" s="73">
        <v>149585</v>
      </c>
      <c r="L87" s="73">
        <f t="shared" si="61"/>
        <v>0</v>
      </c>
      <c r="M87" s="73">
        <v>0</v>
      </c>
      <c r="N87" s="73">
        <v>0</v>
      </c>
      <c r="O87" s="73">
        <f t="shared" si="62"/>
        <v>8785</v>
      </c>
      <c r="P87" s="73">
        <v>3110</v>
      </c>
      <c r="Q87" s="73">
        <v>5675</v>
      </c>
      <c r="R87" s="73">
        <f t="shared" si="63"/>
        <v>3649</v>
      </c>
      <c r="S87" s="73">
        <v>3649</v>
      </c>
      <c r="T87" s="73">
        <v>0</v>
      </c>
    </row>
    <row r="88" spans="1:20" s="38" customFormat="1" ht="21" customHeight="1" x14ac:dyDescent="0.2">
      <c r="A88" s="35" t="s">
        <v>168</v>
      </c>
      <c r="B88" s="36">
        <f t="shared" si="57"/>
        <v>344259</v>
      </c>
      <c r="C88" s="36">
        <f t="shared" si="58"/>
        <v>847</v>
      </c>
      <c r="D88" s="36">
        <v>0</v>
      </c>
      <c r="E88" s="36">
        <v>847</v>
      </c>
      <c r="F88" s="36">
        <f t="shared" si="59"/>
        <v>112401</v>
      </c>
      <c r="G88" s="36">
        <v>1267</v>
      </c>
      <c r="H88" s="36">
        <v>111134</v>
      </c>
      <c r="I88" s="36">
        <f t="shared" si="60"/>
        <v>219520</v>
      </c>
      <c r="J88" s="36">
        <v>66978</v>
      </c>
      <c r="K88" s="36">
        <v>152542</v>
      </c>
      <c r="L88" s="36">
        <f t="shared" si="61"/>
        <v>0</v>
      </c>
      <c r="M88" s="36">
        <v>0</v>
      </c>
      <c r="N88" s="36">
        <v>0</v>
      </c>
      <c r="O88" s="36">
        <f t="shared" si="62"/>
        <v>7931</v>
      </c>
      <c r="P88" s="36">
        <v>2585</v>
      </c>
      <c r="Q88" s="36">
        <v>5346</v>
      </c>
      <c r="R88" s="36">
        <f t="shared" si="63"/>
        <v>3560</v>
      </c>
      <c r="S88" s="36">
        <v>3560</v>
      </c>
      <c r="T88" s="36">
        <v>0</v>
      </c>
    </row>
    <row r="89" spans="1:20" s="38" customFormat="1" ht="21" customHeight="1" x14ac:dyDescent="0.2">
      <c r="A89" s="72" t="s">
        <v>169</v>
      </c>
      <c r="B89" s="41">
        <f t="shared" si="57"/>
        <v>327955</v>
      </c>
      <c r="C89" s="41">
        <f t="shared" si="58"/>
        <v>881</v>
      </c>
      <c r="D89" s="41">
        <v>0</v>
      </c>
      <c r="E89" s="41">
        <v>881</v>
      </c>
      <c r="F89" s="41">
        <f t="shared" si="59"/>
        <v>98899</v>
      </c>
      <c r="G89" s="41">
        <v>1270</v>
      </c>
      <c r="H89" s="41">
        <v>97629</v>
      </c>
      <c r="I89" s="41">
        <f t="shared" si="60"/>
        <v>217629</v>
      </c>
      <c r="J89" s="41">
        <v>69031</v>
      </c>
      <c r="K89" s="41">
        <v>148598</v>
      </c>
      <c r="L89" s="41">
        <f t="shared" si="61"/>
        <v>0</v>
      </c>
      <c r="M89" s="41">
        <v>0</v>
      </c>
      <c r="N89" s="41">
        <v>0</v>
      </c>
      <c r="O89" s="41">
        <f t="shared" si="62"/>
        <v>6795</v>
      </c>
      <c r="P89" s="41">
        <v>1982</v>
      </c>
      <c r="Q89" s="41">
        <v>4813</v>
      </c>
      <c r="R89" s="41">
        <f t="shared" si="63"/>
        <v>3751</v>
      </c>
      <c r="S89" s="41">
        <v>3751</v>
      </c>
      <c r="T89" s="41">
        <v>0</v>
      </c>
    </row>
    <row r="90" spans="1:20" s="38" customFormat="1" ht="21" customHeight="1" x14ac:dyDescent="0.2">
      <c r="A90" s="35" t="s">
        <v>170</v>
      </c>
      <c r="B90" s="36">
        <f t="shared" ref="B90:B93" si="64">+C90+F90+I90+L90+O90+R90</f>
        <v>327904</v>
      </c>
      <c r="C90" s="36">
        <f t="shared" ref="C90:C93" si="65">+D90+E90</f>
        <v>912</v>
      </c>
      <c r="D90" s="36">
        <v>0</v>
      </c>
      <c r="E90" s="36">
        <v>912</v>
      </c>
      <c r="F90" s="36">
        <f t="shared" ref="F90:F93" si="66">+G90+H90</f>
        <v>101765</v>
      </c>
      <c r="G90" s="36">
        <v>1758</v>
      </c>
      <c r="H90" s="36">
        <v>100007</v>
      </c>
      <c r="I90" s="36">
        <f t="shared" ref="I90:I93" si="67">+J90+K90</f>
        <v>214096</v>
      </c>
      <c r="J90" s="36">
        <v>68734</v>
      </c>
      <c r="K90" s="36">
        <v>145362</v>
      </c>
      <c r="L90" s="36">
        <f t="shared" ref="L90:L93" si="68">+M90+N90</f>
        <v>0</v>
      </c>
      <c r="M90" s="36">
        <v>0</v>
      </c>
      <c r="N90" s="36">
        <v>0</v>
      </c>
      <c r="O90" s="36">
        <f t="shared" ref="O90:O93" si="69">+P90+Q90</f>
        <v>7002</v>
      </c>
      <c r="P90" s="36">
        <v>1896</v>
      </c>
      <c r="Q90" s="36">
        <v>5106</v>
      </c>
      <c r="R90" s="36">
        <f t="shared" ref="R90:R93" si="70">+S90+T90</f>
        <v>4129</v>
      </c>
      <c r="S90" s="36">
        <v>4129</v>
      </c>
      <c r="T90" s="36">
        <v>0</v>
      </c>
    </row>
    <row r="91" spans="1:20" s="38" customFormat="1" ht="21" customHeight="1" x14ac:dyDescent="0.2">
      <c r="A91" s="72" t="s">
        <v>171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 s="38" customFormat="1" ht="21" customHeight="1" x14ac:dyDescent="0.2">
      <c r="A92" s="35" t="s">
        <v>172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s="38" customFormat="1" ht="21" customHeight="1" x14ac:dyDescent="0.2">
      <c r="A93" s="72" t="s">
        <v>173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</row>
  </sheetData>
  <mergeCells count="10">
    <mergeCell ref="A6:A8"/>
    <mergeCell ref="B6:T6"/>
    <mergeCell ref="B7:B8"/>
    <mergeCell ref="O7:Q7"/>
    <mergeCell ref="B5:T5"/>
    <mergeCell ref="C7:E7"/>
    <mergeCell ref="F7:H7"/>
    <mergeCell ref="I7:K7"/>
    <mergeCell ref="L7:N7"/>
    <mergeCell ref="R7:T7"/>
  </mergeCells>
  <pageMargins left="0.19685039370078741" right="0.23622047244094491" top="0.27559055118110237" bottom="0.19685039370078741" header="0.27559055118110237" footer="0.15748031496062992"/>
  <pageSetup paperSize="9" scale="44" fitToHeight="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2"/>
  </sheetPr>
  <dimension ref="A1:AC93"/>
  <sheetViews>
    <sheetView showGridLines="0" view="pageBreakPreview" zoomScale="80" zoomScaleNormal="100" zoomScaleSheetLayoutView="80" workbookViewId="0">
      <pane ySplit="9" topLeftCell="A71" activePane="bottomLeft" state="frozen"/>
      <selection activeCell="A9" sqref="A9"/>
      <selection pane="bottomLeft" activeCell="A91" sqref="A91"/>
    </sheetView>
  </sheetViews>
  <sheetFormatPr defaultColWidth="9.140625" defaultRowHeight="12.75" x14ac:dyDescent="0.2"/>
  <cols>
    <col min="1" max="1" width="14" style="3" customWidth="1"/>
    <col min="2" max="8" width="26.85546875" style="3" customWidth="1"/>
    <col min="9" max="16384" width="9.140625" style="3"/>
  </cols>
  <sheetData>
    <row r="1" spans="1:29" s="2" customFormat="1" ht="18" x14ac:dyDescent="0.2">
      <c r="A1" s="1" t="s">
        <v>9</v>
      </c>
    </row>
    <row r="3" spans="1:29" ht="15.75" x14ac:dyDescent="0.25">
      <c r="A3" s="5" t="s">
        <v>123</v>
      </c>
    </row>
    <row r="5" spans="1:29" ht="24.75" customHeight="1" x14ac:dyDescent="0.25">
      <c r="A5" s="109"/>
      <c r="B5" s="263" t="s">
        <v>84</v>
      </c>
      <c r="C5" s="263"/>
      <c r="D5" s="263"/>
      <c r="E5" s="263"/>
      <c r="F5" s="263"/>
      <c r="G5" s="263"/>
      <c r="H5" s="264"/>
    </row>
    <row r="6" spans="1:29" ht="22.5" customHeight="1" x14ac:dyDescent="0.2">
      <c r="A6" s="272" t="s">
        <v>12</v>
      </c>
      <c r="B6" s="246" t="s">
        <v>106</v>
      </c>
      <c r="C6" s="246"/>
      <c r="D6" s="246"/>
      <c r="E6" s="246"/>
      <c r="F6" s="246"/>
      <c r="G6" s="246"/>
      <c r="H6" s="274"/>
    </row>
    <row r="7" spans="1:29" s="7" customFormat="1" ht="24.75" customHeight="1" x14ac:dyDescent="0.2">
      <c r="A7" s="272"/>
      <c r="B7" s="256" t="s">
        <v>13</v>
      </c>
      <c r="C7" s="218" t="s">
        <v>14</v>
      </c>
      <c r="D7" s="219"/>
      <c r="E7" s="220"/>
      <c r="F7" s="218" t="s">
        <v>15</v>
      </c>
      <c r="G7" s="219"/>
      <c r="H7" s="26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s="7" customFormat="1" ht="47.25" customHeight="1" x14ac:dyDescent="0.2">
      <c r="A8" s="273"/>
      <c r="B8" s="275"/>
      <c r="C8" s="57" t="s">
        <v>66</v>
      </c>
      <c r="D8" s="47" t="s">
        <v>95</v>
      </c>
      <c r="E8" s="47" t="s">
        <v>96</v>
      </c>
      <c r="F8" s="57" t="s">
        <v>66</v>
      </c>
      <c r="G8" s="47" t="s">
        <v>95</v>
      </c>
      <c r="H8" s="48" t="s">
        <v>96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18" customFormat="1" ht="21" customHeight="1" x14ac:dyDescent="0.25">
      <c r="A9" s="68"/>
      <c r="B9" s="68">
        <f>+'MPI poz sek 4-IIP other sec4'!T9</f>
        <v>80</v>
      </c>
      <c r="C9" s="68">
        <f t="shared" ref="C9:H9" si="0">B9+1</f>
        <v>81</v>
      </c>
      <c r="D9" s="68">
        <f t="shared" si="0"/>
        <v>82</v>
      </c>
      <c r="E9" s="68">
        <f t="shared" si="0"/>
        <v>83</v>
      </c>
      <c r="F9" s="68">
        <f t="shared" si="0"/>
        <v>84</v>
      </c>
      <c r="G9" s="68">
        <f t="shared" si="0"/>
        <v>85</v>
      </c>
      <c r="H9" s="68">
        <f t="shared" si="0"/>
        <v>86</v>
      </c>
    </row>
    <row r="10" spans="1:29" s="20" customFormat="1" ht="21" customHeight="1" x14ac:dyDescent="0.2">
      <c r="A10" s="9" t="s">
        <v>20</v>
      </c>
      <c r="B10" s="10">
        <f>+C10-F10</f>
        <v>1242</v>
      </c>
      <c r="C10" s="10">
        <f>+D10+E10</f>
        <v>1457</v>
      </c>
      <c r="D10" s="10">
        <v>874</v>
      </c>
      <c r="E10" s="10">
        <v>583</v>
      </c>
      <c r="F10" s="10">
        <f>+G10+H10</f>
        <v>215</v>
      </c>
      <c r="G10" s="10">
        <v>129</v>
      </c>
      <c r="H10" s="10">
        <v>86</v>
      </c>
      <c r="I10" s="19"/>
      <c r="J10" s="19"/>
      <c r="K10" s="19"/>
      <c r="L10" s="19"/>
      <c r="M10" s="19"/>
      <c r="N10" s="19"/>
      <c r="O10" s="19"/>
    </row>
    <row r="11" spans="1:29" s="20" customFormat="1" ht="21" customHeight="1" x14ac:dyDescent="0.2">
      <c r="A11" s="69" t="s">
        <v>21</v>
      </c>
      <c r="B11" s="70">
        <f t="shared" ref="B11:B53" si="1">+C11-F11</f>
        <v>1162</v>
      </c>
      <c r="C11" s="70">
        <f t="shared" ref="C11:C53" si="2">+D11+E11</f>
        <v>1380</v>
      </c>
      <c r="D11" s="70">
        <v>828</v>
      </c>
      <c r="E11" s="70">
        <v>552</v>
      </c>
      <c r="F11" s="70">
        <f t="shared" ref="F11:F53" si="3">+G11+H11</f>
        <v>218</v>
      </c>
      <c r="G11" s="70">
        <v>131</v>
      </c>
      <c r="H11" s="70">
        <v>87</v>
      </c>
      <c r="I11" s="19"/>
      <c r="J11" s="19"/>
      <c r="K11" s="19"/>
      <c r="L11" s="19"/>
      <c r="M11" s="19"/>
      <c r="N11" s="19"/>
      <c r="O11" s="19"/>
    </row>
    <row r="12" spans="1:29" s="20" customFormat="1" ht="21" customHeight="1" x14ac:dyDescent="0.2">
      <c r="A12" s="9" t="s">
        <v>22</v>
      </c>
      <c r="B12" s="10">
        <f t="shared" si="1"/>
        <v>453</v>
      </c>
      <c r="C12" s="10">
        <f t="shared" si="2"/>
        <v>1041</v>
      </c>
      <c r="D12" s="10">
        <v>625</v>
      </c>
      <c r="E12" s="10">
        <v>416</v>
      </c>
      <c r="F12" s="10">
        <f t="shared" si="3"/>
        <v>588</v>
      </c>
      <c r="G12" s="10">
        <v>353</v>
      </c>
      <c r="H12" s="10">
        <v>235</v>
      </c>
      <c r="I12" s="19"/>
      <c r="J12" s="19"/>
      <c r="K12" s="19"/>
      <c r="L12" s="19"/>
      <c r="M12" s="19"/>
      <c r="N12" s="19"/>
      <c r="O12" s="19"/>
    </row>
    <row r="13" spans="1:29" s="20" customFormat="1" ht="21" customHeight="1" x14ac:dyDescent="0.2">
      <c r="A13" s="69" t="s">
        <v>23</v>
      </c>
      <c r="B13" s="71">
        <f t="shared" si="1"/>
        <v>-338</v>
      </c>
      <c r="C13" s="71">
        <f t="shared" si="2"/>
        <v>907</v>
      </c>
      <c r="D13" s="71">
        <v>544</v>
      </c>
      <c r="E13" s="71">
        <v>363</v>
      </c>
      <c r="F13" s="71">
        <f t="shared" si="3"/>
        <v>1245</v>
      </c>
      <c r="G13" s="71">
        <v>747</v>
      </c>
      <c r="H13" s="71">
        <v>498</v>
      </c>
      <c r="I13" s="19"/>
      <c r="J13" s="19"/>
      <c r="K13" s="19"/>
      <c r="L13" s="19"/>
      <c r="M13" s="19"/>
      <c r="N13" s="19"/>
      <c r="O13" s="19"/>
    </row>
    <row r="14" spans="1:29" s="20" customFormat="1" ht="21" customHeight="1" x14ac:dyDescent="0.2">
      <c r="A14" s="9" t="s">
        <v>24</v>
      </c>
      <c r="B14" s="10">
        <f t="shared" si="1"/>
        <v>-271</v>
      </c>
      <c r="C14" s="10">
        <f t="shared" si="2"/>
        <v>869</v>
      </c>
      <c r="D14" s="10">
        <v>521</v>
      </c>
      <c r="E14" s="10">
        <v>348</v>
      </c>
      <c r="F14" s="10">
        <f t="shared" si="3"/>
        <v>1140</v>
      </c>
      <c r="G14" s="10">
        <v>684</v>
      </c>
      <c r="H14" s="10">
        <v>456</v>
      </c>
      <c r="I14" s="19"/>
      <c r="J14" s="19"/>
      <c r="K14" s="19"/>
      <c r="L14" s="19"/>
      <c r="M14" s="19"/>
      <c r="N14" s="19"/>
      <c r="O14" s="19"/>
    </row>
    <row r="15" spans="1:29" s="20" customFormat="1" ht="21" customHeight="1" x14ac:dyDescent="0.2">
      <c r="A15" s="69" t="s">
        <v>25</v>
      </c>
      <c r="B15" s="70">
        <f t="shared" si="1"/>
        <v>-140</v>
      </c>
      <c r="C15" s="70">
        <f t="shared" si="2"/>
        <v>790</v>
      </c>
      <c r="D15" s="70">
        <v>474</v>
      </c>
      <c r="E15" s="70">
        <v>316</v>
      </c>
      <c r="F15" s="70">
        <f t="shared" si="3"/>
        <v>930</v>
      </c>
      <c r="G15" s="70">
        <v>558</v>
      </c>
      <c r="H15" s="70">
        <v>372</v>
      </c>
      <c r="I15" s="19"/>
      <c r="J15" s="19"/>
      <c r="K15" s="19"/>
      <c r="L15" s="19"/>
      <c r="M15" s="19"/>
      <c r="N15" s="19"/>
      <c r="O15" s="19"/>
    </row>
    <row r="16" spans="1:29" s="22" customFormat="1" ht="21" customHeight="1" x14ac:dyDescent="0.2">
      <c r="A16" s="9" t="s">
        <v>26</v>
      </c>
      <c r="B16" s="10">
        <f t="shared" si="1"/>
        <v>-274</v>
      </c>
      <c r="C16" s="10">
        <f t="shared" si="2"/>
        <v>818</v>
      </c>
      <c r="D16" s="10">
        <v>491</v>
      </c>
      <c r="E16" s="10">
        <v>327</v>
      </c>
      <c r="F16" s="10">
        <f t="shared" si="3"/>
        <v>1092</v>
      </c>
      <c r="G16" s="10">
        <v>655</v>
      </c>
      <c r="H16" s="10">
        <v>437</v>
      </c>
      <c r="I16" s="21"/>
      <c r="J16" s="21"/>
      <c r="K16" s="21"/>
      <c r="L16" s="21"/>
      <c r="M16" s="21"/>
      <c r="N16" s="21"/>
      <c r="O16" s="21"/>
    </row>
    <row r="17" spans="1:15" s="20" customFormat="1" ht="21" customHeight="1" x14ac:dyDescent="0.2">
      <c r="A17" s="69" t="s">
        <v>27</v>
      </c>
      <c r="B17" s="71">
        <f t="shared" si="1"/>
        <v>-491</v>
      </c>
      <c r="C17" s="71">
        <f t="shared" si="2"/>
        <v>596</v>
      </c>
      <c r="D17" s="71">
        <v>358</v>
      </c>
      <c r="E17" s="71">
        <v>238</v>
      </c>
      <c r="F17" s="71">
        <f t="shared" si="3"/>
        <v>1087</v>
      </c>
      <c r="G17" s="71">
        <v>652</v>
      </c>
      <c r="H17" s="71">
        <v>435</v>
      </c>
      <c r="I17" s="19"/>
      <c r="J17" s="19"/>
      <c r="K17" s="19"/>
      <c r="L17" s="19"/>
      <c r="M17" s="19"/>
      <c r="N17" s="19"/>
      <c r="O17" s="19"/>
    </row>
    <row r="18" spans="1:15" s="20" customFormat="1" ht="21" customHeight="1" x14ac:dyDescent="0.2">
      <c r="A18" s="9" t="s">
        <v>28</v>
      </c>
      <c r="B18" s="10">
        <f t="shared" si="1"/>
        <v>-423</v>
      </c>
      <c r="C18" s="10">
        <f t="shared" si="2"/>
        <v>538</v>
      </c>
      <c r="D18" s="10">
        <v>323</v>
      </c>
      <c r="E18" s="10">
        <v>215</v>
      </c>
      <c r="F18" s="10">
        <f t="shared" si="3"/>
        <v>961</v>
      </c>
      <c r="G18" s="10">
        <v>577</v>
      </c>
      <c r="H18" s="10">
        <v>384</v>
      </c>
      <c r="I18" s="19"/>
      <c r="J18" s="19"/>
      <c r="K18" s="19"/>
      <c r="L18" s="19"/>
      <c r="M18" s="19"/>
      <c r="N18" s="19"/>
      <c r="O18" s="19"/>
    </row>
    <row r="19" spans="1:15" s="20" customFormat="1" ht="21" customHeight="1" x14ac:dyDescent="0.2">
      <c r="A19" s="69" t="s">
        <v>29</v>
      </c>
      <c r="B19" s="70">
        <f t="shared" si="1"/>
        <v>-361</v>
      </c>
      <c r="C19" s="70">
        <f t="shared" si="2"/>
        <v>577</v>
      </c>
      <c r="D19" s="70">
        <v>346</v>
      </c>
      <c r="E19" s="70">
        <v>231</v>
      </c>
      <c r="F19" s="70">
        <f t="shared" si="3"/>
        <v>938</v>
      </c>
      <c r="G19" s="70">
        <v>563</v>
      </c>
      <c r="H19" s="70">
        <v>375</v>
      </c>
      <c r="I19" s="19"/>
      <c r="J19" s="19"/>
      <c r="K19" s="19"/>
      <c r="L19" s="19"/>
      <c r="M19" s="19"/>
      <c r="N19" s="19"/>
      <c r="O19" s="19"/>
    </row>
    <row r="20" spans="1:15" s="20" customFormat="1" ht="21" customHeight="1" x14ac:dyDescent="0.2">
      <c r="A20" s="9" t="s">
        <v>30</v>
      </c>
      <c r="B20" s="10">
        <f t="shared" si="1"/>
        <v>-285</v>
      </c>
      <c r="C20" s="10">
        <f t="shared" si="2"/>
        <v>581</v>
      </c>
      <c r="D20" s="10">
        <v>349</v>
      </c>
      <c r="E20" s="10">
        <v>232</v>
      </c>
      <c r="F20" s="10">
        <f t="shared" si="3"/>
        <v>866</v>
      </c>
      <c r="G20" s="10">
        <v>520</v>
      </c>
      <c r="H20" s="10">
        <v>346</v>
      </c>
      <c r="I20" s="19"/>
      <c r="J20" s="19"/>
      <c r="K20" s="19"/>
      <c r="L20" s="19"/>
      <c r="M20" s="19"/>
      <c r="N20" s="19"/>
      <c r="O20" s="19"/>
    </row>
    <row r="21" spans="1:15" s="20" customFormat="1" ht="21" customHeight="1" x14ac:dyDescent="0.2">
      <c r="A21" s="69" t="s">
        <v>31</v>
      </c>
      <c r="B21" s="71">
        <f t="shared" si="1"/>
        <v>-632</v>
      </c>
      <c r="C21" s="71">
        <f t="shared" si="2"/>
        <v>462</v>
      </c>
      <c r="D21" s="71">
        <v>277</v>
      </c>
      <c r="E21" s="71">
        <v>185</v>
      </c>
      <c r="F21" s="71">
        <f t="shared" si="3"/>
        <v>1094</v>
      </c>
      <c r="G21" s="71">
        <v>656</v>
      </c>
      <c r="H21" s="71">
        <v>438</v>
      </c>
      <c r="I21" s="19"/>
      <c r="J21" s="19"/>
      <c r="K21" s="19"/>
      <c r="L21" s="19"/>
      <c r="M21" s="19"/>
      <c r="N21" s="19"/>
      <c r="O21" s="19"/>
    </row>
    <row r="22" spans="1:15" s="22" customFormat="1" ht="21" customHeight="1" x14ac:dyDescent="0.2">
      <c r="A22" s="9" t="s">
        <v>32</v>
      </c>
      <c r="B22" s="10">
        <f t="shared" si="1"/>
        <v>-542</v>
      </c>
      <c r="C22" s="10">
        <f t="shared" si="2"/>
        <v>375</v>
      </c>
      <c r="D22" s="10">
        <v>225</v>
      </c>
      <c r="E22" s="10">
        <v>150</v>
      </c>
      <c r="F22" s="10">
        <f t="shared" si="3"/>
        <v>917</v>
      </c>
      <c r="G22" s="10">
        <v>550</v>
      </c>
      <c r="H22" s="10">
        <v>367</v>
      </c>
      <c r="I22" s="21"/>
      <c r="J22" s="21"/>
      <c r="K22" s="21"/>
      <c r="L22" s="21"/>
      <c r="M22" s="21"/>
      <c r="N22" s="21"/>
      <c r="O22" s="21"/>
    </row>
    <row r="23" spans="1:15" s="20" customFormat="1" ht="21" customHeight="1" x14ac:dyDescent="0.2">
      <c r="A23" s="69" t="s">
        <v>33</v>
      </c>
      <c r="B23" s="70">
        <f t="shared" si="1"/>
        <v>-642</v>
      </c>
      <c r="C23" s="70">
        <f t="shared" si="2"/>
        <v>437</v>
      </c>
      <c r="D23" s="70">
        <v>262</v>
      </c>
      <c r="E23" s="70">
        <v>175</v>
      </c>
      <c r="F23" s="70">
        <f t="shared" si="3"/>
        <v>1079</v>
      </c>
      <c r="G23" s="70">
        <v>647</v>
      </c>
      <c r="H23" s="70">
        <v>432</v>
      </c>
      <c r="I23" s="19"/>
      <c r="J23" s="19"/>
      <c r="K23" s="19"/>
      <c r="L23" s="19"/>
      <c r="M23" s="19"/>
      <c r="N23" s="19"/>
      <c r="O23" s="19"/>
    </row>
    <row r="24" spans="1:15" s="20" customFormat="1" ht="21" customHeight="1" x14ac:dyDescent="0.2">
      <c r="A24" s="9" t="s">
        <v>34</v>
      </c>
      <c r="B24" s="10">
        <f t="shared" si="1"/>
        <v>-694</v>
      </c>
      <c r="C24" s="10">
        <f t="shared" si="2"/>
        <v>400</v>
      </c>
      <c r="D24" s="10">
        <v>240</v>
      </c>
      <c r="E24" s="10">
        <v>160</v>
      </c>
      <c r="F24" s="10">
        <f t="shared" si="3"/>
        <v>1094</v>
      </c>
      <c r="G24" s="10">
        <v>656</v>
      </c>
      <c r="H24" s="10">
        <v>438</v>
      </c>
      <c r="I24" s="19"/>
      <c r="J24" s="19"/>
      <c r="K24" s="19"/>
      <c r="L24" s="19"/>
      <c r="M24" s="19"/>
      <c r="N24" s="19"/>
      <c r="O24" s="19"/>
    </row>
    <row r="25" spans="1:15" s="20" customFormat="1" ht="21" customHeight="1" x14ac:dyDescent="0.2">
      <c r="A25" s="69" t="s">
        <v>35</v>
      </c>
      <c r="B25" s="71">
        <f t="shared" si="1"/>
        <v>-730</v>
      </c>
      <c r="C25" s="71">
        <f t="shared" si="2"/>
        <v>635</v>
      </c>
      <c r="D25" s="71">
        <v>381</v>
      </c>
      <c r="E25" s="71">
        <v>254</v>
      </c>
      <c r="F25" s="71">
        <f t="shared" si="3"/>
        <v>1365</v>
      </c>
      <c r="G25" s="71">
        <v>819</v>
      </c>
      <c r="H25" s="71">
        <v>546</v>
      </c>
      <c r="I25" s="19"/>
      <c r="J25" s="19"/>
      <c r="K25" s="19"/>
      <c r="L25" s="19"/>
      <c r="M25" s="19"/>
      <c r="N25" s="19"/>
      <c r="O25" s="19"/>
    </row>
    <row r="26" spans="1:15" s="20" customFormat="1" ht="21" customHeight="1" x14ac:dyDescent="0.2">
      <c r="A26" s="9" t="s">
        <v>36</v>
      </c>
      <c r="B26" s="10">
        <f t="shared" si="1"/>
        <v>-1081</v>
      </c>
      <c r="C26" s="10">
        <f t="shared" si="2"/>
        <v>696</v>
      </c>
      <c r="D26" s="10">
        <v>418</v>
      </c>
      <c r="E26" s="10">
        <v>278</v>
      </c>
      <c r="F26" s="10">
        <f t="shared" si="3"/>
        <v>1777</v>
      </c>
      <c r="G26" s="10">
        <v>1066</v>
      </c>
      <c r="H26" s="10">
        <v>711</v>
      </c>
      <c r="I26" s="19"/>
      <c r="J26" s="19"/>
      <c r="K26" s="19"/>
      <c r="L26" s="19"/>
      <c r="M26" s="19"/>
      <c r="N26" s="19"/>
      <c r="O26" s="19"/>
    </row>
    <row r="27" spans="1:15" s="20" customFormat="1" ht="21" customHeight="1" x14ac:dyDescent="0.2">
      <c r="A27" s="69" t="s">
        <v>37</v>
      </c>
      <c r="B27" s="70">
        <f t="shared" si="1"/>
        <v>-1080</v>
      </c>
      <c r="C27" s="70">
        <f t="shared" si="2"/>
        <v>827</v>
      </c>
      <c r="D27" s="70">
        <v>496</v>
      </c>
      <c r="E27" s="70">
        <v>331</v>
      </c>
      <c r="F27" s="70">
        <f t="shared" si="3"/>
        <v>1907</v>
      </c>
      <c r="G27" s="70">
        <v>1144</v>
      </c>
      <c r="H27" s="70">
        <v>763</v>
      </c>
      <c r="I27" s="19"/>
      <c r="J27" s="19"/>
      <c r="K27" s="19"/>
      <c r="L27" s="19"/>
      <c r="M27" s="19"/>
      <c r="N27" s="19"/>
      <c r="O27" s="19"/>
    </row>
    <row r="28" spans="1:15" s="20" customFormat="1" ht="21" customHeight="1" x14ac:dyDescent="0.2">
      <c r="A28" s="9" t="s">
        <v>38</v>
      </c>
      <c r="B28" s="10">
        <f t="shared" si="1"/>
        <v>-799</v>
      </c>
      <c r="C28" s="10">
        <f t="shared" si="2"/>
        <v>793</v>
      </c>
      <c r="D28" s="10">
        <v>476</v>
      </c>
      <c r="E28" s="10">
        <v>317</v>
      </c>
      <c r="F28" s="10">
        <f t="shared" si="3"/>
        <v>1592</v>
      </c>
      <c r="G28" s="10">
        <v>955</v>
      </c>
      <c r="H28" s="10">
        <v>637</v>
      </c>
      <c r="I28" s="19"/>
      <c r="J28" s="19"/>
      <c r="K28" s="19"/>
      <c r="L28" s="19"/>
      <c r="M28" s="19"/>
      <c r="N28" s="19"/>
      <c r="O28" s="19"/>
    </row>
    <row r="29" spans="1:15" s="20" customFormat="1" ht="21" customHeight="1" x14ac:dyDescent="0.2">
      <c r="A29" s="69" t="s">
        <v>39</v>
      </c>
      <c r="B29" s="71">
        <f t="shared" si="1"/>
        <v>-765</v>
      </c>
      <c r="C29" s="71">
        <f t="shared" si="2"/>
        <v>1807</v>
      </c>
      <c r="D29" s="71">
        <v>1084</v>
      </c>
      <c r="E29" s="71">
        <v>723</v>
      </c>
      <c r="F29" s="71">
        <f t="shared" si="3"/>
        <v>2572</v>
      </c>
      <c r="G29" s="71">
        <v>1543</v>
      </c>
      <c r="H29" s="71">
        <v>1029</v>
      </c>
      <c r="I29" s="19"/>
      <c r="J29" s="19"/>
      <c r="K29" s="19"/>
      <c r="L29" s="19"/>
      <c r="M29" s="19"/>
      <c r="N29" s="19"/>
      <c r="O29" s="19"/>
    </row>
    <row r="30" spans="1:15" s="20" customFormat="1" ht="21" customHeight="1" x14ac:dyDescent="0.2">
      <c r="A30" s="9" t="s">
        <v>40</v>
      </c>
      <c r="B30" s="10">
        <f t="shared" si="1"/>
        <v>-3859</v>
      </c>
      <c r="C30" s="10">
        <f t="shared" si="2"/>
        <v>2135</v>
      </c>
      <c r="D30" s="10">
        <v>1281</v>
      </c>
      <c r="E30" s="10">
        <v>854</v>
      </c>
      <c r="F30" s="10">
        <f t="shared" si="3"/>
        <v>5994</v>
      </c>
      <c r="G30" s="10">
        <v>3596</v>
      </c>
      <c r="H30" s="10">
        <v>2398</v>
      </c>
      <c r="I30" s="19"/>
      <c r="J30" s="19"/>
      <c r="K30" s="19"/>
      <c r="L30" s="19"/>
      <c r="M30" s="19"/>
      <c r="N30" s="19"/>
      <c r="O30" s="19"/>
    </row>
    <row r="31" spans="1:15" s="20" customFormat="1" ht="21" customHeight="1" x14ac:dyDescent="0.2">
      <c r="A31" s="69" t="s">
        <v>41</v>
      </c>
      <c r="B31" s="70">
        <f t="shared" si="1"/>
        <v>-6081</v>
      </c>
      <c r="C31" s="70">
        <f t="shared" si="2"/>
        <v>3407</v>
      </c>
      <c r="D31" s="70">
        <v>2044</v>
      </c>
      <c r="E31" s="70">
        <v>1363</v>
      </c>
      <c r="F31" s="70">
        <f t="shared" si="3"/>
        <v>9488</v>
      </c>
      <c r="G31" s="70">
        <v>5693</v>
      </c>
      <c r="H31" s="70">
        <v>3795</v>
      </c>
      <c r="I31" s="19"/>
      <c r="J31" s="19"/>
      <c r="K31" s="19"/>
      <c r="L31" s="19"/>
      <c r="M31" s="19"/>
      <c r="N31" s="19"/>
      <c r="O31" s="19"/>
    </row>
    <row r="32" spans="1:15" s="20" customFormat="1" ht="21" customHeight="1" x14ac:dyDescent="0.2">
      <c r="A32" s="9" t="s">
        <v>42</v>
      </c>
      <c r="B32" s="10">
        <f t="shared" si="1"/>
        <v>-784</v>
      </c>
      <c r="C32" s="10">
        <f t="shared" si="2"/>
        <v>1358</v>
      </c>
      <c r="D32" s="10">
        <v>815</v>
      </c>
      <c r="E32" s="10">
        <v>543</v>
      </c>
      <c r="F32" s="10">
        <f t="shared" si="3"/>
        <v>2142</v>
      </c>
      <c r="G32" s="10">
        <v>1285</v>
      </c>
      <c r="H32" s="10">
        <v>857</v>
      </c>
      <c r="I32" s="19"/>
      <c r="J32" s="19"/>
      <c r="K32" s="19"/>
      <c r="L32" s="19"/>
      <c r="M32" s="19"/>
      <c r="N32" s="19"/>
      <c r="O32" s="19"/>
    </row>
    <row r="33" spans="1:15" s="20" customFormat="1" ht="21" customHeight="1" x14ac:dyDescent="0.2">
      <c r="A33" s="69" t="s">
        <v>43</v>
      </c>
      <c r="B33" s="71">
        <f t="shared" si="1"/>
        <v>-764</v>
      </c>
      <c r="C33" s="71">
        <f t="shared" si="2"/>
        <v>910</v>
      </c>
      <c r="D33" s="71">
        <v>546</v>
      </c>
      <c r="E33" s="71">
        <v>364</v>
      </c>
      <c r="F33" s="71">
        <f t="shared" si="3"/>
        <v>1674</v>
      </c>
      <c r="G33" s="71">
        <v>1004</v>
      </c>
      <c r="H33" s="71">
        <v>670</v>
      </c>
      <c r="I33" s="19"/>
      <c r="J33" s="19"/>
      <c r="K33" s="19"/>
      <c r="L33" s="19"/>
      <c r="M33" s="19"/>
      <c r="N33" s="19"/>
      <c r="O33" s="19"/>
    </row>
    <row r="34" spans="1:15" s="20" customFormat="1" ht="21" customHeight="1" x14ac:dyDescent="0.2">
      <c r="A34" s="9" t="s">
        <v>44</v>
      </c>
      <c r="B34" s="10">
        <f t="shared" si="1"/>
        <v>146</v>
      </c>
      <c r="C34" s="10">
        <f t="shared" si="2"/>
        <v>8557</v>
      </c>
      <c r="D34" s="10">
        <v>920</v>
      </c>
      <c r="E34" s="10">
        <v>7637</v>
      </c>
      <c r="F34" s="10">
        <f t="shared" si="3"/>
        <v>8411</v>
      </c>
      <c r="G34" s="10">
        <v>42</v>
      </c>
      <c r="H34" s="10">
        <v>8369</v>
      </c>
      <c r="I34" s="19"/>
      <c r="J34" s="19"/>
      <c r="K34" s="19"/>
      <c r="L34" s="19"/>
      <c r="M34" s="19"/>
      <c r="N34" s="19"/>
      <c r="O34" s="19"/>
    </row>
    <row r="35" spans="1:15" s="20" customFormat="1" ht="21" customHeight="1" x14ac:dyDescent="0.2">
      <c r="A35" s="69" t="s">
        <v>45</v>
      </c>
      <c r="B35" s="70">
        <f t="shared" si="1"/>
        <v>983</v>
      </c>
      <c r="C35" s="70">
        <f t="shared" si="2"/>
        <v>4956</v>
      </c>
      <c r="D35" s="70">
        <v>926</v>
      </c>
      <c r="E35" s="70">
        <v>4030</v>
      </c>
      <c r="F35" s="70">
        <f t="shared" si="3"/>
        <v>3973</v>
      </c>
      <c r="G35" s="70">
        <v>57</v>
      </c>
      <c r="H35" s="70">
        <v>3916</v>
      </c>
      <c r="I35" s="19"/>
      <c r="J35" s="19"/>
      <c r="K35" s="19"/>
      <c r="L35" s="19"/>
      <c r="M35" s="19"/>
      <c r="N35" s="19"/>
      <c r="O35" s="19"/>
    </row>
    <row r="36" spans="1:15" s="20" customFormat="1" ht="21" customHeight="1" x14ac:dyDescent="0.2">
      <c r="A36" s="9" t="s">
        <v>46</v>
      </c>
      <c r="B36" s="10">
        <f t="shared" si="1"/>
        <v>605</v>
      </c>
      <c r="C36" s="10">
        <f t="shared" si="2"/>
        <v>3722</v>
      </c>
      <c r="D36" s="10">
        <v>1024</v>
      </c>
      <c r="E36" s="10">
        <v>2698</v>
      </c>
      <c r="F36" s="10">
        <f t="shared" si="3"/>
        <v>3117</v>
      </c>
      <c r="G36" s="10">
        <v>44</v>
      </c>
      <c r="H36" s="10">
        <v>3073</v>
      </c>
      <c r="I36" s="19"/>
      <c r="J36" s="19"/>
      <c r="K36" s="19"/>
      <c r="L36" s="19"/>
      <c r="M36" s="19"/>
      <c r="N36" s="19"/>
      <c r="O36" s="19"/>
    </row>
    <row r="37" spans="1:15" s="20" customFormat="1" ht="21" customHeight="1" x14ac:dyDescent="0.2">
      <c r="A37" s="69" t="s">
        <v>47</v>
      </c>
      <c r="B37" s="71">
        <f t="shared" si="1"/>
        <v>375</v>
      </c>
      <c r="C37" s="71">
        <f t="shared" si="2"/>
        <v>3469</v>
      </c>
      <c r="D37" s="71">
        <v>1137</v>
      </c>
      <c r="E37" s="71">
        <v>2332</v>
      </c>
      <c r="F37" s="71">
        <f t="shared" si="3"/>
        <v>3094</v>
      </c>
      <c r="G37" s="71">
        <v>51</v>
      </c>
      <c r="H37" s="71">
        <v>3043</v>
      </c>
      <c r="I37" s="19"/>
      <c r="J37" s="19"/>
      <c r="K37" s="19"/>
      <c r="L37" s="19"/>
      <c r="M37" s="19"/>
      <c r="N37" s="19"/>
      <c r="O37" s="19"/>
    </row>
    <row r="38" spans="1:15" s="20" customFormat="1" ht="21" customHeight="1" x14ac:dyDescent="0.2">
      <c r="A38" s="9" t="s">
        <v>48</v>
      </c>
      <c r="B38" s="10">
        <f t="shared" si="1"/>
        <v>1543</v>
      </c>
      <c r="C38" s="10">
        <f t="shared" si="2"/>
        <v>4449</v>
      </c>
      <c r="D38" s="10">
        <v>1265</v>
      </c>
      <c r="E38" s="10">
        <v>3184</v>
      </c>
      <c r="F38" s="10">
        <f t="shared" si="3"/>
        <v>2906</v>
      </c>
      <c r="G38" s="10">
        <v>60</v>
      </c>
      <c r="H38" s="10">
        <v>2846</v>
      </c>
      <c r="I38" s="19"/>
      <c r="J38" s="19"/>
      <c r="K38" s="19"/>
      <c r="L38" s="19"/>
      <c r="M38" s="19"/>
      <c r="N38" s="19"/>
      <c r="O38" s="19"/>
    </row>
    <row r="39" spans="1:15" s="20" customFormat="1" ht="21" customHeight="1" x14ac:dyDescent="0.2">
      <c r="A39" s="69" t="s">
        <v>49</v>
      </c>
      <c r="B39" s="70">
        <f t="shared" si="1"/>
        <v>1217</v>
      </c>
      <c r="C39" s="70">
        <f t="shared" si="2"/>
        <v>4070</v>
      </c>
      <c r="D39" s="70">
        <v>1345</v>
      </c>
      <c r="E39" s="70">
        <v>2725</v>
      </c>
      <c r="F39" s="70">
        <f t="shared" si="3"/>
        <v>2853</v>
      </c>
      <c r="G39" s="70">
        <v>94</v>
      </c>
      <c r="H39" s="70">
        <v>2759</v>
      </c>
      <c r="I39" s="19"/>
      <c r="J39" s="19"/>
      <c r="K39" s="19"/>
      <c r="L39" s="19"/>
      <c r="M39" s="19"/>
      <c r="N39" s="19"/>
      <c r="O39" s="19"/>
    </row>
    <row r="40" spans="1:15" s="20" customFormat="1" ht="21" customHeight="1" x14ac:dyDescent="0.2">
      <c r="A40" s="9" t="s">
        <v>50</v>
      </c>
      <c r="B40" s="10">
        <f t="shared" si="1"/>
        <v>2367</v>
      </c>
      <c r="C40" s="10">
        <f t="shared" si="2"/>
        <v>6884</v>
      </c>
      <c r="D40" s="10">
        <v>1325</v>
      </c>
      <c r="E40" s="10">
        <v>5559</v>
      </c>
      <c r="F40" s="10">
        <f t="shared" si="3"/>
        <v>4517</v>
      </c>
      <c r="G40" s="10">
        <v>140</v>
      </c>
      <c r="H40" s="10">
        <v>4377</v>
      </c>
      <c r="I40" s="19"/>
      <c r="J40" s="19"/>
      <c r="K40" s="19"/>
      <c r="L40" s="19"/>
      <c r="M40" s="19"/>
      <c r="N40" s="19"/>
      <c r="O40" s="19"/>
    </row>
    <row r="41" spans="1:15" s="20" customFormat="1" ht="21" customHeight="1" x14ac:dyDescent="0.2">
      <c r="A41" s="69" t="s">
        <v>51</v>
      </c>
      <c r="B41" s="71">
        <f t="shared" si="1"/>
        <v>967</v>
      </c>
      <c r="C41" s="71">
        <f t="shared" si="2"/>
        <v>5597</v>
      </c>
      <c r="D41" s="71">
        <v>1364</v>
      </c>
      <c r="E41" s="71">
        <v>4233</v>
      </c>
      <c r="F41" s="71">
        <f t="shared" si="3"/>
        <v>4630</v>
      </c>
      <c r="G41" s="71">
        <v>189</v>
      </c>
      <c r="H41" s="71">
        <v>4441</v>
      </c>
      <c r="I41" s="19"/>
      <c r="J41" s="19"/>
      <c r="K41" s="19"/>
      <c r="L41" s="19"/>
      <c r="M41" s="19"/>
      <c r="N41" s="19"/>
      <c r="O41" s="19"/>
    </row>
    <row r="42" spans="1:15" s="20" customFormat="1" ht="21" customHeight="1" x14ac:dyDescent="0.2">
      <c r="A42" s="9" t="s">
        <v>52</v>
      </c>
      <c r="B42" s="10">
        <f t="shared" si="1"/>
        <v>768</v>
      </c>
      <c r="C42" s="10">
        <f t="shared" si="2"/>
        <v>4656</v>
      </c>
      <c r="D42" s="10">
        <v>1401</v>
      </c>
      <c r="E42" s="10">
        <v>3255</v>
      </c>
      <c r="F42" s="10">
        <f t="shared" si="3"/>
        <v>3888</v>
      </c>
      <c r="G42" s="10">
        <v>122</v>
      </c>
      <c r="H42" s="10">
        <v>3766</v>
      </c>
      <c r="I42" s="19"/>
      <c r="J42" s="19"/>
      <c r="K42" s="19"/>
      <c r="L42" s="19"/>
      <c r="M42" s="19"/>
      <c r="N42" s="19"/>
      <c r="O42" s="19"/>
    </row>
    <row r="43" spans="1:15" s="20" customFormat="1" ht="21" customHeight="1" x14ac:dyDescent="0.2">
      <c r="A43" s="69" t="s">
        <v>53</v>
      </c>
      <c r="B43" s="70">
        <f t="shared" si="1"/>
        <v>790</v>
      </c>
      <c r="C43" s="70">
        <f t="shared" si="2"/>
        <v>4817</v>
      </c>
      <c r="D43" s="70">
        <v>1395</v>
      </c>
      <c r="E43" s="70">
        <v>3422</v>
      </c>
      <c r="F43" s="70">
        <f t="shared" si="3"/>
        <v>4027</v>
      </c>
      <c r="G43" s="70">
        <v>134</v>
      </c>
      <c r="H43" s="70">
        <v>3893</v>
      </c>
      <c r="I43" s="19"/>
      <c r="J43" s="19"/>
      <c r="K43" s="19"/>
      <c r="L43" s="19"/>
      <c r="M43" s="19"/>
      <c r="N43" s="19"/>
      <c r="O43" s="19"/>
    </row>
    <row r="44" spans="1:15" s="20" customFormat="1" ht="21" customHeight="1" x14ac:dyDescent="0.2">
      <c r="A44" s="9" t="s">
        <v>54</v>
      </c>
      <c r="B44" s="10">
        <f t="shared" si="1"/>
        <v>1000</v>
      </c>
      <c r="C44" s="10">
        <f t="shared" si="2"/>
        <v>4660</v>
      </c>
      <c r="D44" s="10">
        <v>1451</v>
      </c>
      <c r="E44" s="10">
        <v>3209</v>
      </c>
      <c r="F44" s="10">
        <f t="shared" si="3"/>
        <v>3660</v>
      </c>
      <c r="G44" s="10">
        <v>163</v>
      </c>
      <c r="H44" s="10">
        <v>3497</v>
      </c>
      <c r="I44" s="19"/>
      <c r="J44" s="19"/>
      <c r="K44" s="19"/>
      <c r="L44" s="19"/>
      <c r="M44" s="19"/>
      <c r="N44" s="19"/>
      <c r="O44" s="19"/>
    </row>
    <row r="45" spans="1:15" s="20" customFormat="1" ht="21" customHeight="1" x14ac:dyDescent="0.2">
      <c r="A45" s="69" t="s">
        <v>55</v>
      </c>
      <c r="B45" s="71">
        <f t="shared" si="1"/>
        <v>1176</v>
      </c>
      <c r="C45" s="71">
        <f t="shared" si="2"/>
        <v>4531</v>
      </c>
      <c r="D45" s="71">
        <v>1236</v>
      </c>
      <c r="E45" s="71">
        <v>3295</v>
      </c>
      <c r="F45" s="71">
        <f t="shared" si="3"/>
        <v>3355</v>
      </c>
      <c r="G45" s="71">
        <v>241</v>
      </c>
      <c r="H45" s="71">
        <v>3114</v>
      </c>
      <c r="I45" s="19"/>
      <c r="J45" s="19"/>
      <c r="K45" s="19"/>
      <c r="L45" s="19"/>
      <c r="M45" s="19"/>
      <c r="N45" s="19"/>
      <c r="O45" s="19"/>
    </row>
    <row r="46" spans="1:15" s="20" customFormat="1" ht="21" customHeight="1" x14ac:dyDescent="0.2">
      <c r="A46" s="9" t="s">
        <v>56</v>
      </c>
      <c r="B46" s="10">
        <f t="shared" si="1"/>
        <v>1626</v>
      </c>
      <c r="C46" s="10">
        <f t="shared" si="2"/>
        <v>4645</v>
      </c>
      <c r="D46" s="10">
        <v>1251</v>
      </c>
      <c r="E46" s="10">
        <v>3394</v>
      </c>
      <c r="F46" s="10">
        <f t="shared" si="3"/>
        <v>3019</v>
      </c>
      <c r="G46" s="10">
        <v>233</v>
      </c>
      <c r="H46" s="10">
        <v>2786</v>
      </c>
      <c r="I46" s="19"/>
      <c r="J46" s="19"/>
      <c r="K46" s="19"/>
      <c r="L46" s="19"/>
      <c r="M46" s="19"/>
      <c r="N46" s="19"/>
      <c r="O46" s="19"/>
    </row>
    <row r="47" spans="1:15" s="20" customFormat="1" ht="21" customHeight="1" x14ac:dyDescent="0.2">
      <c r="A47" s="69" t="s">
        <v>57</v>
      </c>
      <c r="B47" s="70">
        <f t="shared" si="1"/>
        <v>1320</v>
      </c>
      <c r="C47" s="70">
        <f t="shared" si="2"/>
        <v>4931</v>
      </c>
      <c r="D47" s="70">
        <v>1410</v>
      </c>
      <c r="E47" s="70">
        <v>3521</v>
      </c>
      <c r="F47" s="70">
        <f t="shared" si="3"/>
        <v>3611</v>
      </c>
      <c r="G47" s="70">
        <v>274</v>
      </c>
      <c r="H47" s="70">
        <v>3337</v>
      </c>
      <c r="I47" s="19"/>
      <c r="J47" s="19"/>
      <c r="K47" s="19"/>
      <c r="L47" s="19"/>
      <c r="M47" s="19"/>
      <c r="N47" s="19"/>
      <c r="O47" s="19"/>
    </row>
    <row r="48" spans="1:15" s="20" customFormat="1" ht="21" customHeight="1" x14ac:dyDescent="0.2">
      <c r="A48" s="9" t="s">
        <v>58</v>
      </c>
      <c r="B48" s="10">
        <f t="shared" si="1"/>
        <v>1462</v>
      </c>
      <c r="C48" s="10">
        <f t="shared" si="2"/>
        <v>4137</v>
      </c>
      <c r="D48" s="10">
        <v>1386</v>
      </c>
      <c r="E48" s="10">
        <v>2751</v>
      </c>
      <c r="F48" s="10">
        <f t="shared" si="3"/>
        <v>2675</v>
      </c>
      <c r="G48" s="10">
        <v>274</v>
      </c>
      <c r="H48" s="10">
        <v>2401</v>
      </c>
      <c r="I48" s="19"/>
      <c r="J48" s="19"/>
      <c r="K48" s="19"/>
      <c r="L48" s="19"/>
      <c r="M48" s="19"/>
      <c r="N48" s="19"/>
      <c r="O48" s="19"/>
    </row>
    <row r="49" spans="1:15" s="20" customFormat="1" ht="21" customHeight="1" x14ac:dyDescent="0.2">
      <c r="A49" s="69" t="s">
        <v>59</v>
      </c>
      <c r="B49" s="71">
        <f t="shared" si="1"/>
        <v>1807</v>
      </c>
      <c r="C49" s="71">
        <f t="shared" si="2"/>
        <v>4650</v>
      </c>
      <c r="D49" s="71">
        <v>1402</v>
      </c>
      <c r="E49" s="71">
        <v>3248</v>
      </c>
      <c r="F49" s="71">
        <f t="shared" si="3"/>
        <v>2843</v>
      </c>
      <c r="G49" s="71">
        <v>298</v>
      </c>
      <c r="H49" s="71">
        <v>2545</v>
      </c>
      <c r="I49" s="19"/>
      <c r="J49" s="19"/>
      <c r="K49" s="19"/>
      <c r="L49" s="19"/>
      <c r="M49" s="19"/>
      <c r="N49" s="19"/>
      <c r="O49" s="19"/>
    </row>
    <row r="50" spans="1:15" s="38" customFormat="1" ht="21" customHeight="1" x14ac:dyDescent="0.2">
      <c r="A50" s="9" t="s">
        <v>125</v>
      </c>
      <c r="B50" s="36">
        <f t="shared" si="1"/>
        <v>1241</v>
      </c>
      <c r="C50" s="36">
        <f t="shared" si="2"/>
        <v>4364</v>
      </c>
      <c r="D50" s="10">
        <v>1562</v>
      </c>
      <c r="E50" s="10">
        <v>2802</v>
      </c>
      <c r="F50" s="36">
        <f t="shared" si="3"/>
        <v>3123</v>
      </c>
      <c r="G50" s="10">
        <v>330</v>
      </c>
      <c r="H50" s="10">
        <v>2793</v>
      </c>
      <c r="I50" s="36"/>
      <c r="J50" s="37"/>
      <c r="K50" s="37"/>
      <c r="L50" s="37"/>
    </row>
    <row r="51" spans="1:15" s="38" customFormat="1" ht="21" customHeight="1" x14ac:dyDescent="0.2">
      <c r="A51" s="69" t="s">
        <v>126</v>
      </c>
      <c r="B51" s="73">
        <f t="shared" si="1"/>
        <v>891</v>
      </c>
      <c r="C51" s="73">
        <f t="shared" si="2"/>
        <v>4279</v>
      </c>
      <c r="D51" s="70">
        <v>1745</v>
      </c>
      <c r="E51" s="70">
        <v>2534</v>
      </c>
      <c r="F51" s="73">
        <f t="shared" si="3"/>
        <v>3388</v>
      </c>
      <c r="G51" s="70">
        <v>437</v>
      </c>
      <c r="H51" s="70">
        <v>2951</v>
      </c>
      <c r="I51" s="73"/>
      <c r="J51" s="37"/>
      <c r="K51" s="37"/>
      <c r="L51" s="37"/>
    </row>
    <row r="52" spans="1:15" s="38" customFormat="1" ht="21" customHeight="1" x14ac:dyDescent="0.2">
      <c r="A52" s="9" t="s">
        <v>127</v>
      </c>
      <c r="B52" s="36">
        <f t="shared" si="1"/>
        <v>966</v>
      </c>
      <c r="C52" s="36">
        <f t="shared" si="2"/>
        <v>4437</v>
      </c>
      <c r="D52" s="10">
        <v>1829</v>
      </c>
      <c r="E52" s="10">
        <v>2608</v>
      </c>
      <c r="F52" s="36">
        <f t="shared" si="3"/>
        <v>3471</v>
      </c>
      <c r="G52" s="10">
        <v>586</v>
      </c>
      <c r="H52" s="10">
        <v>2885</v>
      </c>
      <c r="I52" s="36"/>
      <c r="J52" s="37"/>
      <c r="K52" s="37"/>
      <c r="L52" s="37"/>
    </row>
    <row r="53" spans="1:15" s="38" customFormat="1" ht="21" customHeight="1" x14ac:dyDescent="0.2">
      <c r="A53" s="69" t="s">
        <v>128</v>
      </c>
      <c r="B53" s="74">
        <f t="shared" si="1"/>
        <v>270</v>
      </c>
      <c r="C53" s="74">
        <f t="shared" si="2"/>
        <v>5510</v>
      </c>
      <c r="D53" s="71">
        <v>1744</v>
      </c>
      <c r="E53" s="71">
        <v>3766</v>
      </c>
      <c r="F53" s="74">
        <f t="shared" si="3"/>
        <v>5240</v>
      </c>
      <c r="G53" s="71">
        <v>701</v>
      </c>
      <c r="H53" s="71">
        <v>4539</v>
      </c>
      <c r="I53" s="74"/>
      <c r="J53" s="37"/>
      <c r="K53" s="37"/>
      <c r="L53" s="37"/>
    </row>
    <row r="54" spans="1:15" s="38" customFormat="1" ht="21" customHeight="1" x14ac:dyDescent="0.2">
      <c r="A54" s="9" t="s">
        <v>132</v>
      </c>
      <c r="B54" s="36">
        <f t="shared" ref="B54:B57" si="4">+C54-F54</f>
        <v>557</v>
      </c>
      <c r="C54" s="36">
        <f t="shared" ref="C54:C57" si="5">+D54+E54</f>
        <v>6047</v>
      </c>
      <c r="D54" s="10">
        <v>1812</v>
      </c>
      <c r="E54" s="10">
        <v>4235</v>
      </c>
      <c r="F54" s="36">
        <f t="shared" ref="F54:F57" si="6">+G54+H54</f>
        <v>5490</v>
      </c>
      <c r="G54" s="10">
        <v>708</v>
      </c>
      <c r="H54" s="10">
        <v>4782</v>
      </c>
      <c r="I54" s="36"/>
      <c r="J54" s="37"/>
      <c r="K54" s="37"/>
      <c r="L54" s="37"/>
    </row>
    <row r="55" spans="1:15" s="38" customFormat="1" ht="21" customHeight="1" x14ac:dyDescent="0.2">
      <c r="A55" s="69" t="s">
        <v>133</v>
      </c>
      <c r="B55" s="73">
        <f t="shared" si="4"/>
        <v>316</v>
      </c>
      <c r="C55" s="73">
        <f t="shared" si="5"/>
        <v>5401</v>
      </c>
      <c r="D55" s="70">
        <v>1689</v>
      </c>
      <c r="E55" s="70">
        <v>3712</v>
      </c>
      <c r="F55" s="73">
        <f t="shared" si="6"/>
        <v>5085</v>
      </c>
      <c r="G55" s="70">
        <v>597</v>
      </c>
      <c r="H55" s="70">
        <v>4488</v>
      </c>
      <c r="I55" s="73"/>
      <c r="J55" s="37"/>
      <c r="K55" s="37"/>
      <c r="L55" s="37"/>
    </row>
    <row r="56" spans="1:15" s="38" customFormat="1" ht="21" customHeight="1" x14ac:dyDescent="0.2">
      <c r="A56" s="9" t="s">
        <v>134</v>
      </c>
      <c r="B56" s="36">
        <f t="shared" si="4"/>
        <v>717</v>
      </c>
      <c r="C56" s="36">
        <f t="shared" si="5"/>
        <v>4417</v>
      </c>
      <c r="D56" s="10">
        <v>1983</v>
      </c>
      <c r="E56" s="10">
        <v>2434</v>
      </c>
      <c r="F56" s="36">
        <f t="shared" si="6"/>
        <v>3700</v>
      </c>
      <c r="G56" s="10">
        <v>986</v>
      </c>
      <c r="H56" s="10">
        <v>2714</v>
      </c>
      <c r="I56" s="36"/>
      <c r="J56" s="37"/>
      <c r="K56" s="37"/>
      <c r="L56" s="37"/>
    </row>
    <row r="57" spans="1:15" s="38" customFormat="1" ht="21" customHeight="1" x14ac:dyDescent="0.2">
      <c r="A57" s="69" t="s">
        <v>135</v>
      </c>
      <c r="B57" s="74">
        <f t="shared" si="4"/>
        <v>307</v>
      </c>
      <c r="C57" s="74">
        <f t="shared" si="5"/>
        <v>4018</v>
      </c>
      <c r="D57" s="71">
        <v>2008</v>
      </c>
      <c r="E57" s="71">
        <v>2010</v>
      </c>
      <c r="F57" s="74">
        <f t="shared" si="6"/>
        <v>3711</v>
      </c>
      <c r="G57" s="71">
        <v>958</v>
      </c>
      <c r="H57" s="71">
        <v>2753</v>
      </c>
      <c r="I57" s="74"/>
      <c r="J57" s="37"/>
      <c r="K57" s="37"/>
      <c r="L57" s="37"/>
    </row>
    <row r="58" spans="1:15" s="38" customFormat="1" ht="21" customHeight="1" x14ac:dyDescent="0.2">
      <c r="A58" s="9" t="s">
        <v>136</v>
      </c>
      <c r="B58" s="36">
        <f t="shared" ref="B58:B61" si="7">+C58-F58</f>
        <v>-30</v>
      </c>
      <c r="C58" s="36">
        <f t="shared" ref="C58:C61" si="8">+D58+E58</f>
        <v>3734</v>
      </c>
      <c r="D58" s="10">
        <v>1926</v>
      </c>
      <c r="E58" s="10">
        <v>1808</v>
      </c>
      <c r="F58" s="36">
        <f t="shared" ref="F58:F61" si="9">+G58+H58</f>
        <v>3764</v>
      </c>
      <c r="G58" s="10">
        <v>896</v>
      </c>
      <c r="H58" s="10">
        <v>2868</v>
      </c>
      <c r="I58" s="36"/>
      <c r="J58" s="37"/>
      <c r="K58" s="37"/>
      <c r="L58" s="37"/>
    </row>
    <row r="59" spans="1:15" s="38" customFormat="1" ht="21" customHeight="1" x14ac:dyDescent="0.2">
      <c r="A59" s="69" t="s">
        <v>137</v>
      </c>
      <c r="B59" s="73">
        <f t="shared" si="7"/>
        <v>314</v>
      </c>
      <c r="C59" s="73">
        <f t="shared" si="8"/>
        <v>3957</v>
      </c>
      <c r="D59" s="70">
        <v>1982</v>
      </c>
      <c r="E59" s="70">
        <v>1975</v>
      </c>
      <c r="F59" s="73">
        <f t="shared" si="9"/>
        <v>3643</v>
      </c>
      <c r="G59" s="70">
        <v>932</v>
      </c>
      <c r="H59" s="70">
        <v>2711</v>
      </c>
      <c r="I59" s="73"/>
      <c r="J59" s="37"/>
      <c r="K59" s="37"/>
      <c r="L59" s="37"/>
    </row>
    <row r="60" spans="1:15" s="38" customFormat="1" ht="21" customHeight="1" x14ac:dyDescent="0.2">
      <c r="A60" s="9" t="s">
        <v>138</v>
      </c>
      <c r="B60" s="36">
        <f t="shared" si="7"/>
        <v>526</v>
      </c>
      <c r="C60" s="36">
        <f t="shared" si="8"/>
        <v>3788</v>
      </c>
      <c r="D60" s="10">
        <v>1656</v>
      </c>
      <c r="E60" s="10">
        <v>2132</v>
      </c>
      <c r="F60" s="36">
        <f t="shared" si="9"/>
        <v>3262</v>
      </c>
      <c r="G60" s="10">
        <v>676</v>
      </c>
      <c r="H60" s="10">
        <v>2586</v>
      </c>
      <c r="I60" s="36"/>
      <c r="J60" s="37"/>
      <c r="K60" s="37"/>
      <c r="L60" s="37"/>
    </row>
    <row r="61" spans="1:15" s="38" customFormat="1" ht="21" customHeight="1" x14ac:dyDescent="0.2">
      <c r="A61" s="69" t="s">
        <v>139</v>
      </c>
      <c r="B61" s="74">
        <f t="shared" si="7"/>
        <v>1151</v>
      </c>
      <c r="C61" s="74">
        <f t="shared" si="8"/>
        <v>4013</v>
      </c>
      <c r="D61" s="71">
        <v>1655</v>
      </c>
      <c r="E61" s="71">
        <v>2358</v>
      </c>
      <c r="F61" s="74">
        <f t="shared" si="9"/>
        <v>2862</v>
      </c>
      <c r="G61" s="71">
        <v>717</v>
      </c>
      <c r="H61" s="71">
        <v>2145</v>
      </c>
      <c r="I61" s="74"/>
      <c r="J61" s="37"/>
      <c r="K61" s="37"/>
      <c r="L61" s="37"/>
    </row>
    <row r="62" spans="1:15" s="38" customFormat="1" ht="21" customHeight="1" x14ac:dyDescent="0.2">
      <c r="A62" s="9" t="s">
        <v>140</v>
      </c>
      <c r="B62" s="36">
        <f t="shared" ref="B62:B69" si="10">+C62-F62</f>
        <v>1714</v>
      </c>
      <c r="C62" s="36">
        <f t="shared" ref="C62:C69" si="11">+D62+E62</f>
        <v>4925</v>
      </c>
      <c r="D62" s="10">
        <v>1696</v>
      </c>
      <c r="E62" s="10">
        <v>3229</v>
      </c>
      <c r="F62" s="36">
        <f t="shared" ref="F62:F69" si="12">+G62+H62</f>
        <v>3211</v>
      </c>
      <c r="G62" s="10">
        <v>681</v>
      </c>
      <c r="H62" s="10">
        <v>2530</v>
      </c>
      <c r="I62" s="36"/>
      <c r="J62" s="37"/>
      <c r="K62" s="37"/>
      <c r="L62" s="37"/>
    </row>
    <row r="63" spans="1:15" s="38" customFormat="1" ht="21" customHeight="1" x14ac:dyDescent="0.2">
      <c r="A63" s="69" t="s">
        <v>141</v>
      </c>
      <c r="B63" s="73">
        <f t="shared" si="10"/>
        <v>1905</v>
      </c>
      <c r="C63" s="73">
        <f t="shared" si="11"/>
        <v>4427</v>
      </c>
      <c r="D63" s="70">
        <v>1625</v>
      </c>
      <c r="E63" s="70">
        <v>2802</v>
      </c>
      <c r="F63" s="73">
        <f t="shared" si="12"/>
        <v>2522</v>
      </c>
      <c r="G63" s="70">
        <v>737</v>
      </c>
      <c r="H63" s="70">
        <v>1785</v>
      </c>
      <c r="I63" s="73"/>
      <c r="J63" s="37"/>
      <c r="K63" s="37"/>
      <c r="L63" s="37"/>
    </row>
    <row r="64" spans="1:15" s="38" customFormat="1" ht="21" customHeight="1" x14ac:dyDescent="0.2">
      <c r="A64" s="9" t="s">
        <v>142</v>
      </c>
      <c r="B64" s="36">
        <f t="shared" si="10"/>
        <v>1914</v>
      </c>
      <c r="C64" s="36">
        <f t="shared" si="11"/>
        <v>4152</v>
      </c>
      <c r="D64" s="10">
        <v>1621</v>
      </c>
      <c r="E64" s="10">
        <v>2531</v>
      </c>
      <c r="F64" s="36">
        <f t="shared" si="12"/>
        <v>2238</v>
      </c>
      <c r="G64" s="10">
        <v>654</v>
      </c>
      <c r="H64" s="10">
        <v>1584</v>
      </c>
      <c r="I64" s="36"/>
      <c r="J64" s="37"/>
      <c r="K64" s="37"/>
      <c r="L64" s="37"/>
    </row>
    <row r="65" spans="1:12" s="38" customFormat="1" ht="21" customHeight="1" x14ac:dyDescent="0.2">
      <c r="A65" s="69" t="s">
        <v>143</v>
      </c>
      <c r="B65" s="74">
        <f t="shared" si="10"/>
        <v>2783</v>
      </c>
      <c r="C65" s="74">
        <f t="shared" si="11"/>
        <v>5065</v>
      </c>
      <c r="D65" s="71">
        <v>1625</v>
      </c>
      <c r="E65" s="71">
        <v>3440</v>
      </c>
      <c r="F65" s="74">
        <f t="shared" si="12"/>
        <v>2282</v>
      </c>
      <c r="G65" s="71">
        <v>607</v>
      </c>
      <c r="H65" s="71">
        <v>1675</v>
      </c>
      <c r="I65" s="74"/>
      <c r="J65" s="37"/>
      <c r="K65" s="37"/>
      <c r="L65" s="37"/>
    </row>
    <row r="66" spans="1:12" s="38" customFormat="1" ht="20.45" customHeight="1" x14ac:dyDescent="0.2">
      <c r="A66" s="35" t="s">
        <v>144</v>
      </c>
      <c r="B66" s="36">
        <f t="shared" si="10"/>
        <v>4019</v>
      </c>
      <c r="C66" s="36">
        <f t="shared" si="11"/>
        <v>6022</v>
      </c>
      <c r="D66" s="36">
        <v>1544</v>
      </c>
      <c r="E66" s="36">
        <v>4478</v>
      </c>
      <c r="F66" s="36">
        <f t="shared" si="12"/>
        <v>2003</v>
      </c>
      <c r="G66" s="36">
        <v>207</v>
      </c>
      <c r="H66" s="36">
        <v>1796</v>
      </c>
      <c r="I66" s="36"/>
      <c r="J66" s="37"/>
      <c r="K66" s="37"/>
      <c r="L66" s="37"/>
    </row>
    <row r="67" spans="1:12" s="38" customFormat="1" ht="20.45" customHeight="1" x14ac:dyDescent="0.2">
      <c r="A67" s="72" t="s">
        <v>145</v>
      </c>
      <c r="B67" s="73">
        <f t="shared" si="10"/>
        <v>3620</v>
      </c>
      <c r="C67" s="73">
        <f t="shared" si="11"/>
        <v>5931</v>
      </c>
      <c r="D67" s="73">
        <v>1619</v>
      </c>
      <c r="E67" s="73">
        <v>4312</v>
      </c>
      <c r="F67" s="73">
        <f t="shared" si="12"/>
        <v>2311</v>
      </c>
      <c r="G67" s="73">
        <v>303</v>
      </c>
      <c r="H67" s="73">
        <v>2008</v>
      </c>
      <c r="I67" s="73"/>
      <c r="J67" s="37"/>
      <c r="K67" s="37"/>
      <c r="L67" s="37"/>
    </row>
    <row r="68" spans="1:12" s="38" customFormat="1" ht="20.45" customHeight="1" x14ac:dyDescent="0.2">
      <c r="A68" s="35" t="s">
        <v>146</v>
      </c>
      <c r="B68" s="36">
        <f t="shared" si="10"/>
        <v>5204</v>
      </c>
      <c r="C68" s="36">
        <f t="shared" si="11"/>
        <v>7546</v>
      </c>
      <c r="D68" s="36">
        <v>1420</v>
      </c>
      <c r="E68" s="36">
        <v>6126</v>
      </c>
      <c r="F68" s="36">
        <f t="shared" si="12"/>
        <v>2342</v>
      </c>
      <c r="G68" s="36">
        <v>212</v>
      </c>
      <c r="H68" s="36">
        <v>2130</v>
      </c>
      <c r="I68" s="36"/>
      <c r="J68" s="37"/>
      <c r="K68" s="37"/>
      <c r="L68" s="37"/>
    </row>
    <row r="69" spans="1:12" s="38" customFormat="1" ht="20.45" customHeight="1" x14ac:dyDescent="0.2">
      <c r="A69" s="72" t="s">
        <v>147</v>
      </c>
      <c r="B69" s="74">
        <f t="shared" si="10"/>
        <v>6374</v>
      </c>
      <c r="C69" s="74">
        <f t="shared" si="11"/>
        <v>8508</v>
      </c>
      <c r="D69" s="74">
        <v>1238</v>
      </c>
      <c r="E69" s="74">
        <v>7270</v>
      </c>
      <c r="F69" s="74">
        <f t="shared" si="12"/>
        <v>2134</v>
      </c>
      <c r="G69" s="74">
        <v>279</v>
      </c>
      <c r="H69" s="74">
        <v>1855</v>
      </c>
      <c r="I69" s="74"/>
      <c r="J69" s="37"/>
      <c r="K69" s="37"/>
      <c r="L69" s="37"/>
    </row>
    <row r="70" spans="1:12" s="38" customFormat="1" ht="20.45" customHeight="1" x14ac:dyDescent="0.2">
      <c r="A70" s="35" t="s">
        <v>149</v>
      </c>
      <c r="B70" s="36">
        <f t="shared" ref="B70:B73" si="13">+C70-F70</f>
        <v>2687</v>
      </c>
      <c r="C70" s="36">
        <f t="shared" ref="C70:C73" si="14">+D70+E70</f>
        <v>5126</v>
      </c>
      <c r="D70" s="36">
        <v>1295</v>
      </c>
      <c r="E70" s="36">
        <v>3831</v>
      </c>
      <c r="F70" s="36">
        <f t="shared" ref="F70:F73" si="15">+G70+H70</f>
        <v>2439</v>
      </c>
      <c r="G70" s="36">
        <v>381</v>
      </c>
      <c r="H70" s="36">
        <v>2058</v>
      </c>
      <c r="I70" s="36"/>
      <c r="J70" s="37"/>
      <c r="K70" s="37"/>
      <c r="L70" s="37"/>
    </row>
    <row r="71" spans="1:12" s="38" customFormat="1" ht="20.45" customHeight="1" x14ac:dyDescent="0.2">
      <c r="A71" s="72" t="s">
        <v>150</v>
      </c>
      <c r="B71" s="73">
        <f t="shared" si="13"/>
        <v>4203</v>
      </c>
      <c r="C71" s="73">
        <f t="shared" si="14"/>
        <v>6962</v>
      </c>
      <c r="D71" s="73">
        <v>1520</v>
      </c>
      <c r="E71" s="73">
        <v>5442</v>
      </c>
      <c r="F71" s="73">
        <f t="shared" si="15"/>
        <v>2759</v>
      </c>
      <c r="G71" s="73">
        <v>289</v>
      </c>
      <c r="H71" s="73">
        <v>2470</v>
      </c>
      <c r="I71" s="73"/>
      <c r="J71" s="37"/>
      <c r="K71" s="37"/>
      <c r="L71" s="37"/>
    </row>
    <row r="72" spans="1:12" s="38" customFormat="1" ht="20.45" customHeight="1" x14ac:dyDescent="0.2">
      <c r="A72" s="35" t="s">
        <v>151</v>
      </c>
      <c r="B72" s="36">
        <f t="shared" si="13"/>
        <v>1646</v>
      </c>
      <c r="C72" s="36">
        <f t="shared" si="14"/>
        <v>6094</v>
      </c>
      <c r="D72" s="36">
        <v>1436</v>
      </c>
      <c r="E72" s="36">
        <v>4658</v>
      </c>
      <c r="F72" s="36">
        <f t="shared" si="15"/>
        <v>4448</v>
      </c>
      <c r="G72" s="36">
        <v>541</v>
      </c>
      <c r="H72" s="36">
        <v>3907</v>
      </c>
      <c r="I72" s="36"/>
      <c r="J72" s="37"/>
      <c r="K72" s="37"/>
      <c r="L72" s="37"/>
    </row>
    <row r="73" spans="1:12" s="38" customFormat="1" ht="20.45" customHeight="1" x14ac:dyDescent="0.2">
      <c r="A73" s="72" t="s">
        <v>152</v>
      </c>
      <c r="B73" s="74">
        <f t="shared" si="13"/>
        <v>4514</v>
      </c>
      <c r="C73" s="74">
        <f t="shared" si="14"/>
        <v>7432</v>
      </c>
      <c r="D73" s="74">
        <v>1511</v>
      </c>
      <c r="E73" s="74">
        <v>5921</v>
      </c>
      <c r="F73" s="74">
        <f t="shared" si="15"/>
        <v>2918</v>
      </c>
      <c r="G73" s="74">
        <v>470</v>
      </c>
      <c r="H73" s="74">
        <v>2448</v>
      </c>
      <c r="I73" s="74"/>
      <c r="J73" s="37"/>
      <c r="K73" s="37"/>
      <c r="L73" s="37"/>
    </row>
    <row r="74" spans="1:12" s="38" customFormat="1" ht="20.45" customHeight="1" x14ac:dyDescent="0.2">
      <c r="A74" s="35" t="s">
        <v>153</v>
      </c>
      <c r="B74" s="36">
        <f t="shared" ref="B74:B77" si="16">+C74-F74</f>
        <v>-1368</v>
      </c>
      <c r="C74" s="36">
        <f t="shared" ref="C74:C77" si="17">+D74+E74</f>
        <v>7292</v>
      </c>
      <c r="D74" s="36">
        <v>1147</v>
      </c>
      <c r="E74" s="36">
        <v>6145</v>
      </c>
      <c r="F74" s="36">
        <f t="shared" ref="F74:F77" si="18">+G74+H74</f>
        <v>8660</v>
      </c>
      <c r="G74" s="36">
        <v>1037</v>
      </c>
      <c r="H74" s="36">
        <v>7623</v>
      </c>
      <c r="I74" s="36"/>
      <c r="J74" s="37"/>
      <c r="K74" s="37"/>
      <c r="L74" s="37"/>
    </row>
    <row r="75" spans="1:12" s="38" customFormat="1" ht="20.45" customHeight="1" x14ac:dyDescent="0.2">
      <c r="A75" s="72" t="s">
        <v>154</v>
      </c>
      <c r="B75" s="73">
        <f t="shared" si="16"/>
        <v>3509</v>
      </c>
      <c r="C75" s="73">
        <f t="shared" si="17"/>
        <v>6979</v>
      </c>
      <c r="D75" s="73">
        <v>1232</v>
      </c>
      <c r="E75" s="73">
        <v>5747</v>
      </c>
      <c r="F75" s="73">
        <f t="shared" si="18"/>
        <v>3470</v>
      </c>
      <c r="G75" s="73">
        <v>648</v>
      </c>
      <c r="H75" s="73">
        <v>2822</v>
      </c>
      <c r="I75" s="73"/>
      <c r="J75" s="37"/>
      <c r="K75" s="37"/>
      <c r="L75" s="37"/>
    </row>
    <row r="76" spans="1:12" s="38" customFormat="1" ht="20.45" customHeight="1" x14ac:dyDescent="0.2">
      <c r="A76" s="35" t="s">
        <v>155</v>
      </c>
      <c r="B76" s="36">
        <f t="shared" si="16"/>
        <v>3589</v>
      </c>
      <c r="C76" s="36">
        <f t="shared" si="17"/>
        <v>7417</v>
      </c>
      <c r="D76" s="36">
        <v>1224</v>
      </c>
      <c r="E76" s="36">
        <v>6193</v>
      </c>
      <c r="F76" s="36">
        <f t="shared" si="18"/>
        <v>3828</v>
      </c>
      <c r="G76" s="36">
        <v>784</v>
      </c>
      <c r="H76" s="36">
        <v>3044</v>
      </c>
      <c r="I76" s="36"/>
      <c r="J76" s="37"/>
      <c r="K76" s="37"/>
      <c r="L76" s="37"/>
    </row>
    <row r="77" spans="1:12" s="38" customFormat="1" ht="20.45" customHeight="1" x14ac:dyDescent="0.2">
      <c r="A77" s="72" t="s">
        <v>156</v>
      </c>
      <c r="B77" s="74">
        <f t="shared" si="16"/>
        <v>4932</v>
      </c>
      <c r="C77" s="74">
        <f t="shared" si="17"/>
        <v>9971</v>
      </c>
      <c r="D77" s="74">
        <v>1171</v>
      </c>
      <c r="E77" s="74">
        <v>8800</v>
      </c>
      <c r="F77" s="74">
        <f t="shared" si="18"/>
        <v>5039</v>
      </c>
      <c r="G77" s="74">
        <v>845</v>
      </c>
      <c r="H77" s="74">
        <v>4194</v>
      </c>
      <c r="I77" s="74"/>
      <c r="J77" s="37"/>
      <c r="K77" s="37"/>
      <c r="L77" s="37"/>
    </row>
    <row r="78" spans="1:12" s="38" customFormat="1" ht="20.45" customHeight="1" x14ac:dyDescent="0.2">
      <c r="A78" s="35" t="s">
        <v>158</v>
      </c>
      <c r="B78" s="36">
        <f t="shared" ref="B78:B81" si="19">+C78-F78</f>
        <v>5310</v>
      </c>
      <c r="C78" s="36">
        <f t="shared" ref="C78:C81" si="20">+D78+E78</f>
        <v>12295</v>
      </c>
      <c r="D78" s="36">
        <v>1450</v>
      </c>
      <c r="E78" s="36">
        <v>10845</v>
      </c>
      <c r="F78" s="36">
        <f t="shared" ref="F78:F81" si="21">+G78+H78</f>
        <v>6985</v>
      </c>
      <c r="G78" s="36">
        <v>1483</v>
      </c>
      <c r="H78" s="36">
        <v>5502</v>
      </c>
      <c r="I78" s="36"/>
      <c r="J78" s="37"/>
      <c r="K78" s="37"/>
      <c r="L78" s="37"/>
    </row>
    <row r="79" spans="1:12" s="38" customFormat="1" ht="20.45" customHeight="1" x14ac:dyDescent="0.2">
      <c r="A79" s="72" t="s">
        <v>159</v>
      </c>
      <c r="B79" s="73">
        <f t="shared" si="19"/>
        <v>10826</v>
      </c>
      <c r="C79" s="73">
        <f t="shared" si="20"/>
        <v>18653</v>
      </c>
      <c r="D79" s="73">
        <v>1265</v>
      </c>
      <c r="E79" s="73">
        <v>17388</v>
      </c>
      <c r="F79" s="73">
        <f t="shared" si="21"/>
        <v>7827</v>
      </c>
      <c r="G79" s="73">
        <v>883</v>
      </c>
      <c r="H79" s="73">
        <v>6944</v>
      </c>
      <c r="I79" s="73"/>
      <c r="J79" s="37"/>
      <c r="K79" s="37"/>
      <c r="L79" s="37"/>
    </row>
    <row r="80" spans="1:12" s="38" customFormat="1" ht="20.45" customHeight="1" x14ac:dyDescent="0.2">
      <c r="A80" s="35" t="s">
        <v>160</v>
      </c>
      <c r="B80" s="36">
        <f t="shared" si="19"/>
        <v>13555</v>
      </c>
      <c r="C80" s="36">
        <f t="shared" si="20"/>
        <v>28486</v>
      </c>
      <c r="D80" s="36">
        <v>1432</v>
      </c>
      <c r="E80" s="36">
        <v>27054</v>
      </c>
      <c r="F80" s="36">
        <f t="shared" si="21"/>
        <v>14931</v>
      </c>
      <c r="G80" s="36">
        <v>1233</v>
      </c>
      <c r="H80" s="36">
        <v>13698</v>
      </c>
      <c r="I80" s="36"/>
      <c r="J80" s="37"/>
      <c r="K80" s="37"/>
      <c r="L80" s="37"/>
    </row>
    <row r="81" spans="1:12" s="38" customFormat="1" ht="20.45" customHeight="1" x14ac:dyDescent="0.2">
      <c r="A81" s="39" t="s">
        <v>161</v>
      </c>
      <c r="B81" s="41">
        <f t="shared" si="19"/>
        <v>8671</v>
      </c>
      <c r="C81" s="41">
        <f t="shared" si="20"/>
        <v>28091</v>
      </c>
      <c r="D81" s="41">
        <v>1640</v>
      </c>
      <c r="E81" s="41">
        <v>26451</v>
      </c>
      <c r="F81" s="41">
        <f t="shared" si="21"/>
        <v>19420</v>
      </c>
      <c r="G81" s="41">
        <v>1311</v>
      </c>
      <c r="H81" s="41">
        <v>18109</v>
      </c>
      <c r="I81" s="41"/>
      <c r="J81" s="37"/>
      <c r="K81" s="37"/>
      <c r="L81" s="37"/>
    </row>
    <row r="82" spans="1:12" s="38" customFormat="1" ht="20.45" customHeight="1" x14ac:dyDescent="0.2">
      <c r="A82" s="35" t="s">
        <v>162</v>
      </c>
      <c r="B82" s="36">
        <f t="shared" ref="B82:B85" si="22">+C82-F82</f>
        <v>947</v>
      </c>
      <c r="C82" s="36">
        <f t="shared" ref="C82:C85" si="23">+D82+E82</f>
        <v>31942</v>
      </c>
      <c r="D82" s="36">
        <v>1978</v>
      </c>
      <c r="E82" s="36">
        <v>29964</v>
      </c>
      <c r="F82" s="36">
        <f t="shared" ref="F82:F85" si="24">+G82+H82</f>
        <v>30995</v>
      </c>
      <c r="G82" s="36">
        <v>1387</v>
      </c>
      <c r="H82" s="36">
        <v>29608</v>
      </c>
      <c r="I82" s="36"/>
      <c r="J82" s="37"/>
      <c r="K82" s="37"/>
      <c r="L82" s="37"/>
    </row>
    <row r="83" spans="1:12" s="38" customFormat="1" ht="20.45" customHeight="1" x14ac:dyDescent="0.2">
      <c r="A83" s="72" t="s">
        <v>163</v>
      </c>
      <c r="B83" s="73">
        <f t="shared" si="22"/>
        <v>3569</v>
      </c>
      <c r="C83" s="73">
        <f t="shared" si="23"/>
        <v>39899</v>
      </c>
      <c r="D83" s="73">
        <v>2687</v>
      </c>
      <c r="E83" s="73">
        <v>37212</v>
      </c>
      <c r="F83" s="73">
        <f t="shared" si="24"/>
        <v>36330</v>
      </c>
      <c r="G83" s="73">
        <v>1460</v>
      </c>
      <c r="H83" s="73">
        <v>34870</v>
      </c>
      <c r="I83" s="73"/>
      <c r="J83" s="37"/>
      <c r="K83" s="37"/>
      <c r="L83" s="37"/>
    </row>
    <row r="84" spans="1:12" s="38" customFormat="1" ht="20.45" customHeight="1" x14ac:dyDescent="0.2">
      <c r="A84" s="35" t="s">
        <v>164</v>
      </c>
      <c r="B84" s="36">
        <f t="shared" si="22"/>
        <v>-19328</v>
      </c>
      <c r="C84" s="36">
        <f t="shared" si="23"/>
        <v>39472</v>
      </c>
      <c r="D84" s="36">
        <v>2086</v>
      </c>
      <c r="E84" s="36">
        <v>37386</v>
      </c>
      <c r="F84" s="36">
        <f t="shared" si="24"/>
        <v>58800</v>
      </c>
      <c r="G84" s="36">
        <v>1630</v>
      </c>
      <c r="H84" s="36">
        <v>57170</v>
      </c>
      <c r="I84" s="36"/>
      <c r="J84" s="37"/>
      <c r="K84" s="37"/>
      <c r="L84" s="37"/>
    </row>
    <row r="85" spans="1:12" s="38" customFormat="1" ht="20.45" customHeight="1" x14ac:dyDescent="0.2">
      <c r="A85" s="72" t="s">
        <v>165</v>
      </c>
      <c r="B85" s="41">
        <f t="shared" si="22"/>
        <v>-1757</v>
      </c>
      <c r="C85" s="41">
        <f t="shared" si="23"/>
        <v>20476</v>
      </c>
      <c r="D85" s="41">
        <v>2003</v>
      </c>
      <c r="E85" s="41">
        <v>18473</v>
      </c>
      <c r="F85" s="41">
        <f t="shared" si="24"/>
        <v>22233</v>
      </c>
      <c r="G85" s="41">
        <v>919</v>
      </c>
      <c r="H85" s="41">
        <v>21314</v>
      </c>
      <c r="I85" s="41"/>
      <c r="J85" s="37"/>
      <c r="K85" s="37"/>
      <c r="L85" s="37"/>
    </row>
    <row r="86" spans="1:12" s="38" customFormat="1" ht="20.45" customHeight="1" x14ac:dyDescent="0.2">
      <c r="A86" s="35" t="s">
        <v>166</v>
      </c>
      <c r="B86" s="36">
        <f t="shared" ref="B86:B89" si="25">+C86-F86</f>
        <v>1772</v>
      </c>
      <c r="C86" s="36">
        <f t="shared" ref="C86:C89" si="26">+D86+E86</f>
        <v>14422</v>
      </c>
      <c r="D86" s="36">
        <v>1224</v>
      </c>
      <c r="E86" s="36">
        <v>13198</v>
      </c>
      <c r="F86" s="36">
        <f t="shared" ref="F86:F89" si="27">+G86+H86</f>
        <v>12650</v>
      </c>
      <c r="G86" s="36">
        <v>761</v>
      </c>
      <c r="H86" s="36">
        <v>11889</v>
      </c>
      <c r="I86" s="36"/>
      <c r="J86" s="37"/>
      <c r="K86" s="37"/>
      <c r="L86" s="37"/>
    </row>
    <row r="87" spans="1:12" s="38" customFormat="1" ht="20.45" customHeight="1" x14ac:dyDescent="0.2">
      <c r="A87" s="72" t="s">
        <v>167</v>
      </c>
      <c r="B87" s="73">
        <f t="shared" si="25"/>
        <v>5464</v>
      </c>
      <c r="C87" s="73">
        <f t="shared" si="26"/>
        <v>15390</v>
      </c>
      <c r="D87" s="73">
        <v>1504</v>
      </c>
      <c r="E87" s="73">
        <v>13886</v>
      </c>
      <c r="F87" s="73">
        <f t="shared" si="27"/>
        <v>9926</v>
      </c>
      <c r="G87" s="73">
        <v>531</v>
      </c>
      <c r="H87" s="73">
        <v>9395</v>
      </c>
      <c r="I87" s="73"/>
      <c r="J87" s="37"/>
      <c r="K87" s="37"/>
      <c r="L87" s="37"/>
    </row>
    <row r="88" spans="1:12" s="38" customFormat="1" ht="20.45" customHeight="1" x14ac:dyDescent="0.2">
      <c r="A88" s="35" t="s">
        <v>168</v>
      </c>
      <c r="B88" s="36">
        <f t="shared" si="25"/>
        <v>2956</v>
      </c>
      <c r="C88" s="36">
        <f t="shared" si="26"/>
        <v>12797</v>
      </c>
      <c r="D88" s="36">
        <v>1178</v>
      </c>
      <c r="E88" s="36">
        <v>11619</v>
      </c>
      <c r="F88" s="36">
        <f t="shared" si="27"/>
        <v>9841</v>
      </c>
      <c r="G88" s="36">
        <v>1037</v>
      </c>
      <c r="H88" s="36">
        <v>8804</v>
      </c>
      <c r="I88" s="36"/>
      <c r="J88" s="37"/>
      <c r="K88" s="37"/>
      <c r="L88" s="37"/>
    </row>
    <row r="89" spans="1:12" s="38" customFormat="1" ht="20.45" customHeight="1" x14ac:dyDescent="0.2">
      <c r="A89" s="72" t="s">
        <v>169</v>
      </c>
      <c r="B89" s="41">
        <f t="shared" si="25"/>
        <v>5105</v>
      </c>
      <c r="C89" s="41">
        <f t="shared" si="26"/>
        <v>14691</v>
      </c>
      <c r="D89" s="41">
        <v>1935</v>
      </c>
      <c r="E89" s="41">
        <v>12756</v>
      </c>
      <c r="F89" s="41">
        <f t="shared" si="27"/>
        <v>9586</v>
      </c>
      <c r="G89" s="41">
        <v>400</v>
      </c>
      <c r="H89" s="41">
        <v>9186</v>
      </c>
      <c r="I89" s="41"/>
      <c r="J89" s="37"/>
      <c r="K89" s="37"/>
      <c r="L89" s="37"/>
    </row>
    <row r="90" spans="1:12" s="38" customFormat="1" ht="20.45" customHeight="1" x14ac:dyDescent="0.2">
      <c r="A90" s="35" t="s">
        <v>170</v>
      </c>
      <c r="B90" s="36">
        <f t="shared" ref="B90:B93" si="28">+C90-F90</f>
        <v>1668</v>
      </c>
      <c r="C90" s="36">
        <f t="shared" ref="C90:C93" si="29">+D90+E90</f>
        <v>12556</v>
      </c>
      <c r="D90" s="36">
        <v>1282</v>
      </c>
      <c r="E90" s="36">
        <v>11274</v>
      </c>
      <c r="F90" s="36">
        <f t="shared" ref="F90:F93" si="30">+G90+H90</f>
        <v>10888</v>
      </c>
      <c r="G90" s="36">
        <v>396</v>
      </c>
      <c r="H90" s="36">
        <v>10492</v>
      </c>
      <c r="I90" s="36"/>
      <c r="J90" s="37"/>
      <c r="K90" s="37"/>
      <c r="L90" s="37"/>
    </row>
    <row r="91" spans="1:12" s="38" customFormat="1" ht="20.45" customHeight="1" x14ac:dyDescent="0.2">
      <c r="A91" s="72" t="s">
        <v>171</v>
      </c>
      <c r="B91" s="73"/>
      <c r="C91" s="73"/>
      <c r="D91" s="73"/>
      <c r="E91" s="73"/>
      <c r="F91" s="73"/>
      <c r="G91" s="73"/>
      <c r="H91" s="73"/>
      <c r="I91" s="73"/>
      <c r="J91" s="37"/>
      <c r="K91" s="37"/>
      <c r="L91" s="37"/>
    </row>
    <row r="92" spans="1:12" s="38" customFormat="1" ht="20.45" customHeight="1" x14ac:dyDescent="0.2">
      <c r="A92" s="35" t="s">
        <v>172</v>
      </c>
      <c r="B92" s="36"/>
      <c r="C92" s="36"/>
      <c r="D92" s="36"/>
      <c r="E92" s="36"/>
      <c r="F92" s="36"/>
      <c r="G92" s="36"/>
      <c r="H92" s="36"/>
      <c r="I92" s="36"/>
      <c r="J92" s="37"/>
      <c r="K92" s="37"/>
      <c r="L92" s="37"/>
    </row>
    <row r="93" spans="1:12" s="38" customFormat="1" ht="20.45" customHeight="1" x14ac:dyDescent="0.2">
      <c r="A93" s="72" t="s">
        <v>173</v>
      </c>
      <c r="B93" s="41"/>
      <c r="C93" s="41"/>
      <c r="D93" s="41"/>
      <c r="E93" s="41"/>
      <c r="F93" s="41"/>
      <c r="G93" s="41"/>
      <c r="H93" s="41"/>
      <c r="I93" s="41"/>
      <c r="J93" s="37"/>
      <c r="K93" s="37"/>
      <c r="L93" s="37"/>
    </row>
  </sheetData>
  <mergeCells count="6">
    <mergeCell ref="A6:A8"/>
    <mergeCell ref="B5:H5"/>
    <mergeCell ref="B6:H6"/>
    <mergeCell ref="C7:E7"/>
    <mergeCell ref="F7:H7"/>
    <mergeCell ref="B7:B8"/>
  </mergeCells>
  <pageMargins left="0.19685039370078741" right="0.23622047244094491" top="0.27559055118110237" bottom="0.19685039370078741" header="0.27559055118110237" footer="0.15748031496062992"/>
  <pageSetup paperSize="9" scale="70" fitToHeight="4" orientation="landscape" r:id="rId1"/>
  <headerFooter alignWithMargins="0"/>
  <rowBreaks count="2" manualBreakCount="2">
    <brk id="37" max="7" man="1"/>
    <brk id="6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2"/>
  </sheetPr>
  <dimension ref="A1:DN94"/>
  <sheetViews>
    <sheetView showGridLines="0" view="pageBreakPreview" zoomScale="80" zoomScaleNormal="100" zoomScaleSheetLayoutView="80" workbookViewId="0">
      <pane ySplit="10" topLeftCell="A69" activePane="bottomLeft" state="frozen"/>
      <selection activeCell="A9" sqref="A9"/>
      <selection pane="bottomLeft" activeCell="A92" sqref="A92"/>
    </sheetView>
  </sheetViews>
  <sheetFormatPr defaultColWidth="9.140625" defaultRowHeight="12.75" x14ac:dyDescent="0.2"/>
  <cols>
    <col min="1" max="1" width="16.5703125" style="3" customWidth="1"/>
    <col min="2" max="2" width="17.140625" style="3" customWidth="1"/>
    <col min="3" max="3" width="21.7109375" style="3" customWidth="1"/>
    <col min="4" max="4" width="20.7109375" style="3" customWidth="1"/>
    <col min="5" max="5" width="14.28515625" style="3" customWidth="1"/>
    <col min="6" max="6" width="11.28515625" style="3" customWidth="1"/>
    <col min="7" max="7" width="15.85546875" style="3" customWidth="1"/>
    <col min="8" max="8" width="15.140625" style="3" customWidth="1"/>
    <col min="9" max="9" width="16.5703125" style="3" customWidth="1"/>
    <col min="10" max="10" width="16" style="3" customWidth="1"/>
    <col min="11" max="11" width="15.140625" style="3" customWidth="1"/>
    <col min="12" max="12" width="19.140625" style="3" customWidth="1"/>
    <col min="13" max="14" width="20" style="3" customWidth="1"/>
    <col min="15" max="15" width="20.7109375" style="3" customWidth="1"/>
    <col min="16" max="17" width="14" style="3" customWidth="1"/>
    <col min="18" max="18" width="14.42578125" style="3" customWidth="1"/>
    <col min="19" max="16384" width="9.140625" style="3"/>
  </cols>
  <sheetData>
    <row r="1" spans="1:118" s="2" customFormat="1" ht="18" x14ac:dyDescent="0.2">
      <c r="A1" s="1" t="s">
        <v>9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3" spans="1:118" ht="15.75" x14ac:dyDescent="0.25">
      <c r="A3" s="5" t="s">
        <v>85</v>
      </c>
      <c r="C3" s="5"/>
      <c r="D3" s="5"/>
      <c r="E3" s="5"/>
    </row>
    <row r="5" spans="1:118" ht="27.75" customHeight="1" x14ac:dyDescent="0.2">
      <c r="A5" s="110"/>
      <c r="B5" s="295" t="s">
        <v>86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296"/>
    </row>
    <row r="6" spans="1:118" ht="35.25" customHeight="1" x14ac:dyDescent="0.2">
      <c r="A6" s="125" t="s">
        <v>12</v>
      </c>
      <c r="B6" s="140" t="s">
        <v>13</v>
      </c>
      <c r="C6" s="225" t="s">
        <v>14</v>
      </c>
      <c r="D6" s="228" t="s">
        <v>15</v>
      </c>
      <c r="E6" s="278" t="s">
        <v>75</v>
      </c>
      <c r="F6" s="279"/>
      <c r="G6" s="279"/>
      <c r="H6" s="279"/>
      <c r="I6" s="279"/>
      <c r="J6" s="279"/>
      <c r="K6" s="279"/>
      <c r="L6" s="279"/>
      <c r="M6" s="279"/>
      <c r="N6" s="279"/>
      <c r="O6" s="280"/>
      <c r="P6" s="289" t="s">
        <v>106</v>
      </c>
      <c r="Q6" s="290"/>
      <c r="R6" s="291"/>
    </row>
    <row r="7" spans="1:118" s="7" customFormat="1" ht="25.5" customHeight="1" x14ac:dyDescent="0.2">
      <c r="A7" s="125"/>
      <c r="B7" s="140"/>
      <c r="C7" s="226"/>
      <c r="D7" s="229"/>
      <c r="E7" s="299" t="s">
        <v>13</v>
      </c>
      <c r="F7" s="283" t="s">
        <v>14</v>
      </c>
      <c r="G7" s="284"/>
      <c r="H7" s="285"/>
      <c r="I7" s="285"/>
      <c r="J7" s="286"/>
      <c r="K7" s="283" t="s">
        <v>15</v>
      </c>
      <c r="L7" s="285"/>
      <c r="M7" s="285"/>
      <c r="N7" s="287"/>
      <c r="O7" s="288"/>
      <c r="P7" s="297" t="s">
        <v>13</v>
      </c>
      <c r="Q7" s="292" t="s">
        <v>14</v>
      </c>
      <c r="R7" s="292" t="s">
        <v>15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118" s="7" customFormat="1" ht="40.5" customHeight="1" x14ac:dyDescent="0.2">
      <c r="A8" s="125"/>
      <c r="B8" s="140"/>
      <c r="C8" s="226"/>
      <c r="D8" s="229"/>
      <c r="E8" s="299"/>
      <c r="F8" s="241" t="s">
        <v>66</v>
      </c>
      <c r="G8" s="237" t="s">
        <v>93</v>
      </c>
      <c r="H8" s="237" t="s">
        <v>77</v>
      </c>
      <c r="I8" s="237" t="s">
        <v>2</v>
      </c>
      <c r="J8" s="237" t="s">
        <v>3</v>
      </c>
      <c r="K8" s="241" t="s">
        <v>66</v>
      </c>
      <c r="L8" s="237" t="s">
        <v>78</v>
      </c>
      <c r="M8" s="237" t="s">
        <v>79</v>
      </c>
      <c r="N8" s="237" t="s">
        <v>7</v>
      </c>
      <c r="O8" s="281" t="s">
        <v>124</v>
      </c>
      <c r="P8" s="297"/>
      <c r="Q8" s="293"/>
      <c r="R8" s="29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118" s="7" customFormat="1" ht="35.25" customHeight="1" x14ac:dyDescent="0.2">
      <c r="A9" s="126"/>
      <c r="B9" s="141"/>
      <c r="C9" s="276"/>
      <c r="D9" s="277"/>
      <c r="E9" s="300"/>
      <c r="F9" s="258"/>
      <c r="G9" s="250"/>
      <c r="H9" s="250"/>
      <c r="I9" s="250"/>
      <c r="J9" s="250"/>
      <c r="K9" s="258"/>
      <c r="L9" s="250"/>
      <c r="M9" s="250"/>
      <c r="N9" s="250"/>
      <c r="O9" s="282"/>
      <c r="P9" s="298"/>
      <c r="Q9" s="294"/>
      <c r="R9" s="29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</row>
    <row r="10" spans="1:118" s="18" customFormat="1" ht="21" customHeight="1" x14ac:dyDescent="0.25">
      <c r="A10" s="68">
        <v>1</v>
      </c>
      <c r="B10" s="68">
        <f t="shared" ref="B10:D10" si="0">A10+1</f>
        <v>2</v>
      </c>
      <c r="C10" s="68">
        <f t="shared" si="0"/>
        <v>3</v>
      </c>
      <c r="D10" s="68">
        <f t="shared" si="0"/>
        <v>4</v>
      </c>
      <c r="E10" s="68">
        <f>+D10+1</f>
        <v>5</v>
      </c>
      <c r="F10" s="68">
        <f t="shared" ref="F10:M10" si="1">E10+1</f>
        <v>6</v>
      </c>
      <c r="G10" s="68"/>
      <c r="H10" s="68">
        <f>F10+1</f>
        <v>7</v>
      </c>
      <c r="I10" s="68">
        <f t="shared" si="1"/>
        <v>8</v>
      </c>
      <c r="J10" s="68">
        <f t="shared" si="1"/>
        <v>9</v>
      </c>
      <c r="K10" s="68">
        <f>J10+1</f>
        <v>10</v>
      </c>
      <c r="L10" s="68">
        <f t="shared" si="1"/>
        <v>11</v>
      </c>
      <c r="M10" s="68">
        <f t="shared" si="1"/>
        <v>12</v>
      </c>
      <c r="N10" s="68">
        <f t="shared" ref="N10" si="2">M10+1</f>
        <v>13</v>
      </c>
      <c r="O10" s="68">
        <f t="shared" ref="O10:R10" si="3">N10+1</f>
        <v>14</v>
      </c>
      <c r="P10" s="68">
        <f t="shared" si="3"/>
        <v>15</v>
      </c>
      <c r="Q10" s="68">
        <f t="shared" si="3"/>
        <v>16</v>
      </c>
      <c r="R10" s="68">
        <f t="shared" si="3"/>
        <v>17</v>
      </c>
    </row>
    <row r="11" spans="1:118" s="20" customFormat="1" ht="21" customHeight="1" x14ac:dyDescent="0.2">
      <c r="A11" s="9" t="s">
        <v>20</v>
      </c>
      <c r="B11" s="10">
        <f>+C11-D11</f>
        <v>137762</v>
      </c>
      <c r="C11" s="10">
        <f>+F11+Q11+'MPI NBP 2-IIP NBP 2'!B11</f>
        <v>142734</v>
      </c>
      <c r="D11" s="10">
        <f>+K11+R11</f>
        <v>4972</v>
      </c>
      <c r="E11" s="10">
        <f>+F11-K11</f>
        <v>-4614</v>
      </c>
      <c r="F11" s="10">
        <f>+G11+H11+I11+J11</f>
        <v>358</v>
      </c>
      <c r="G11" s="10">
        <v>56</v>
      </c>
      <c r="H11" s="10">
        <v>0</v>
      </c>
      <c r="I11" s="10">
        <v>0</v>
      </c>
      <c r="J11" s="10">
        <v>302</v>
      </c>
      <c r="K11" s="10">
        <f>+L11+M11+N11+O11</f>
        <v>4972</v>
      </c>
      <c r="L11" s="10">
        <v>142</v>
      </c>
      <c r="M11" s="10">
        <v>4830</v>
      </c>
      <c r="N11" s="10">
        <v>0</v>
      </c>
      <c r="O11" s="10">
        <v>0</v>
      </c>
      <c r="P11" s="10">
        <f>+Q11-R11</f>
        <v>0</v>
      </c>
      <c r="Q11" s="10">
        <v>0</v>
      </c>
      <c r="R11" s="10">
        <v>0</v>
      </c>
      <c r="S11" s="50"/>
    </row>
    <row r="12" spans="1:118" s="20" customFormat="1" ht="21" customHeight="1" x14ac:dyDescent="0.2">
      <c r="A12" s="69" t="s">
        <v>21</v>
      </c>
      <c r="B12" s="70">
        <f t="shared" ref="B12:B54" si="4">+C12-D12</f>
        <v>132125</v>
      </c>
      <c r="C12" s="70">
        <f>+F12+Q12+'MPI NBP 2-IIP NBP 2'!B12</f>
        <v>136451</v>
      </c>
      <c r="D12" s="70">
        <f t="shared" ref="D12:D54" si="5">+K12+R12</f>
        <v>4326</v>
      </c>
      <c r="E12" s="70">
        <f t="shared" ref="E12:E54" si="6">+F12-K12</f>
        <v>-3893</v>
      </c>
      <c r="F12" s="70">
        <f t="shared" ref="F12:F54" si="7">+G12+H12+I12+J12</f>
        <v>433</v>
      </c>
      <c r="G12" s="70">
        <v>146</v>
      </c>
      <c r="H12" s="70">
        <v>0</v>
      </c>
      <c r="I12" s="70">
        <v>0</v>
      </c>
      <c r="J12" s="70">
        <v>287</v>
      </c>
      <c r="K12" s="70">
        <f t="shared" ref="K12:K54" si="8">+L12+M12+N12+O12</f>
        <v>4326</v>
      </c>
      <c r="L12" s="70">
        <v>131</v>
      </c>
      <c r="M12" s="70">
        <v>4195</v>
      </c>
      <c r="N12" s="70">
        <v>0</v>
      </c>
      <c r="O12" s="70">
        <v>0</v>
      </c>
      <c r="P12" s="70">
        <f t="shared" ref="P12:P54" si="9">+Q12-R12</f>
        <v>0</v>
      </c>
      <c r="Q12" s="70">
        <v>0</v>
      </c>
      <c r="R12" s="70">
        <v>0</v>
      </c>
      <c r="S12" s="50"/>
    </row>
    <row r="13" spans="1:118" s="20" customFormat="1" ht="21" customHeight="1" x14ac:dyDescent="0.2">
      <c r="A13" s="9" t="s">
        <v>22</v>
      </c>
      <c r="B13" s="10">
        <f t="shared" si="4"/>
        <v>124774</v>
      </c>
      <c r="C13" s="10">
        <f>+F13+Q13+'MPI NBP 2-IIP NBP 2'!B13</f>
        <v>130772</v>
      </c>
      <c r="D13" s="10">
        <f t="shared" si="5"/>
        <v>5998</v>
      </c>
      <c r="E13" s="10">
        <f t="shared" si="6"/>
        <v>-5579</v>
      </c>
      <c r="F13" s="10">
        <f t="shared" si="7"/>
        <v>419</v>
      </c>
      <c r="G13" s="10">
        <v>140</v>
      </c>
      <c r="H13" s="10">
        <v>0</v>
      </c>
      <c r="I13" s="10">
        <v>0</v>
      </c>
      <c r="J13" s="10">
        <v>279</v>
      </c>
      <c r="K13" s="10">
        <f t="shared" si="8"/>
        <v>5998</v>
      </c>
      <c r="L13" s="10">
        <v>124</v>
      </c>
      <c r="M13" s="10">
        <v>5874</v>
      </c>
      <c r="N13" s="10">
        <v>0</v>
      </c>
      <c r="O13" s="10">
        <v>0</v>
      </c>
      <c r="P13" s="10">
        <f t="shared" si="9"/>
        <v>0</v>
      </c>
      <c r="Q13" s="10">
        <v>0</v>
      </c>
      <c r="R13" s="10">
        <v>0</v>
      </c>
      <c r="S13" s="50"/>
    </row>
    <row r="14" spans="1:118" s="20" customFormat="1" ht="21" customHeight="1" x14ac:dyDescent="0.2">
      <c r="A14" s="69" t="s">
        <v>23</v>
      </c>
      <c r="B14" s="71">
        <f t="shared" si="4"/>
        <v>109958</v>
      </c>
      <c r="C14" s="71">
        <f>+F14+Q14+'MPI NBP 2-IIP NBP 2'!B14</f>
        <v>110382</v>
      </c>
      <c r="D14" s="71">
        <f t="shared" si="5"/>
        <v>424</v>
      </c>
      <c r="E14" s="71">
        <f t="shared" si="6"/>
        <v>-38</v>
      </c>
      <c r="F14" s="71">
        <f t="shared" si="7"/>
        <v>386</v>
      </c>
      <c r="G14" s="71">
        <v>128</v>
      </c>
      <c r="H14" s="71">
        <v>0</v>
      </c>
      <c r="I14" s="71">
        <v>0</v>
      </c>
      <c r="J14" s="71">
        <v>258</v>
      </c>
      <c r="K14" s="71">
        <f t="shared" si="8"/>
        <v>424</v>
      </c>
      <c r="L14" s="71">
        <v>101</v>
      </c>
      <c r="M14" s="71">
        <v>305</v>
      </c>
      <c r="N14" s="71">
        <v>18</v>
      </c>
      <c r="O14" s="71">
        <v>0</v>
      </c>
      <c r="P14" s="71">
        <f t="shared" si="9"/>
        <v>0</v>
      </c>
      <c r="Q14" s="71">
        <v>0</v>
      </c>
      <c r="R14" s="71">
        <v>0</v>
      </c>
      <c r="S14" s="50"/>
    </row>
    <row r="15" spans="1:118" s="20" customFormat="1" ht="21" customHeight="1" x14ac:dyDescent="0.2">
      <c r="A15" s="9" t="s">
        <v>24</v>
      </c>
      <c r="B15" s="10">
        <f t="shared" si="4"/>
        <v>116399</v>
      </c>
      <c r="C15" s="10">
        <f>+F15+Q15+'MPI NBP 2-IIP NBP 2'!B15</f>
        <v>120893</v>
      </c>
      <c r="D15" s="10">
        <f t="shared" si="5"/>
        <v>4494</v>
      </c>
      <c r="E15" s="10">
        <f t="shared" si="6"/>
        <v>-4065</v>
      </c>
      <c r="F15" s="10">
        <f t="shared" si="7"/>
        <v>429</v>
      </c>
      <c r="G15" s="10">
        <v>129</v>
      </c>
      <c r="H15" s="10">
        <v>0</v>
      </c>
      <c r="I15" s="10">
        <v>0</v>
      </c>
      <c r="J15" s="10">
        <v>300</v>
      </c>
      <c r="K15" s="10">
        <f t="shared" si="8"/>
        <v>4494</v>
      </c>
      <c r="L15" s="10">
        <v>107</v>
      </c>
      <c r="M15" s="10">
        <v>4387</v>
      </c>
      <c r="N15" s="10">
        <v>0</v>
      </c>
      <c r="O15" s="10">
        <v>0</v>
      </c>
      <c r="P15" s="10">
        <f t="shared" si="9"/>
        <v>0</v>
      </c>
      <c r="Q15" s="10">
        <v>0</v>
      </c>
      <c r="R15" s="10">
        <v>0</v>
      </c>
      <c r="S15" s="50"/>
    </row>
    <row r="16" spans="1:118" s="20" customFormat="1" ht="21" customHeight="1" x14ac:dyDescent="0.2">
      <c r="A16" s="69" t="s">
        <v>25</v>
      </c>
      <c r="B16" s="70">
        <f t="shared" si="4"/>
        <v>135844</v>
      </c>
      <c r="C16" s="70">
        <f>+F16+Q16+'MPI NBP 2-IIP NBP 2'!B16</f>
        <v>138485</v>
      </c>
      <c r="D16" s="70">
        <f t="shared" si="5"/>
        <v>2641</v>
      </c>
      <c r="E16" s="70">
        <f t="shared" si="6"/>
        <v>-2140</v>
      </c>
      <c r="F16" s="70">
        <f t="shared" si="7"/>
        <v>501</v>
      </c>
      <c r="G16" s="70">
        <v>130</v>
      </c>
      <c r="H16" s="70">
        <v>0</v>
      </c>
      <c r="I16" s="70">
        <v>0</v>
      </c>
      <c r="J16" s="70">
        <v>371</v>
      </c>
      <c r="K16" s="70">
        <f t="shared" si="8"/>
        <v>2641</v>
      </c>
      <c r="L16" s="70">
        <v>111</v>
      </c>
      <c r="M16" s="70">
        <v>2530</v>
      </c>
      <c r="N16" s="70">
        <v>0</v>
      </c>
      <c r="O16" s="70">
        <v>0</v>
      </c>
      <c r="P16" s="70">
        <f t="shared" si="9"/>
        <v>0</v>
      </c>
      <c r="Q16" s="70">
        <v>0</v>
      </c>
      <c r="R16" s="70">
        <v>0</v>
      </c>
      <c r="S16" s="50"/>
    </row>
    <row r="17" spans="1:19" s="22" customFormat="1" ht="21" customHeight="1" x14ac:dyDescent="0.2">
      <c r="A17" s="9" t="s">
        <v>26</v>
      </c>
      <c r="B17" s="10">
        <f t="shared" si="4"/>
        <v>129195</v>
      </c>
      <c r="C17" s="10">
        <f>+F17+Q17+'MPI NBP 2-IIP NBP 2'!B17</f>
        <v>134272</v>
      </c>
      <c r="D17" s="10">
        <f t="shared" si="5"/>
        <v>5077</v>
      </c>
      <c r="E17" s="10">
        <f t="shared" si="6"/>
        <v>-4541</v>
      </c>
      <c r="F17" s="10">
        <f t="shared" si="7"/>
        <v>536</v>
      </c>
      <c r="G17" s="10">
        <v>125</v>
      </c>
      <c r="H17" s="10">
        <v>0</v>
      </c>
      <c r="I17" s="10">
        <v>0</v>
      </c>
      <c r="J17" s="10">
        <v>411</v>
      </c>
      <c r="K17" s="10">
        <f t="shared" si="8"/>
        <v>5077</v>
      </c>
      <c r="L17" s="10">
        <v>108</v>
      </c>
      <c r="M17" s="10">
        <v>4968</v>
      </c>
      <c r="N17" s="10">
        <v>1</v>
      </c>
      <c r="O17" s="10">
        <v>0</v>
      </c>
      <c r="P17" s="10">
        <f t="shared" si="9"/>
        <v>0</v>
      </c>
      <c r="Q17" s="10">
        <v>0</v>
      </c>
      <c r="R17" s="10">
        <v>0</v>
      </c>
      <c r="S17" s="50"/>
    </row>
    <row r="18" spans="1:19" s="20" customFormat="1" ht="21" customHeight="1" x14ac:dyDescent="0.2">
      <c r="A18" s="69" t="s">
        <v>27</v>
      </c>
      <c r="B18" s="71">
        <f t="shared" si="4"/>
        <v>132822</v>
      </c>
      <c r="C18" s="71">
        <f>+F18+Q18+'MPI NBP 2-IIP NBP 2'!B18</f>
        <v>139373</v>
      </c>
      <c r="D18" s="71">
        <f t="shared" si="5"/>
        <v>6551</v>
      </c>
      <c r="E18" s="71">
        <f t="shared" si="6"/>
        <v>-6016</v>
      </c>
      <c r="F18" s="71">
        <f t="shared" si="7"/>
        <v>535</v>
      </c>
      <c r="G18" s="71">
        <v>124</v>
      </c>
      <c r="H18" s="71">
        <v>0</v>
      </c>
      <c r="I18" s="71">
        <v>0</v>
      </c>
      <c r="J18" s="71">
        <v>411</v>
      </c>
      <c r="K18" s="71">
        <f t="shared" si="8"/>
        <v>6551</v>
      </c>
      <c r="L18" s="71">
        <v>107</v>
      </c>
      <c r="M18" s="71">
        <v>6434</v>
      </c>
      <c r="N18" s="71">
        <v>10</v>
      </c>
      <c r="O18" s="71">
        <v>0</v>
      </c>
      <c r="P18" s="71">
        <f t="shared" si="9"/>
        <v>0</v>
      </c>
      <c r="Q18" s="71">
        <v>0</v>
      </c>
      <c r="R18" s="71">
        <v>0</v>
      </c>
      <c r="S18" s="50"/>
    </row>
    <row r="19" spans="1:19" s="20" customFormat="1" ht="21" customHeight="1" x14ac:dyDescent="0.2">
      <c r="A19" s="9" t="s">
        <v>28</v>
      </c>
      <c r="B19" s="10">
        <f t="shared" si="4"/>
        <v>140612</v>
      </c>
      <c r="C19" s="10">
        <f>+F19+Q19+'MPI NBP 2-IIP NBP 2'!B19</f>
        <v>144354</v>
      </c>
      <c r="D19" s="10">
        <f t="shared" si="5"/>
        <v>3742</v>
      </c>
      <c r="E19" s="10">
        <f t="shared" si="6"/>
        <v>-3225</v>
      </c>
      <c r="F19" s="10">
        <f t="shared" si="7"/>
        <v>517</v>
      </c>
      <c r="G19" s="10">
        <v>126</v>
      </c>
      <c r="H19" s="10">
        <v>0</v>
      </c>
      <c r="I19" s="10">
        <v>0</v>
      </c>
      <c r="J19" s="10">
        <v>391</v>
      </c>
      <c r="K19" s="10">
        <f t="shared" si="8"/>
        <v>3742</v>
      </c>
      <c r="L19" s="10">
        <v>107</v>
      </c>
      <c r="M19" s="10">
        <v>3632</v>
      </c>
      <c r="N19" s="10">
        <v>3</v>
      </c>
      <c r="O19" s="10">
        <v>0</v>
      </c>
      <c r="P19" s="10">
        <f t="shared" si="9"/>
        <v>0</v>
      </c>
      <c r="Q19" s="10">
        <v>0</v>
      </c>
      <c r="R19" s="10">
        <v>0</v>
      </c>
      <c r="S19" s="50"/>
    </row>
    <row r="20" spans="1:19" s="20" customFormat="1" ht="21" customHeight="1" x14ac:dyDescent="0.2">
      <c r="A20" s="69" t="s">
        <v>29</v>
      </c>
      <c r="B20" s="70">
        <f t="shared" si="4"/>
        <v>144701</v>
      </c>
      <c r="C20" s="70">
        <f>+F20+Q20+'MPI NBP 2-IIP NBP 2'!B20</f>
        <v>149808</v>
      </c>
      <c r="D20" s="70">
        <f t="shared" si="5"/>
        <v>5107</v>
      </c>
      <c r="E20" s="70">
        <f t="shared" si="6"/>
        <v>-4573</v>
      </c>
      <c r="F20" s="70">
        <f t="shared" si="7"/>
        <v>534</v>
      </c>
      <c r="G20" s="70">
        <v>128</v>
      </c>
      <c r="H20" s="70">
        <v>0</v>
      </c>
      <c r="I20" s="70">
        <v>0</v>
      </c>
      <c r="J20" s="70">
        <v>406</v>
      </c>
      <c r="K20" s="70">
        <f t="shared" si="8"/>
        <v>5107</v>
      </c>
      <c r="L20" s="70">
        <v>0</v>
      </c>
      <c r="M20" s="70">
        <v>5103</v>
      </c>
      <c r="N20" s="70">
        <v>4</v>
      </c>
      <c r="O20" s="70">
        <v>0</v>
      </c>
      <c r="P20" s="70">
        <f t="shared" si="9"/>
        <v>0</v>
      </c>
      <c r="Q20" s="70">
        <v>0</v>
      </c>
      <c r="R20" s="70">
        <v>0</v>
      </c>
      <c r="S20" s="50"/>
    </row>
    <row r="21" spans="1:19" s="20" customFormat="1" ht="21" customHeight="1" x14ac:dyDescent="0.2">
      <c r="A21" s="9" t="s">
        <v>30</v>
      </c>
      <c r="B21" s="10">
        <f t="shared" si="4"/>
        <v>145931</v>
      </c>
      <c r="C21" s="10">
        <f>+F21+Q21+'MPI NBP 2-IIP NBP 2'!B21</f>
        <v>153572</v>
      </c>
      <c r="D21" s="10">
        <f t="shared" si="5"/>
        <v>7641</v>
      </c>
      <c r="E21" s="10">
        <f t="shared" si="6"/>
        <v>-7092</v>
      </c>
      <c r="F21" s="10">
        <f t="shared" si="7"/>
        <v>549</v>
      </c>
      <c r="G21" s="10">
        <v>126</v>
      </c>
      <c r="H21" s="10">
        <v>0</v>
      </c>
      <c r="I21" s="10">
        <v>0</v>
      </c>
      <c r="J21" s="10">
        <v>423</v>
      </c>
      <c r="K21" s="10">
        <f t="shared" si="8"/>
        <v>7641</v>
      </c>
      <c r="L21" s="10">
        <v>0</v>
      </c>
      <c r="M21" s="10">
        <v>7638</v>
      </c>
      <c r="N21" s="10">
        <v>3</v>
      </c>
      <c r="O21" s="10">
        <v>0</v>
      </c>
      <c r="P21" s="10">
        <f t="shared" si="9"/>
        <v>0</v>
      </c>
      <c r="Q21" s="10">
        <v>0</v>
      </c>
      <c r="R21" s="10">
        <v>0</v>
      </c>
      <c r="S21" s="50"/>
    </row>
    <row r="22" spans="1:19" s="20" customFormat="1" ht="21" customHeight="1" x14ac:dyDescent="0.2">
      <c r="A22" s="69" t="s">
        <v>31</v>
      </c>
      <c r="B22" s="71">
        <f t="shared" si="4"/>
        <v>138043</v>
      </c>
      <c r="C22" s="71">
        <f>+F22+Q22+'MPI NBP 2-IIP NBP 2'!B22</f>
        <v>141615</v>
      </c>
      <c r="D22" s="71">
        <f t="shared" si="5"/>
        <v>3572</v>
      </c>
      <c r="E22" s="71">
        <f t="shared" si="6"/>
        <v>-3070</v>
      </c>
      <c r="F22" s="71">
        <f t="shared" si="7"/>
        <v>502</v>
      </c>
      <c r="G22" s="71">
        <v>120</v>
      </c>
      <c r="H22" s="71">
        <v>0</v>
      </c>
      <c r="I22" s="71">
        <v>0</v>
      </c>
      <c r="J22" s="71">
        <v>382</v>
      </c>
      <c r="K22" s="71">
        <f t="shared" si="8"/>
        <v>3572</v>
      </c>
      <c r="L22" s="71">
        <v>0</v>
      </c>
      <c r="M22" s="71">
        <v>3569</v>
      </c>
      <c r="N22" s="71">
        <v>3</v>
      </c>
      <c r="O22" s="71">
        <v>0</v>
      </c>
      <c r="P22" s="71">
        <f t="shared" si="9"/>
        <v>0</v>
      </c>
      <c r="Q22" s="71">
        <v>0</v>
      </c>
      <c r="R22" s="71">
        <v>0</v>
      </c>
      <c r="S22" s="50"/>
    </row>
    <row r="23" spans="1:19" s="22" customFormat="1" ht="21" customHeight="1" x14ac:dyDescent="0.2">
      <c r="A23" s="9" t="s">
        <v>32</v>
      </c>
      <c r="B23" s="10">
        <f t="shared" si="4"/>
        <v>144345</v>
      </c>
      <c r="C23" s="10">
        <f>+F23+Q23+'MPI NBP 2-IIP NBP 2'!B23</f>
        <v>148211</v>
      </c>
      <c r="D23" s="10">
        <f t="shared" si="5"/>
        <v>3866</v>
      </c>
      <c r="E23" s="10">
        <f t="shared" si="6"/>
        <v>-3225</v>
      </c>
      <c r="F23" s="10">
        <f t="shared" si="7"/>
        <v>641</v>
      </c>
      <c r="G23" s="10">
        <v>120</v>
      </c>
      <c r="H23" s="10">
        <v>0</v>
      </c>
      <c r="I23" s="10">
        <v>0</v>
      </c>
      <c r="J23" s="10">
        <v>521</v>
      </c>
      <c r="K23" s="10">
        <f t="shared" si="8"/>
        <v>3866</v>
      </c>
      <c r="L23" s="10">
        <v>0</v>
      </c>
      <c r="M23" s="10">
        <v>3863</v>
      </c>
      <c r="N23" s="10">
        <v>3</v>
      </c>
      <c r="O23" s="10">
        <v>0</v>
      </c>
      <c r="P23" s="10">
        <f t="shared" si="9"/>
        <v>0</v>
      </c>
      <c r="Q23" s="10">
        <v>0</v>
      </c>
      <c r="R23" s="10">
        <v>0</v>
      </c>
      <c r="S23" s="50"/>
    </row>
    <row r="24" spans="1:19" s="20" customFormat="1" ht="21" customHeight="1" x14ac:dyDescent="0.2">
      <c r="A24" s="69" t="s">
        <v>33</v>
      </c>
      <c r="B24" s="70">
        <f t="shared" si="4"/>
        <v>143392</v>
      </c>
      <c r="C24" s="70">
        <f>+F24+Q24+'MPI NBP 2-IIP NBP 2'!B24</f>
        <v>152993</v>
      </c>
      <c r="D24" s="70">
        <f t="shared" si="5"/>
        <v>9601</v>
      </c>
      <c r="E24" s="70">
        <f t="shared" si="6"/>
        <v>-8983</v>
      </c>
      <c r="F24" s="70">
        <f t="shared" si="7"/>
        <v>618</v>
      </c>
      <c r="G24" s="70">
        <v>116</v>
      </c>
      <c r="H24" s="70">
        <v>0</v>
      </c>
      <c r="I24" s="70">
        <v>0</v>
      </c>
      <c r="J24" s="70">
        <v>502</v>
      </c>
      <c r="K24" s="70">
        <f t="shared" si="8"/>
        <v>9601</v>
      </c>
      <c r="L24" s="70">
        <v>0</v>
      </c>
      <c r="M24" s="70">
        <v>9595</v>
      </c>
      <c r="N24" s="70">
        <v>6</v>
      </c>
      <c r="O24" s="70">
        <v>0</v>
      </c>
      <c r="P24" s="70">
        <f t="shared" si="9"/>
        <v>0</v>
      </c>
      <c r="Q24" s="70">
        <v>0</v>
      </c>
      <c r="R24" s="70">
        <v>0</v>
      </c>
      <c r="S24" s="50"/>
    </row>
    <row r="25" spans="1:19" s="20" customFormat="1" ht="21" customHeight="1" x14ac:dyDescent="0.2">
      <c r="A25" s="9" t="s">
        <v>34</v>
      </c>
      <c r="B25" s="10">
        <f t="shared" si="4"/>
        <v>145970</v>
      </c>
      <c r="C25" s="10">
        <f>+F25+Q25+'MPI NBP 2-IIP NBP 2'!B25</f>
        <v>155996</v>
      </c>
      <c r="D25" s="10">
        <f t="shared" si="5"/>
        <v>10026</v>
      </c>
      <c r="E25" s="10">
        <f t="shared" si="6"/>
        <v>-9412</v>
      </c>
      <c r="F25" s="10">
        <f t="shared" si="7"/>
        <v>614</v>
      </c>
      <c r="G25" s="10">
        <v>116</v>
      </c>
      <c r="H25" s="10">
        <v>0</v>
      </c>
      <c r="I25" s="10">
        <v>0</v>
      </c>
      <c r="J25" s="10">
        <v>498</v>
      </c>
      <c r="K25" s="10">
        <f t="shared" si="8"/>
        <v>10026</v>
      </c>
      <c r="L25" s="10">
        <v>0</v>
      </c>
      <c r="M25" s="10">
        <v>10022</v>
      </c>
      <c r="N25" s="10">
        <v>4</v>
      </c>
      <c r="O25" s="10">
        <v>0</v>
      </c>
      <c r="P25" s="10">
        <f t="shared" si="9"/>
        <v>0</v>
      </c>
      <c r="Q25" s="10">
        <v>0</v>
      </c>
      <c r="R25" s="10">
        <v>0</v>
      </c>
      <c r="S25" s="50"/>
    </row>
    <row r="26" spans="1:19" s="20" customFormat="1" ht="21" customHeight="1" x14ac:dyDescent="0.2">
      <c r="A26" s="69" t="s">
        <v>35</v>
      </c>
      <c r="B26" s="71">
        <f t="shared" si="4"/>
        <v>140374</v>
      </c>
      <c r="C26" s="71">
        <f>+F26+Q26+'MPI NBP 2-IIP NBP 2'!B26</f>
        <v>160535</v>
      </c>
      <c r="D26" s="71">
        <f t="shared" si="5"/>
        <v>20161</v>
      </c>
      <c r="E26" s="71">
        <f t="shared" si="6"/>
        <v>-19716</v>
      </c>
      <c r="F26" s="71">
        <f t="shared" si="7"/>
        <v>445</v>
      </c>
      <c r="G26" s="71">
        <v>109</v>
      </c>
      <c r="H26" s="71">
        <v>0</v>
      </c>
      <c r="I26" s="71">
        <v>0</v>
      </c>
      <c r="J26" s="71">
        <v>336</v>
      </c>
      <c r="K26" s="71">
        <f t="shared" si="8"/>
        <v>20161</v>
      </c>
      <c r="L26" s="71">
        <v>0</v>
      </c>
      <c r="M26" s="71">
        <v>20157</v>
      </c>
      <c r="N26" s="71">
        <v>4</v>
      </c>
      <c r="O26" s="71">
        <v>0</v>
      </c>
      <c r="P26" s="71">
        <f t="shared" si="9"/>
        <v>0</v>
      </c>
      <c r="Q26" s="71">
        <v>0</v>
      </c>
      <c r="R26" s="71">
        <v>0</v>
      </c>
      <c r="S26" s="50"/>
    </row>
    <row r="27" spans="1:19" s="20" customFormat="1" ht="21" customHeight="1" x14ac:dyDescent="0.2">
      <c r="A27" s="9" t="s">
        <v>36</v>
      </c>
      <c r="B27" s="10">
        <f t="shared" si="4"/>
        <v>133419</v>
      </c>
      <c r="C27" s="10">
        <f>+F27+Q27+'MPI NBP 2-IIP NBP 2'!B27</f>
        <v>172207</v>
      </c>
      <c r="D27" s="10">
        <f t="shared" si="5"/>
        <v>38788</v>
      </c>
      <c r="E27" s="10">
        <f t="shared" si="6"/>
        <v>-38251</v>
      </c>
      <c r="F27" s="10">
        <f t="shared" si="7"/>
        <v>537</v>
      </c>
      <c r="G27" s="10">
        <v>106</v>
      </c>
      <c r="H27" s="10">
        <v>0</v>
      </c>
      <c r="I27" s="10">
        <v>0</v>
      </c>
      <c r="J27" s="10">
        <v>431</v>
      </c>
      <c r="K27" s="10">
        <f t="shared" si="8"/>
        <v>38788</v>
      </c>
      <c r="L27" s="10">
        <v>0</v>
      </c>
      <c r="M27" s="10">
        <v>38785</v>
      </c>
      <c r="N27" s="10">
        <v>3</v>
      </c>
      <c r="O27" s="10">
        <v>0</v>
      </c>
      <c r="P27" s="10">
        <f t="shared" si="9"/>
        <v>0</v>
      </c>
      <c r="Q27" s="10">
        <v>0</v>
      </c>
      <c r="R27" s="10">
        <v>0</v>
      </c>
      <c r="S27" s="50"/>
    </row>
    <row r="28" spans="1:19" s="20" customFormat="1" ht="21" customHeight="1" x14ac:dyDescent="0.2">
      <c r="A28" s="69" t="s">
        <v>37</v>
      </c>
      <c r="B28" s="70">
        <f t="shared" si="4"/>
        <v>138797</v>
      </c>
      <c r="C28" s="70">
        <f>+F28+Q28+'MPI NBP 2-IIP NBP 2'!B28</f>
        <v>175130</v>
      </c>
      <c r="D28" s="70">
        <f t="shared" si="5"/>
        <v>36333</v>
      </c>
      <c r="E28" s="70">
        <f t="shared" si="6"/>
        <v>-36147</v>
      </c>
      <c r="F28" s="70">
        <f t="shared" si="7"/>
        <v>186</v>
      </c>
      <c r="G28" s="70">
        <v>101</v>
      </c>
      <c r="H28" s="70">
        <v>0</v>
      </c>
      <c r="I28" s="70">
        <v>0</v>
      </c>
      <c r="J28" s="70">
        <v>85</v>
      </c>
      <c r="K28" s="70">
        <f t="shared" si="8"/>
        <v>36333</v>
      </c>
      <c r="L28" s="70">
        <v>0</v>
      </c>
      <c r="M28" s="70">
        <v>36330</v>
      </c>
      <c r="N28" s="70">
        <v>3</v>
      </c>
      <c r="O28" s="70">
        <v>0</v>
      </c>
      <c r="P28" s="70">
        <f t="shared" si="9"/>
        <v>0</v>
      </c>
      <c r="Q28" s="70">
        <v>0</v>
      </c>
      <c r="R28" s="70">
        <v>0</v>
      </c>
      <c r="S28" s="50"/>
    </row>
    <row r="29" spans="1:19" s="20" customFormat="1" ht="21" customHeight="1" x14ac:dyDescent="0.2">
      <c r="A29" s="9" t="s">
        <v>38</v>
      </c>
      <c r="B29" s="10">
        <f t="shared" si="4"/>
        <v>148377</v>
      </c>
      <c r="C29" s="10">
        <f>+F29+Q29+'MPI NBP 2-IIP NBP 2'!B29</f>
        <v>176165</v>
      </c>
      <c r="D29" s="10">
        <f t="shared" si="5"/>
        <v>27788</v>
      </c>
      <c r="E29" s="10">
        <f t="shared" si="6"/>
        <v>-27597</v>
      </c>
      <c r="F29" s="10">
        <f t="shared" si="7"/>
        <v>191</v>
      </c>
      <c r="G29" s="10">
        <v>104</v>
      </c>
      <c r="H29" s="10">
        <v>0</v>
      </c>
      <c r="I29" s="10">
        <v>0</v>
      </c>
      <c r="J29" s="10">
        <v>87</v>
      </c>
      <c r="K29" s="10">
        <f t="shared" si="8"/>
        <v>27788</v>
      </c>
      <c r="L29" s="10">
        <v>0</v>
      </c>
      <c r="M29" s="10">
        <v>27788</v>
      </c>
      <c r="N29" s="10">
        <v>0</v>
      </c>
      <c r="O29" s="10">
        <v>0</v>
      </c>
      <c r="P29" s="10">
        <f t="shared" si="9"/>
        <v>0</v>
      </c>
      <c r="Q29" s="10">
        <v>0</v>
      </c>
      <c r="R29" s="10">
        <v>0</v>
      </c>
      <c r="S29" s="50"/>
    </row>
    <row r="30" spans="1:19" s="20" customFormat="1" ht="21" customHeight="1" x14ac:dyDescent="0.2">
      <c r="A30" s="69" t="s">
        <v>39</v>
      </c>
      <c r="B30" s="71">
        <f t="shared" si="4"/>
        <v>177241</v>
      </c>
      <c r="C30" s="71">
        <f>+F30+Q30+'MPI NBP 2-IIP NBP 2'!B30</f>
        <v>184376</v>
      </c>
      <c r="D30" s="71">
        <f t="shared" si="5"/>
        <v>7135</v>
      </c>
      <c r="E30" s="71">
        <f t="shared" si="6"/>
        <v>-6925</v>
      </c>
      <c r="F30" s="71">
        <f t="shared" si="7"/>
        <v>210</v>
      </c>
      <c r="G30" s="71">
        <v>128</v>
      </c>
      <c r="H30" s="71">
        <v>0</v>
      </c>
      <c r="I30" s="71">
        <v>0</v>
      </c>
      <c r="J30" s="71">
        <v>82</v>
      </c>
      <c r="K30" s="71">
        <f t="shared" si="8"/>
        <v>7135</v>
      </c>
      <c r="L30" s="71">
        <v>0</v>
      </c>
      <c r="M30" s="71">
        <v>7134</v>
      </c>
      <c r="N30" s="71">
        <v>1</v>
      </c>
      <c r="O30" s="71">
        <v>0</v>
      </c>
      <c r="P30" s="71">
        <f t="shared" si="9"/>
        <v>0</v>
      </c>
      <c r="Q30" s="71">
        <v>0</v>
      </c>
      <c r="R30" s="71">
        <v>0</v>
      </c>
      <c r="S30" s="50"/>
    </row>
    <row r="31" spans="1:19" s="20" customFormat="1" ht="21" customHeight="1" x14ac:dyDescent="0.2">
      <c r="A31" s="9" t="s">
        <v>40</v>
      </c>
      <c r="B31" s="10">
        <f t="shared" si="4"/>
        <v>209115</v>
      </c>
      <c r="C31" s="10">
        <f>+F31+Q31+'MPI NBP 2-IIP NBP 2'!B31</f>
        <v>217162</v>
      </c>
      <c r="D31" s="10">
        <f t="shared" si="5"/>
        <v>8047</v>
      </c>
      <c r="E31" s="10">
        <f t="shared" si="6"/>
        <v>-7811</v>
      </c>
      <c r="F31" s="10">
        <f t="shared" si="7"/>
        <v>236</v>
      </c>
      <c r="G31" s="10">
        <v>146</v>
      </c>
      <c r="H31" s="10">
        <v>0</v>
      </c>
      <c r="I31" s="10">
        <v>0</v>
      </c>
      <c r="J31" s="10">
        <v>90</v>
      </c>
      <c r="K31" s="10">
        <f t="shared" si="8"/>
        <v>8047</v>
      </c>
      <c r="L31" s="10">
        <v>0</v>
      </c>
      <c r="M31" s="10">
        <v>7923</v>
      </c>
      <c r="N31" s="10">
        <v>124</v>
      </c>
      <c r="O31" s="10">
        <v>0</v>
      </c>
      <c r="P31" s="10">
        <f t="shared" si="9"/>
        <v>0</v>
      </c>
      <c r="Q31" s="10">
        <v>0</v>
      </c>
      <c r="R31" s="10">
        <v>0</v>
      </c>
      <c r="S31" s="50"/>
    </row>
    <row r="32" spans="1:19" s="20" customFormat="1" ht="21" customHeight="1" x14ac:dyDescent="0.2">
      <c r="A32" s="69" t="s">
        <v>41</v>
      </c>
      <c r="B32" s="70">
        <f t="shared" si="4"/>
        <v>203028</v>
      </c>
      <c r="C32" s="70">
        <f>+F32+Q32+'MPI NBP 2-IIP NBP 2'!B32</f>
        <v>213334</v>
      </c>
      <c r="D32" s="70">
        <f t="shared" si="5"/>
        <v>10306</v>
      </c>
      <c r="E32" s="70">
        <f t="shared" si="6"/>
        <v>-9960</v>
      </c>
      <c r="F32" s="70">
        <f t="shared" si="7"/>
        <v>346</v>
      </c>
      <c r="G32" s="70">
        <v>138</v>
      </c>
      <c r="H32" s="70">
        <v>0</v>
      </c>
      <c r="I32" s="70">
        <v>0</v>
      </c>
      <c r="J32" s="70">
        <v>208</v>
      </c>
      <c r="K32" s="70">
        <f t="shared" si="8"/>
        <v>10306</v>
      </c>
      <c r="L32" s="70">
        <v>0</v>
      </c>
      <c r="M32" s="70">
        <v>10200</v>
      </c>
      <c r="N32" s="70">
        <v>106</v>
      </c>
      <c r="O32" s="70">
        <v>0</v>
      </c>
      <c r="P32" s="70">
        <f t="shared" si="9"/>
        <v>0</v>
      </c>
      <c r="Q32" s="70">
        <v>0</v>
      </c>
      <c r="R32" s="70">
        <v>0</v>
      </c>
      <c r="S32" s="50"/>
    </row>
    <row r="33" spans="1:19" s="20" customFormat="1" ht="21" customHeight="1" x14ac:dyDescent="0.2">
      <c r="A33" s="9" t="s">
        <v>42</v>
      </c>
      <c r="B33" s="10">
        <f t="shared" si="4"/>
        <v>210725</v>
      </c>
      <c r="C33" s="10">
        <f>+F33+Q33+'MPI NBP 2-IIP NBP 2'!B33</f>
        <v>225809</v>
      </c>
      <c r="D33" s="10">
        <f t="shared" si="5"/>
        <v>15084</v>
      </c>
      <c r="E33" s="10">
        <f t="shared" si="6"/>
        <v>-14795</v>
      </c>
      <c r="F33" s="10">
        <f t="shared" si="7"/>
        <v>289</v>
      </c>
      <c r="G33" s="10">
        <v>129</v>
      </c>
      <c r="H33" s="10">
        <v>0</v>
      </c>
      <c r="I33" s="10">
        <v>0</v>
      </c>
      <c r="J33" s="10">
        <v>160</v>
      </c>
      <c r="K33" s="10">
        <f t="shared" si="8"/>
        <v>15084</v>
      </c>
      <c r="L33" s="10">
        <v>0</v>
      </c>
      <c r="M33" s="10">
        <v>9059</v>
      </c>
      <c r="N33" s="10">
        <v>50</v>
      </c>
      <c r="O33" s="10">
        <v>5975</v>
      </c>
      <c r="P33" s="10">
        <f t="shared" si="9"/>
        <v>0</v>
      </c>
      <c r="Q33" s="10">
        <v>0</v>
      </c>
      <c r="R33" s="10">
        <v>0</v>
      </c>
      <c r="S33" s="50"/>
    </row>
    <row r="34" spans="1:19" s="20" customFormat="1" ht="21" customHeight="1" x14ac:dyDescent="0.2">
      <c r="A34" s="69" t="s">
        <v>43</v>
      </c>
      <c r="B34" s="71">
        <f t="shared" si="4"/>
        <v>211755</v>
      </c>
      <c r="C34" s="71">
        <f>+F34+Q34+'MPI NBP 2-IIP NBP 2'!B34</f>
        <v>227074</v>
      </c>
      <c r="D34" s="71">
        <f t="shared" si="5"/>
        <v>15319</v>
      </c>
      <c r="E34" s="71">
        <f t="shared" si="6"/>
        <v>-15104</v>
      </c>
      <c r="F34" s="71">
        <f t="shared" si="7"/>
        <v>215</v>
      </c>
      <c r="G34" s="71">
        <v>126</v>
      </c>
      <c r="H34" s="71">
        <v>0</v>
      </c>
      <c r="I34" s="71">
        <v>0</v>
      </c>
      <c r="J34" s="71">
        <v>89</v>
      </c>
      <c r="K34" s="71">
        <f t="shared" si="8"/>
        <v>15319</v>
      </c>
      <c r="L34" s="71">
        <v>0</v>
      </c>
      <c r="M34" s="71">
        <v>9390</v>
      </c>
      <c r="N34" s="71">
        <v>88</v>
      </c>
      <c r="O34" s="71">
        <v>5841</v>
      </c>
      <c r="P34" s="71">
        <f t="shared" si="9"/>
        <v>0</v>
      </c>
      <c r="Q34" s="71">
        <v>0</v>
      </c>
      <c r="R34" s="71">
        <v>0</v>
      </c>
      <c r="S34" s="50"/>
    </row>
    <row r="35" spans="1:19" s="20" customFormat="1" ht="21" customHeight="1" x14ac:dyDescent="0.2">
      <c r="A35" s="9" t="s">
        <v>44</v>
      </c>
      <c r="B35" s="10">
        <f t="shared" si="4"/>
        <v>226232</v>
      </c>
      <c r="C35" s="10">
        <f>+F35+Q35+'MPI NBP 2-IIP NBP 2'!B35</f>
        <v>245012</v>
      </c>
      <c r="D35" s="10">
        <f t="shared" si="5"/>
        <v>18780</v>
      </c>
      <c r="E35" s="10">
        <f t="shared" si="6"/>
        <v>-18554</v>
      </c>
      <c r="F35" s="10">
        <f t="shared" si="7"/>
        <v>160</v>
      </c>
      <c r="G35" s="10">
        <v>120</v>
      </c>
      <c r="H35" s="10">
        <v>0</v>
      </c>
      <c r="I35" s="10">
        <v>0</v>
      </c>
      <c r="J35" s="10">
        <v>40</v>
      </c>
      <c r="K35" s="10">
        <f t="shared" si="8"/>
        <v>18714</v>
      </c>
      <c r="L35" s="10">
        <v>0</v>
      </c>
      <c r="M35" s="10">
        <v>12905</v>
      </c>
      <c r="N35" s="10">
        <v>130</v>
      </c>
      <c r="O35" s="10">
        <v>5679</v>
      </c>
      <c r="P35" s="10">
        <f t="shared" si="9"/>
        <v>-2</v>
      </c>
      <c r="Q35" s="10">
        <v>64</v>
      </c>
      <c r="R35" s="10">
        <v>66</v>
      </c>
      <c r="S35" s="50"/>
    </row>
    <row r="36" spans="1:19" s="20" customFormat="1" ht="21" customHeight="1" x14ac:dyDescent="0.2">
      <c r="A36" s="69" t="s">
        <v>45</v>
      </c>
      <c r="B36" s="70">
        <f t="shared" si="4"/>
        <v>269336</v>
      </c>
      <c r="C36" s="70">
        <f>+F36+Q36+'MPI NBP 2-IIP NBP 2'!B36</f>
        <v>290233</v>
      </c>
      <c r="D36" s="70">
        <f t="shared" si="5"/>
        <v>20897</v>
      </c>
      <c r="E36" s="70">
        <f t="shared" si="6"/>
        <v>-20765</v>
      </c>
      <c r="F36" s="70">
        <f t="shared" si="7"/>
        <v>132</v>
      </c>
      <c r="G36" s="70">
        <v>132</v>
      </c>
      <c r="H36" s="70">
        <v>0</v>
      </c>
      <c r="I36" s="70">
        <v>0</v>
      </c>
      <c r="J36" s="70">
        <v>0</v>
      </c>
      <c r="K36" s="70">
        <f t="shared" si="8"/>
        <v>20897</v>
      </c>
      <c r="L36" s="70">
        <v>0</v>
      </c>
      <c r="M36" s="70">
        <v>14221</v>
      </c>
      <c r="N36" s="70">
        <v>135</v>
      </c>
      <c r="O36" s="70">
        <v>6541</v>
      </c>
      <c r="P36" s="70">
        <f t="shared" si="9"/>
        <v>0</v>
      </c>
      <c r="Q36" s="70">
        <v>0</v>
      </c>
      <c r="R36" s="70">
        <v>0</v>
      </c>
      <c r="S36" s="50"/>
    </row>
    <row r="37" spans="1:19" s="20" customFormat="1" ht="21" customHeight="1" x14ac:dyDescent="0.2">
      <c r="A37" s="9" t="s">
        <v>46</v>
      </c>
      <c r="B37" s="10">
        <f t="shared" si="4"/>
        <v>262705</v>
      </c>
      <c r="C37" s="10">
        <f>+F37+Q37+'MPI NBP 2-IIP NBP 2'!B37</f>
        <v>288647</v>
      </c>
      <c r="D37" s="10">
        <f t="shared" si="5"/>
        <v>25942</v>
      </c>
      <c r="E37" s="10">
        <f t="shared" si="6"/>
        <v>-25818</v>
      </c>
      <c r="F37" s="10">
        <f t="shared" si="7"/>
        <v>124</v>
      </c>
      <c r="G37" s="10">
        <v>124</v>
      </c>
      <c r="H37" s="10">
        <v>0</v>
      </c>
      <c r="I37" s="10">
        <v>0</v>
      </c>
      <c r="J37" s="10">
        <v>0</v>
      </c>
      <c r="K37" s="10">
        <f t="shared" si="8"/>
        <v>25942</v>
      </c>
      <c r="L37" s="10">
        <v>0</v>
      </c>
      <c r="M37" s="10">
        <v>19864</v>
      </c>
      <c r="N37" s="10">
        <v>146</v>
      </c>
      <c r="O37" s="10">
        <v>5932</v>
      </c>
      <c r="P37" s="10">
        <f t="shared" si="9"/>
        <v>0</v>
      </c>
      <c r="Q37" s="10">
        <v>0</v>
      </c>
      <c r="R37" s="10">
        <v>0</v>
      </c>
      <c r="S37" s="50"/>
    </row>
    <row r="38" spans="1:19" s="20" customFormat="1" ht="21" customHeight="1" x14ac:dyDescent="0.2">
      <c r="A38" s="69" t="s">
        <v>47</v>
      </c>
      <c r="B38" s="71">
        <f t="shared" si="4"/>
        <v>256394</v>
      </c>
      <c r="C38" s="71">
        <f>+F38+Q38+'MPI NBP 2-IIP NBP 2'!B38</f>
        <v>277312</v>
      </c>
      <c r="D38" s="71">
        <f t="shared" si="5"/>
        <v>20918</v>
      </c>
      <c r="E38" s="71">
        <f t="shared" si="6"/>
        <v>-20792</v>
      </c>
      <c r="F38" s="71">
        <f t="shared" si="7"/>
        <v>126</v>
      </c>
      <c r="G38" s="71">
        <v>124</v>
      </c>
      <c r="H38" s="71">
        <v>0</v>
      </c>
      <c r="I38" s="71">
        <v>0</v>
      </c>
      <c r="J38" s="71">
        <v>2</v>
      </c>
      <c r="K38" s="71">
        <f t="shared" si="8"/>
        <v>20918</v>
      </c>
      <c r="L38" s="71">
        <v>0</v>
      </c>
      <c r="M38" s="71">
        <v>14791</v>
      </c>
      <c r="N38" s="71">
        <v>135</v>
      </c>
      <c r="O38" s="71">
        <v>5992</v>
      </c>
      <c r="P38" s="71">
        <f t="shared" si="9"/>
        <v>0</v>
      </c>
      <c r="Q38" s="71">
        <v>0</v>
      </c>
      <c r="R38" s="71">
        <v>0</v>
      </c>
      <c r="S38" s="50"/>
    </row>
    <row r="39" spans="1:19" s="20" customFormat="1" ht="21" customHeight="1" x14ac:dyDescent="0.2">
      <c r="A39" s="9" t="s">
        <v>48</v>
      </c>
      <c r="B39" s="10">
        <f t="shared" si="4"/>
        <v>270434</v>
      </c>
      <c r="C39" s="10">
        <f>+F39+Q39+'MPI NBP 2-IIP NBP 2'!B39</f>
        <v>301134</v>
      </c>
      <c r="D39" s="10">
        <f t="shared" si="5"/>
        <v>30700</v>
      </c>
      <c r="E39" s="10">
        <f t="shared" si="6"/>
        <v>-30575</v>
      </c>
      <c r="F39" s="10">
        <f t="shared" si="7"/>
        <v>125</v>
      </c>
      <c r="G39" s="10">
        <v>125</v>
      </c>
      <c r="H39" s="10">
        <v>0</v>
      </c>
      <c r="I39" s="10">
        <v>0</v>
      </c>
      <c r="J39" s="10">
        <v>0</v>
      </c>
      <c r="K39" s="10">
        <f t="shared" si="8"/>
        <v>30700</v>
      </c>
      <c r="L39" s="10">
        <v>0</v>
      </c>
      <c r="M39" s="10">
        <v>24704</v>
      </c>
      <c r="N39" s="10">
        <v>128</v>
      </c>
      <c r="O39" s="10">
        <v>5868</v>
      </c>
      <c r="P39" s="10">
        <f t="shared" si="9"/>
        <v>0</v>
      </c>
      <c r="Q39" s="10">
        <v>0</v>
      </c>
      <c r="R39" s="10">
        <v>0</v>
      </c>
      <c r="S39" s="50"/>
    </row>
    <row r="40" spans="1:19" s="20" customFormat="1" ht="21" customHeight="1" x14ac:dyDescent="0.2">
      <c r="A40" s="69" t="s">
        <v>49</v>
      </c>
      <c r="B40" s="70">
        <f t="shared" si="4"/>
        <v>277194</v>
      </c>
      <c r="C40" s="70">
        <f>+F40+Q40+'MPI NBP 2-IIP NBP 2'!B40</f>
        <v>300460</v>
      </c>
      <c r="D40" s="70">
        <f t="shared" si="5"/>
        <v>23266</v>
      </c>
      <c r="E40" s="70">
        <f t="shared" si="6"/>
        <v>-23143</v>
      </c>
      <c r="F40" s="70">
        <f t="shared" si="7"/>
        <v>123</v>
      </c>
      <c r="G40" s="70">
        <v>123</v>
      </c>
      <c r="H40" s="70">
        <v>0</v>
      </c>
      <c r="I40" s="70">
        <v>0</v>
      </c>
      <c r="J40" s="70">
        <v>0</v>
      </c>
      <c r="K40" s="70">
        <f t="shared" si="8"/>
        <v>23266</v>
      </c>
      <c r="L40" s="70">
        <v>0</v>
      </c>
      <c r="M40" s="70">
        <v>17391</v>
      </c>
      <c r="N40" s="70">
        <v>116</v>
      </c>
      <c r="O40" s="70">
        <v>5759</v>
      </c>
      <c r="P40" s="70">
        <f t="shared" si="9"/>
        <v>0</v>
      </c>
      <c r="Q40" s="70">
        <v>0</v>
      </c>
      <c r="R40" s="70">
        <v>0</v>
      </c>
      <c r="S40" s="50"/>
    </row>
    <row r="41" spans="1:19" s="20" customFormat="1" ht="21" customHeight="1" x14ac:dyDescent="0.2">
      <c r="A41" s="9" t="s">
        <v>50</v>
      </c>
      <c r="B41" s="10">
        <f t="shared" si="4"/>
        <v>305010</v>
      </c>
      <c r="C41" s="10">
        <f>+F41+Q41+'MPI NBP 2-IIP NBP 2'!B41</f>
        <v>326985</v>
      </c>
      <c r="D41" s="10">
        <f t="shared" si="5"/>
        <v>21975</v>
      </c>
      <c r="E41" s="10">
        <f t="shared" si="6"/>
        <v>-21837</v>
      </c>
      <c r="F41" s="10">
        <f t="shared" si="7"/>
        <v>138</v>
      </c>
      <c r="G41" s="10">
        <v>138</v>
      </c>
      <c r="H41" s="10">
        <v>0</v>
      </c>
      <c r="I41" s="10">
        <v>0</v>
      </c>
      <c r="J41" s="10">
        <v>0</v>
      </c>
      <c r="K41" s="10">
        <f t="shared" si="8"/>
        <v>21975</v>
      </c>
      <c r="L41" s="10">
        <v>0</v>
      </c>
      <c r="M41" s="10">
        <v>15240</v>
      </c>
      <c r="N41" s="10">
        <v>110</v>
      </c>
      <c r="O41" s="10">
        <v>6625</v>
      </c>
      <c r="P41" s="10">
        <f t="shared" si="9"/>
        <v>0</v>
      </c>
      <c r="Q41" s="10">
        <v>0</v>
      </c>
      <c r="R41" s="10">
        <v>0</v>
      </c>
      <c r="S41" s="50"/>
    </row>
    <row r="42" spans="1:19" s="20" customFormat="1" ht="21" customHeight="1" x14ac:dyDescent="0.2">
      <c r="A42" s="69" t="s">
        <v>51</v>
      </c>
      <c r="B42" s="71">
        <f t="shared" si="4"/>
        <v>316866</v>
      </c>
      <c r="C42" s="71">
        <f>+F42+Q42+'MPI NBP 2-IIP NBP 2'!B42</f>
        <v>334588</v>
      </c>
      <c r="D42" s="71">
        <f t="shared" si="5"/>
        <v>17722</v>
      </c>
      <c r="E42" s="71">
        <f t="shared" si="6"/>
        <v>-17580</v>
      </c>
      <c r="F42" s="71">
        <f t="shared" si="7"/>
        <v>142</v>
      </c>
      <c r="G42" s="71">
        <v>140</v>
      </c>
      <c r="H42" s="71">
        <v>0</v>
      </c>
      <c r="I42" s="71">
        <v>0</v>
      </c>
      <c r="J42" s="71">
        <v>2</v>
      </c>
      <c r="K42" s="71">
        <f t="shared" si="8"/>
        <v>17722</v>
      </c>
      <c r="L42" s="71">
        <v>0</v>
      </c>
      <c r="M42" s="71">
        <v>10796</v>
      </c>
      <c r="N42" s="71">
        <v>84</v>
      </c>
      <c r="O42" s="71">
        <v>6842</v>
      </c>
      <c r="P42" s="71">
        <f t="shared" si="9"/>
        <v>0</v>
      </c>
      <c r="Q42" s="71">
        <v>0</v>
      </c>
      <c r="R42" s="71">
        <v>0</v>
      </c>
      <c r="S42" s="50"/>
    </row>
    <row r="43" spans="1:19" s="20" customFormat="1" ht="21" customHeight="1" x14ac:dyDescent="0.2">
      <c r="A43" s="9" t="s">
        <v>52</v>
      </c>
      <c r="B43" s="10">
        <f t="shared" si="4"/>
        <v>289695</v>
      </c>
      <c r="C43" s="10">
        <f>+F43+Q43+'MPI NBP 2-IIP NBP 2'!B43</f>
        <v>311187</v>
      </c>
      <c r="D43" s="10">
        <f t="shared" si="5"/>
        <v>21492</v>
      </c>
      <c r="E43" s="10">
        <f t="shared" si="6"/>
        <v>-21361</v>
      </c>
      <c r="F43" s="10">
        <f t="shared" si="7"/>
        <v>131</v>
      </c>
      <c r="G43" s="10">
        <v>131</v>
      </c>
      <c r="H43" s="10">
        <v>0</v>
      </c>
      <c r="I43" s="10">
        <v>0</v>
      </c>
      <c r="J43" s="10">
        <v>0</v>
      </c>
      <c r="K43" s="10">
        <f t="shared" si="8"/>
        <v>21492</v>
      </c>
      <c r="L43" s="10">
        <v>0</v>
      </c>
      <c r="M43" s="10">
        <v>15097</v>
      </c>
      <c r="N43" s="10">
        <v>74</v>
      </c>
      <c r="O43" s="10">
        <v>6321</v>
      </c>
      <c r="P43" s="10">
        <f t="shared" si="9"/>
        <v>0</v>
      </c>
      <c r="Q43" s="10">
        <v>0</v>
      </c>
      <c r="R43" s="10">
        <v>0</v>
      </c>
      <c r="S43" s="50"/>
    </row>
    <row r="44" spans="1:19" s="20" customFormat="1" ht="21" customHeight="1" x14ac:dyDescent="0.2">
      <c r="A44" s="69" t="s">
        <v>53</v>
      </c>
      <c r="B44" s="70">
        <f t="shared" si="4"/>
        <v>317464</v>
      </c>
      <c r="C44" s="70">
        <f>+F44+Q44+'MPI NBP 2-IIP NBP 2'!B44</f>
        <v>343694</v>
      </c>
      <c r="D44" s="70">
        <f t="shared" si="5"/>
        <v>26230</v>
      </c>
      <c r="E44" s="70">
        <f t="shared" si="6"/>
        <v>-26091</v>
      </c>
      <c r="F44" s="70">
        <f t="shared" si="7"/>
        <v>136</v>
      </c>
      <c r="G44" s="70">
        <v>136</v>
      </c>
      <c r="H44" s="70">
        <v>0</v>
      </c>
      <c r="I44" s="70">
        <v>0</v>
      </c>
      <c r="J44" s="70">
        <v>0</v>
      </c>
      <c r="K44" s="70">
        <f t="shared" si="8"/>
        <v>26227</v>
      </c>
      <c r="L44" s="70">
        <v>0</v>
      </c>
      <c r="M44" s="70">
        <v>19401</v>
      </c>
      <c r="N44" s="70">
        <v>63</v>
      </c>
      <c r="O44" s="70">
        <v>6763</v>
      </c>
      <c r="P44" s="70">
        <f t="shared" si="9"/>
        <v>0</v>
      </c>
      <c r="Q44" s="70">
        <v>3</v>
      </c>
      <c r="R44" s="70">
        <v>3</v>
      </c>
      <c r="S44" s="50"/>
    </row>
    <row r="45" spans="1:19" s="20" customFormat="1" ht="21" customHeight="1" x14ac:dyDescent="0.2">
      <c r="A45" s="9" t="s">
        <v>54</v>
      </c>
      <c r="B45" s="10">
        <f t="shared" si="4"/>
        <v>312163</v>
      </c>
      <c r="C45" s="10">
        <f>+F45+Q45+'MPI NBP 2-IIP NBP 2'!B45</f>
        <v>336304</v>
      </c>
      <c r="D45" s="10">
        <f t="shared" si="5"/>
        <v>24141</v>
      </c>
      <c r="E45" s="10">
        <f t="shared" si="6"/>
        <v>-23969</v>
      </c>
      <c r="F45" s="10">
        <f t="shared" si="7"/>
        <v>171</v>
      </c>
      <c r="G45" s="10">
        <v>131</v>
      </c>
      <c r="H45" s="10">
        <v>0</v>
      </c>
      <c r="I45" s="10">
        <v>0</v>
      </c>
      <c r="J45" s="10">
        <v>40</v>
      </c>
      <c r="K45" s="10">
        <f t="shared" si="8"/>
        <v>24140</v>
      </c>
      <c r="L45" s="10">
        <v>0</v>
      </c>
      <c r="M45" s="10">
        <v>17663</v>
      </c>
      <c r="N45" s="10">
        <v>58</v>
      </c>
      <c r="O45" s="10">
        <v>6419</v>
      </c>
      <c r="P45" s="10">
        <f t="shared" si="9"/>
        <v>0</v>
      </c>
      <c r="Q45" s="10">
        <v>1</v>
      </c>
      <c r="R45" s="10">
        <v>1</v>
      </c>
      <c r="S45" s="50"/>
    </row>
    <row r="46" spans="1:19" s="20" customFormat="1" ht="21" customHeight="1" x14ac:dyDescent="0.2">
      <c r="A46" s="69" t="s">
        <v>55</v>
      </c>
      <c r="B46" s="71">
        <f t="shared" si="4"/>
        <v>319973</v>
      </c>
      <c r="C46" s="71">
        <f>+F46+Q46+'MPI NBP 2-IIP NBP 2'!B46</f>
        <v>337722</v>
      </c>
      <c r="D46" s="71">
        <f t="shared" si="5"/>
        <v>17749</v>
      </c>
      <c r="E46" s="71">
        <f t="shared" si="6"/>
        <v>-17618</v>
      </c>
      <c r="F46" s="71">
        <f t="shared" si="7"/>
        <v>131</v>
      </c>
      <c r="G46" s="71">
        <v>129</v>
      </c>
      <c r="H46" s="71">
        <v>0</v>
      </c>
      <c r="I46" s="71">
        <v>0</v>
      </c>
      <c r="J46" s="71">
        <v>2</v>
      </c>
      <c r="K46" s="71">
        <f t="shared" si="8"/>
        <v>17749</v>
      </c>
      <c r="L46" s="71">
        <v>0</v>
      </c>
      <c r="M46" s="71">
        <v>11459</v>
      </c>
      <c r="N46" s="71">
        <v>72</v>
      </c>
      <c r="O46" s="71">
        <v>6218</v>
      </c>
      <c r="P46" s="71">
        <f t="shared" si="9"/>
        <v>0</v>
      </c>
      <c r="Q46" s="71">
        <v>0</v>
      </c>
      <c r="R46" s="71">
        <v>0</v>
      </c>
      <c r="S46" s="50"/>
    </row>
    <row r="47" spans="1:19" s="20" customFormat="1" ht="21" customHeight="1" x14ac:dyDescent="0.2">
      <c r="A47" s="9" t="s">
        <v>56</v>
      </c>
      <c r="B47" s="10">
        <f t="shared" si="4"/>
        <v>330860</v>
      </c>
      <c r="C47" s="10">
        <f>+F47+Q47+'MPI NBP 2-IIP NBP 2'!B47</f>
        <v>354939</v>
      </c>
      <c r="D47" s="10">
        <f t="shared" si="5"/>
        <v>24079</v>
      </c>
      <c r="E47" s="10">
        <f t="shared" si="6"/>
        <v>-23945</v>
      </c>
      <c r="F47" s="10">
        <f t="shared" si="7"/>
        <v>132</v>
      </c>
      <c r="G47" s="10">
        <v>132</v>
      </c>
      <c r="H47" s="10">
        <v>0</v>
      </c>
      <c r="I47" s="10">
        <v>0</v>
      </c>
      <c r="J47" s="10">
        <v>0</v>
      </c>
      <c r="K47" s="10">
        <f t="shared" si="8"/>
        <v>24077</v>
      </c>
      <c r="L47" s="10">
        <v>0</v>
      </c>
      <c r="M47" s="10">
        <v>17586</v>
      </c>
      <c r="N47" s="10">
        <v>115</v>
      </c>
      <c r="O47" s="10">
        <v>6376</v>
      </c>
      <c r="P47" s="10">
        <f t="shared" si="9"/>
        <v>0</v>
      </c>
      <c r="Q47" s="10">
        <v>2</v>
      </c>
      <c r="R47" s="10">
        <v>2</v>
      </c>
      <c r="S47" s="50"/>
    </row>
    <row r="48" spans="1:19" s="20" customFormat="1" ht="21" customHeight="1" x14ac:dyDescent="0.2">
      <c r="A48" s="69" t="s">
        <v>57</v>
      </c>
      <c r="B48" s="70">
        <f t="shared" si="4"/>
        <v>332669</v>
      </c>
      <c r="C48" s="70">
        <f>+F48+Q48+'MPI NBP 2-IIP NBP 2'!B48</f>
        <v>354826</v>
      </c>
      <c r="D48" s="70">
        <f t="shared" si="5"/>
        <v>22157</v>
      </c>
      <c r="E48" s="70">
        <f t="shared" si="6"/>
        <v>-22021</v>
      </c>
      <c r="F48" s="70">
        <f t="shared" si="7"/>
        <v>136</v>
      </c>
      <c r="G48" s="70">
        <v>136</v>
      </c>
      <c r="H48" s="70">
        <v>0</v>
      </c>
      <c r="I48" s="70">
        <v>0</v>
      </c>
      <c r="J48" s="70">
        <v>0</v>
      </c>
      <c r="K48" s="70">
        <f t="shared" si="8"/>
        <v>22157</v>
      </c>
      <c r="L48" s="70">
        <v>0</v>
      </c>
      <c r="M48" s="70">
        <v>15554</v>
      </c>
      <c r="N48" s="70">
        <v>86</v>
      </c>
      <c r="O48" s="70">
        <v>6517</v>
      </c>
      <c r="P48" s="70">
        <f t="shared" si="9"/>
        <v>0</v>
      </c>
      <c r="Q48" s="70">
        <v>0</v>
      </c>
      <c r="R48" s="70">
        <v>0</v>
      </c>
      <c r="S48" s="50"/>
    </row>
    <row r="49" spans="1:19" s="20" customFormat="1" ht="21" customHeight="1" x14ac:dyDescent="0.2">
      <c r="A49" s="9" t="s">
        <v>58</v>
      </c>
      <c r="B49" s="10">
        <f t="shared" si="4"/>
        <v>310953</v>
      </c>
      <c r="C49" s="10">
        <f>+F49+Q49+'MPI NBP 2-IIP NBP 2'!B49</f>
        <v>333832</v>
      </c>
      <c r="D49" s="10">
        <f t="shared" si="5"/>
        <v>22879</v>
      </c>
      <c r="E49" s="10">
        <f t="shared" si="6"/>
        <v>-22748</v>
      </c>
      <c r="F49" s="10">
        <f t="shared" si="7"/>
        <v>131</v>
      </c>
      <c r="G49" s="10">
        <v>131</v>
      </c>
      <c r="H49" s="10">
        <v>0</v>
      </c>
      <c r="I49" s="10">
        <v>0</v>
      </c>
      <c r="J49" s="10">
        <v>0</v>
      </c>
      <c r="K49" s="10">
        <f t="shared" si="8"/>
        <v>22879</v>
      </c>
      <c r="L49" s="10">
        <v>0</v>
      </c>
      <c r="M49" s="10">
        <v>16550</v>
      </c>
      <c r="N49" s="10">
        <v>101</v>
      </c>
      <c r="O49" s="10">
        <v>6228</v>
      </c>
      <c r="P49" s="10">
        <f t="shared" si="9"/>
        <v>0</v>
      </c>
      <c r="Q49" s="10">
        <v>0</v>
      </c>
      <c r="R49" s="10">
        <v>0</v>
      </c>
      <c r="S49" s="50"/>
    </row>
    <row r="50" spans="1:19" s="20" customFormat="1" ht="21" customHeight="1" x14ac:dyDescent="0.2">
      <c r="A50" s="69" t="s">
        <v>59</v>
      </c>
      <c r="B50" s="71">
        <f t="shared" si="4"/>
        <v>296656</v>
      </c>
      <c r="C50" s="71">
        <f>+F50+Q50+'MPI NBP 2-IIP NBP 2'!B50</f>
        <v>320064</v>
      </c>
      <c r="D50" s="71">
        <f t="shared" si="5"/>
        <v>23408</v>
      </c>
      <c r="E50" s="71">
        <f t="shared" si="6"/>
        <v>-23278</v>
      </c>
      <c r="F50" s="71">
        <f t="shared" si="7"/>
        <v>130</v>
      </c>
      <c r="G50" s="71">
        <v>128</v>
      </c>
      <c r="H50" s="71">
        <v>0</v>
      </c>
      <c r="I50" s="71">
        <v>0</v>
      </c>
      <c r="J50" s="71">
        <v>2</v>
      </c>
      <c r="K50" s="71">
        <f t="shared" si="8"/>
        <v>23408</v>
      </c>
      <c r="L50" s="71">
        <v>0</v>
      </c>
      <c r="M50" s="71">
        <v>17277</v>
      </c>
      <c r="N50" s="71">
        <v>86</v>
      </c>
      <c r="O50" s="71">
        <v>6045</v>
      </c>
      <c r="P50" s="71">
        <f t="shared" si="9"/>
        <v>0</v>
      </c>
      <c r="Q50" s="71">
        <v>0</v>
      </c>
      <c r="R50" s="71">
        <v>0</v>
      </c>
      <c r="S50" s="50"/>
    </row>
    <row r="51" spans="1:19" s="38" customFormat="1" ht="21" customHeight="1" x14ac:dyDescent="0.2">
      <c r="A51" s="9" t="s">
        <v>125</v>
      </c>
      <c r="B51" s="36">
        <f t="shared" si="4"/>
        <v>292382</v>
      </c>
      <c r="C51" s="36">
        <f>+F51+Q51+'MPI NBP 2-IIP NBP 2'!B51</f>
        <v>312212</v>
      </c>
      <c r="D51" s="36">
        <f t="shared" si="5"/>
        <v>19830</v>
      </c>
      <c r="E51" s="36">
        <f t="shared" si="6"/>
        <v>-19696</v>
      </c>
      <c r="F51" s="36">
        <f t="shared" si="7"/>
        <v>134</v>
      </c>
      <c r="G51" s="10">
        <v>134</v>
      </c>
      <c r="H51" s="10">
        <v>0</v>
      </c>
      <c r="I51" s="10">
        <v>0</v>
      </c>
      <c r="J51" s="10">
        <v>0</v>
      </c>
      <c r="K51" s="36">
        <f t="shared" si="8"/>
        <v>19830</v>
      </c>
      <c r="L51" s="10">
        <v>0</v>
      </c>
      <c r="M51" s="10">
        <v>13627</v>
      </c>
      <c r="N51" s="10">
        <v>97</v>
      </c>
      <c r="O51" s="10">
        <v>6106</v>
      </c>
      <c r="P51" s="36">
        <f t="shared" si="9"/>
        <v>0</v>
      </c>
      <c r="Q51" s="10">
        <v>0</v>
      </c>
      <c r="R51" s="10">
        <v>0</v>
      </c>
      <c r="S51" s="50"/>
    </row>
    <row r="52" spans="1:19" s="38" customFormat="1" ht="21" customHeight="1" x14ac:dyDescent="0.2">
      <c r="A52" s="69" t="s">
        <v>126</v>
      </c>
      <c r="B52" s="73">
        <f t="shared" si="4"/>
        <v>290129</v>
      </c>
      <c r="C52" s="73">
        <f>+F52+Q52+'MPI NBP 2-IIP NBP 2'!B52</f>
        <v>310811</v>
      </c>
      <c r="D52" s="73">
        <f t="shared" si="5"/>
        <v>20682</v>
      </c>
      <c r="E52" s="73">
        <f t="shared" si="6"/>
        <v>-20547</v>
      </c>
      <c r="F52" s="73">
        <f t="shared" si="7"/>
        <v>134</v>
      </c>
      <c r="G52" s="70">
        <v>134</v>
      </c>
      <c r="H52" s="70">
        <v>0</v>
      </c>
      <c r="I52" s="70">
        <v>0</v>
      </c>
      <c r="J52" s="70">
        <v>0</v>
      </c>
      <c r="K52" s="73">
        <f t="shared" si="8"/>
        <v>20681</v>
      </c>
      <c r="L52" s="70">
        <v>0</v>
      </c>
      <c r="M52" s="70">
        <v>14362</v>
      </c>
      <c r="N52" s="70">
        <v>165</v>
      </c>
      <c r="O52" s="70">
        <v>6154</v>
      </c>
      <c r="P52" s="73">
        <f t="shared" si="9"/>
        <v>0</v>
      </c>
      <c r="Q52" s="70">
        <v>1</v>
      </c>
      <c r="R52" s="70">
        <v>1</v>
      </c>
      <c r="S52" s="50"/>
    </row>
    <row r="53" spans="1:19" s="38" customFormat="1" ht="21" customHeight="1" x14ac:dyDescent="0.2">
      <c r="A53" s="9" t="s">
        <v>127</v>
      </c>
      <c r="B53" s="36">
        <f t="shared" si="4"/>
        <v>309311</v>
      </c>
      <c r="C53" s="36">
        <f>+F53+Q53+'MPI NBP 2-IIP NBP 2'!B53</f>
        <v>335545</v>
      </c>
      <c r="D53" s="36">
        <f t="shared" si="5"/>
        <v>26234</v>
      </c>
      <c r="E53" s="36">
        <f t="shared" si="6"/>
        <v>-26097</v>
      </c>
      <c r="F53" s="36">
        <f t="shared" si="7"/>
        <v>136</v>
      </c>
      <c r="G53" s="10">
        <v>136</v>
      </c>
      <c r="H53" s="10">
        <v>0</v>
      </c>
      <c r="I53" s="10">
        <v>0</v>
      </c>
      <c r="J53" s="10">
        <v>0</v>
      </c>
      <c r="K53" s="36">
        <f t="shared" si="8"/>
        <v>26233</v>
      </c>
      <c r="L53" s="10">
        <v>0</v>
      </c>
      <c r="M53" s="10">
        <v>19741</v>
      </c>
      <c r="N53" s="10">
        <v>113</v>
      </c>
      <c r="O53" s="10">
        <v>6379</v>
      </c>
      <c r="P53" s="36">
        <f t="shared" si="9"/>
        <v>0</v>
      </c>
      <c r="Q53" s="10">
        <v>1</v>
      </c>
      <c r="R53" s="10">
        <v>1</v>
      </c>
      <c r="S53" s="50"/>
    </row>
    <row r="54" spans="1:19" s="38" customFormat="1" ht="21" customHeight="1" x14ac:dyDescent="0.2">
      <c r="A54" s="69" t="s">
        <v>128</v>
      </c>
      <c r="B54" s="74">
        <f t="shared" si="4"/>
        <v>331274</v>
      </c>
      <c r="C54" s="74">
        <f>+F54+Q54+'MPI NBP 2-IIP NBP 2'!B54</f>
        <v>352399</v>
      </c>
      <c r="D54" s="74">
        <f t="shared" si="5"/>
        <v>21125</v>
      </c>
      <c r="E54" s="74">
        <f t="shared" si="6"/>
        <v>-20983</v>
      </c>
      <c r="F54" s="74">
        <f t="shared" si="7"/>
        <v>142</v>
      </c>
      <c r="G54" s="71">
        <v>140</v>
      </c>
      <c r="H54" s="71">
        <v>0</v>
      </c>
      <c r="I54" s="71">
        <v>0</v>
      </c>
      <c r="J54" s="71">
        <v>2</v>
      </c>
      <c r="K54" s="74">
        <f t="shared" si="8"/>
        <v>21125</v>
      </c>
      <c r="L54" s="71">
        <v>0</v>
      </c>
      <c r="M54" s="71">
        <v>14433</v>
      </c>
      <c r="N54" s="71">
        <v>69</v>
      </c>
      <c r="O54" s="71">
        <v>6623</v>
      </c>
      <c r="P54" s="74">
        <f t="shared" si="9"/>
        <v>0</v>
      </c>
      <c r="Q54" s="71">
        <v>0</v>
      </c>
      <c r="R54" s="71">
        <v>0</v>
      </c>
      <c r="S54" s="50"/>
    </row>
    <row r="55" spans="1:19" s="38" customFormat="1" ht="21" customHeight="1" x14ac:dyDescent="0.2">
      <c r="A55" s="9" t="s">
        <v>132</v>
      </c>
      <c r="B55" s="36">
        <f t="shared" ref="B55:B58" si="10">+C55-D55</f>
        <v>345348</v>
      </c>
      <c r="C55" s="36">
        <f>+F55+Q55+'MPI NBP 2-IIP NBP 2'!B55</f>
        <v>370436</v>
      </c>
      <c r="D55" s="36">
        <f t="shared" ref="D55:D58" si="11">+K55+R55</f>
        <v>25088</v>
      </c>
      <c r="E55" s="36">
        <f t="shared" ref="E55:E58" si="12">+F55-K55</f>
        <v>-24946</v>
      </c>
      <c r="F55" s="36">
        <f t="shared" ref="F55:F58" si="13">+G55+H55+I55+J55</f>
        <v>137</v>
      </c>
      <c r="G55" s="10">
        <v>137</v>
      </c>
      <c r="H55" s="10">
        <v>0</v>
      </c>
      <c r="I55" s="10">
        <v>0</v>
      </c>
      <c r="J55" s="10">
        <v>0</v>
      </c>
      <c r="K55" s="36">
        <f t="shared" ref="K55:K58" si="14">+L55+M55+N55+O55</f>
        <v>25083</v>
      </c>
      <c r="L55" s="10">
        <v>0</v>
      </c>
      <c r="M55" s="10">
        <v>18146</v>
      </c>
      <c r="N55" s="10">
        <v>131</v>
      </c>
      <c r="O55" s="10">
        <v>6806</v>
      </c>
      <c r="P55" s="36">
        <f t="shared" ref="P55:P58" si="15">+Q55-R55</f>
        <v>0</v>
      </c>
      <c r="Q55" s="10">
        <v>5</v>
      </c>
      <c r="R55" s="10">
        <v>5</v>
      </c>
      <c r="S55" s="50"/>
    </row>
    <row r="56" spans="1:19" s="38" customFormat="1" ht="21" customHeight="1" x14ac:dyDescent="0.2">
      <c r="A56" s="69" t="s">
        <v>133</v>
      </c>
      <c r="B56" s="73">
        <f t="shared" si="10"/>
        <v>357663</v>
      </c>
      <c r="C56" s="73">
        <f>+F56+Q56+'MPI NBP 2-IIP NBP 2'!B56</f>
        <v>391880</v>
      </c>
      <c r="D56" s="73">
        <f t="shared" si="11"/>
        <v>34217</v>
      </c>
      <c r="E56" s="73">
        <f t="shared" si="12"/>
        <v>-34074</v>
      </c>
      <c r="F56" s="73">
        <f t="shared" si="13"/>
        <v>141</v>
      </c>
      <c r="G56" s="70">
        <v>141</v>
      </c>
      <c r="H56" s="70">
        <v>0</v>
      </c>
      <c r="I56" s="70">
        <v>0</v>
      </c>
      <c r="J56" s="70">
        <v>0</v>
      </c>
      <c r="K56" s="73">
        <f t="shared" si="14"/>
        <v>34215</v>
      </c>
      <c r="L56" s="70">
        <v>0</v>
      </c>
      <c r="M56" s="70">
        <v>27131</v>
      </c>
      <c r="N56" s="70">
        <v>187</v>
      </c>
      <c r="O56" s="70">
        <v>6897</v>
      </c>
      <c r="P56" s="73">
        <f t="shared" si="15"/>
        <v>0</v>
      </c>
      <c r="Q56" s="70">
        <v>2</v>
      </c>
      <c r="R56" s="70">
        <v>2</v>
      </c>
      <c r="S56" s="50"/>
    </row>
    <row r="57" spans="1:19" s="38" customFormat="1" ht="21" customHeight="1" x14ac:dyDescent="0.2">
      <c r="A57" s="9" t="s">
        <v>134</v>
      </c>
      <c r="B57" s="36">
        <f t="shared" si="10"/>
        <v>353427</v>
      </c>
      <c r="C57" s="36">
        <f>+F57+Q57+'MPI NBP 2-IIP NBP 2'!B57</f>
        <v>383234</v>
      </c>
      <c r="D57" s="36">
        <f t="shared" si="11"/>
        <v>29807</v>
      </c>
      <c r="E57" s="36">
        <f t="shared" si="12"/>
        <v>-29663</v>
      </c>
      <c r="F57" s="36">
        <f t="shared" si="13"/>
        <v>142</v>
      </c>
      <c r="G57" s="10">
        <v>142</v>
      </c>
      <c r="H57" s="10">
        <v>0</v>
      </c>
      <c r="I57" s="10">
        <v>0</v>
      </c>
      <c r="J57" s="10">
        <v>0</v>
      </c>
      <c r="K57" s="36">
        <f t="shared" si="14"/>
        <v>29805</v>
      </c>
      <c r="L57" s="10">
        <v>0</v>
      </c>
      <c r="M57" s="10">
        <v>22736</v>
      </c>
      <c r="N57" s="10">
        <v>136</v>
      </c>
      <c r="O57" s="10">
        <v>6933</v>
      </c>
      <c r="P57" s="36">
        <f t="shared" si="15"/>
        <v>0</v>
      </c>
      <c r="Q57" s="10">
        <v>2</v>
      </c>
      <c r="R57" s="10">
        <v>2</v>
      </c>
      <c r="S57" s="50"/>
    </row>
    <row r="58" spans="1:19" s="38" customFormat="1" ht="21" customHeight="1" x14ac:dyDescent="0.2">
      <c r="A58" s="69" t="s">
        <v>135</v>
      </c>
      <c r="B58" s="74">
        <f t="shared" si="10"/>
        <v>348136</v>
      </c>
      <c r="C58" s="74">
        <f>+F58+Q58+'MPI NBP 2-IIP NBP 2'!B58</f>
        <v>370441</v>
      </c>
      <c r="D58" s="74">
        <f t="shared" si="11"/>
        <v>22305</v>
      </c>
      <c r="E58" s="74">
        <f t="shared" si="12"/>
        <v>-22160</v>
      </c>
      <c r="F58" s="74">
        <f t="shared" si="13"/>
        <v>145</v>
      </c>
      <c r="G58" s="71">
        <v>143</v>
      </c>
      <c r="H58" s="71">
        <v>0</v>
      </c>
      <c r="I58" s="71">
        <v>0</v>
      </c>
      <c r="J58" s="71">
        <v>2</v>
      </c>
      <c r="K58" s="74">
        <f t="shared" si="14"/>
        <v>22305</v>
      </c>
      <c r="L58" s="71">
        <v>0</v>
      </c>
      <c r="M58" s="71">
        <v>15155</v>
      </c>
      <c r="N58" s="71">
        <v>93</v>
      </c>
      <c r="O58" s="71">
        <v>7057</v>
      </c>
      <c r="P58" s="74">
        <f t="shared" si="15"/>
        <v>0</v>
      </c>
      <c r="Q58" s="71">
        <v>0</v>
      </c>
      <c r="R58" s="71">
        <v>0</v>
      </c>
      <c r="S58" s="50"/>
    </row>
    <row r="59" spans="1:19" s="38" customFormat="1" ht="21" customHeight="1" x14ac:dyDescent="0.2">
      <c r="A59" s="9" t="s">
        <v>136</v>
      </c>
      <c r="B59" s="36">
        <f t="shared" ref="B59:B62" si="16">+C59-D59</f>
        <v>339266</v>
      </c>
      <c r="C59" s="36">
        <f>+F59+Q59+'MPI NBP 2-IIP NBP 2'!B59</f>
        <v>378038</v>
      </c>
      <c r="D59" s="36">
        <f t="shared" ref="D59:D62" si="17">+K59+R59</f>
        <v>38772</v>
      </c>
      <c r="E59" s="36">
        <f t="shared" ref="E59:E62" si="18">+F59-K59</f>
        <v>-38630</v>
      </c>
      <c r="F59" s="36">
        <f t="shared" ref="F59:F62" si="19">+G59+H59+I59+J59</f>
        <v>142</v>
      </c>
      <c r="G59" s="10">
        <v>142</v>
      </c>
      <c r="H59" s="10">
        <v>0</v>
      </c>
      <c r="I59" s="10">
        <v>0</v>
      </c>
      <c r="J59" s="10">
        <v>0</v>
      </c>
      <c r="K59" s="36">
        <f t="shared" ref="K59:K62" si="20">+L59+M59+N59+O59</f>
        <v>38772</v>
      </c>
      <c r="L59" s="10">
        <v>0</v>
      </c>
      <c r="M59" s="10">
        <v>31714</v>
      </c>
      <c r="N59" s="10">
        <v>141</v>
      </c>
      <c r="O59" s="10">
        <v>6917</v>
      </c>
      <c r="P59" s="36">
        <f t="shared" ref="P59:P62" si="21">+Q59-R59</f>
        <v>0</v>
      </c>
      <c r="Q59" s="10">
        <v>0</v>
      </c>
      <c r="R59" s="10">
        <v>0</v>
      </c>
      <c r="S59" s="50"/>
    </row>
    <row r="60" spans="1:19" s="38" customFormat="1" ht="21" customHeight="1" x14ac:dyDescent="0.2">
      <c r="A60" s="69" t="s">
        <v>137</v>
      </c>
      <c r="B60" s="73">
        <f t="shared" si="16"/>
        <v>371590</v>
      </c>
      <c r="C60" s="73">
        <f>+F60+Q60+'MPI NBP 2-IIP NBP 2'!B60</f>
        <v>439046</v>
      </c>
      <c r="D60" s="73">
        <f t="shared" si="17"/>
        <v>67456</v>
      </c>
      <c r="E60" s="73">
        <f t="shared" si="18"/>
        <v>-67306</v>
      </c>
      <c r="F60" s="73">
        <f t="shared" si="19"/>
        <v>148</v>
      </c>
      <c r="G60" s="70">
        <v>148</v>
      </c>
      <c r="H60" s="70">
        <v>0</v>
      </c>
      <c r="I60" s="70">
        <v>0</v>
      </c>
      <c r="J60" s="70">
        <v>0</v>
      </c>
      <c r="K60" s="73">
        <f t="shared" si="20"/>
        <v>67454</v>
      </c>
      <c r="L60" s="70">
        <v>0</v>
      </c>
      <c r="M60" s="70">
        <v>60002</v>
      </c>
      <c r="N60" s="70">
        <v>185</v>
      </c>
      <c r="O60" s="70">
        <v>7267</v>
      </c>
      <c r="P60" s="73">
        <f t="shared" si="21"/>
        <v>0</v>
      </c>
      <c r="Q60" s="70">
        <v>2</v>
      </c>
      <c r="R60" s="70">
        <v>2</v>
      </c>
      <c r="S60" s="50"/>
    </row>
    <row r="61" spans="1:19" s="38" customFormat="1" ht="21" customHeight="1" x14ac:dyDescent="0.2">
      <c r="A61" s="9" t="s">
        <v>138</v>
      </c>
      <c r="B61" s="36">
        <f t="shared" si="16"/>
        <v>360372</v>
      </c>
      <c r="C61" s="36">
        <f>+F61+Q61+'MPI NBP 2-IIP NBP 2'!B61</f>
        <v>431679</v>
      </c>
      <c r="D61" s="36">
        <f t="shared" si="17"/>
        <v>71307</v>
      </c>
      <c r="E61" s="36">
        <f t="shared" si="18"/>
        <v>-71163</v>
      </c>
      <c r="F61" s="36">
        <f t="shared" si="19"/>
        <v>144</v>
      </c>
      <c r="G61" s="10">
        <v>144</v>
      </c>
      <c r="H61" s="10">
        <v>0</v>
      </c>
      <c r="I61" s="10">
        <v>0</v>
      </c>
      <c r="J61" s="10">
        <v>0</v>
      </c>
      <c r="K61" s="36">
        <f t="shared" si="20"/>
        <v>71307</v>
      </c>
      <c r="L61" s="10">
        <v>0</v>
      </c>
      <c r="M61" s="10">
        <v>64174</v>
      </c>
      <c r="N61" s="10">
        <v>123</v>
      </c>
      <c r="O61" s="10">
        <v>7010</v>
      </c>
      <c r="P61" s="36">
        <f t="shared" si="21"/>
        <v>0</v>
      </c>
      <c r="Q61" s="10">
        <v>0</v>
      </c>
      <c r="R61" s="10">
        <v>0</v>
      </c>
      <c r="S61" s="50"/>
    </row>
    <row r="62" spans="1:19" s="38" customFormat="1" ht="21" customHeight="1" x14ac:dyDescent="0.2">
      <c r="A62" s="69" t="s">
        <v>139</v>
      </c>
      <c r="B62" s="74">
        <f t="shared" si="16"/>
        <v>388382</v>
      </c>
      <c r="C62" s="74">
        <f>+F62+Q62+'MPI NBP 2-IIP NBP 2'!B62</f>
        <v>479394</v>
      </c>
      <c r="D62" s="74">
        <f t="shared" si="17"/>
        <v>91012</v>
      </c>
      <c r="E62" s="74">
        <f t="shared" si="18"/>
        <v>-89695</v>
      </c>
      <c r="F62" s="74">
        <f t="shared" si="19"/>
        <v>1317</v>
      </c>
      <c r="G62" s="71">
        <v>149</v>
      </c>
      <c r="H62" s="71">
        <v>0</v>
      </c>
      <c r="I62" s="71">
        <v>0</v>
      </c>
      <c r="J62" s="71">
        <v>1168</v>
      </c>
      <c r="K62" s="74">
        <f t="shared" si="20"/>
        <v>91012</v>
      </c>
      <c r="L62" s="71">
        <v>0</v>
      </c>
      <c r="M62" s="71">
        <v>82348</v>
      </c>
      <c r="N62" s="71">
        <v>1265</v>
      </c>
      <c r="O62" s="71">
        <v>7399</v>
      </c>
      <c r="P62" s="74">
        <f t="shared" si="21"/>
        <v>0</v>
      </c>
      <c r="Q62" s="71">
        <v>0</v>
      </c>
      <c r="R62" s="71">
        <v>0</v>
      </c>
      <c r="S62" s="50"/>
    </row>
    <row r="63" spans="1:19" s="38" customFormat="1" ht="21" customHeight="1" x14ac:dyDescent="0.2">
      <c r="A63" s="9" t="s">
        <v>140</v>
      </c>
      <c r="B63" s="36">
        <f t="shared" ref="B63:B70" si="22">+C63-D63</f>
        <v>377135</v>
      </c>
      <c r="C63" s="36">
        <f>+F63+Q63+'MPI NBP 2-IIP NBP 2'!B63</f>
        <v>441979</v>
      </c>
      <c r="D63" s="36">
        <f t="shared" ref="D63:D70" si="23">+K63+R63</f>
        <v>64844</v>
      </c>
      <c r="E63" s="36">
        <f t="shared" ref="E63:E70" si="24">+F63-K63</f>
        <v>-64702</v>
      </c>
      <c r="F63" s="36">
        <f t="shared" ref="F63:F70" si="25">+G63+H63+I63+J63</f>
        <v>142</v>
      </c>
      <c r="G63" s="10">
        <v>142</v>
      </c>
      <c r="H63" s="10">
        <v>0</v>
      </c>
      <c r="I63" s="10">
        <v>0</v>
      </c>
      <c r="J63" s="10">
        <v>0</v>
      </c>
      <c r="K63" s="36">
        <f t="shared" ref="K63:K70" si="26">+L63+M63+N63+O63</f>
        <v>64844</v>
      </c>
      <c r="L63" s="10">
        <v>0</v>
      </c>
      <c r="M63" s="10">
        <v>57720</v>
      </c>
      <c r="N63" s="10">
        <v>151</v>
      </c>
      <c r="O63" s="10">
        <v>6973</v>
      </c>
      <c r="P63" s="36">
        <f t="shared" ref="P63:P70" si="27">+Q63-R63</f>
        <v>0</v>
      </c>
      <c r="Q63" s="10">
        <v>0</v>
      </c>
      <c r="R63" s="10">
        <v>0</v>
      </c>
      <c r="S63" s="50"/>
    </row>
    <row r="64" spans="1:19" s="38" customFormat="1" ht="21" customHeight="1" x14ac:dyDescent="0.2">
      <c r="A64" s="69" t="s">
        <v>141</v>
      </c>
      <c r="B64" s="73">
        <f t="shared" si="22"/>
        <v>363489</v>
      </c>
      <c r="C64" s="73">
        <f>+F64+Q64+'MPI NBP 2-IIP NBP 2'!B64</f>
        <v>414208</v>
      </c>
      <c r="D64" s="73">
        <f t="shared" si="23"/>
        <v>50719</v>
      </c>
      <c r="E64" s="73">
        <f t="shared" si="24"/>
        <v>-50579</v>
      </c>
      <c r="F64" s="73">
        <f t="shared" si="25"/>
        <v>140</v>
      </c>
      <c r="G64" s="70">
        <v>140</v>
      </c>
      <c r="H64" s="70">
        <v>0</v>
      </c>
      <c r="I64" s="70">
        <v>0</v>
      </c>
      <c r="J64" s="70">
        <v>0</v>
      </c>
      <c r="K64" s="73">
        <f t="shared" si="26"/>
        <v>50719</v>
      </c>
      <c r="L64" s="70">
        <v>0</v>
      </c>
      <c r="M64" s="70">
        <v>43823</v>
      </c>
      <c r="N64" s="70">
        <v>177</v>
      </c>
      <c r="O64" s="70">
        <v>6719</v>
      </c>
      <c r="P64" s="73">
        <f t="shared" si="27"/>
        <v>0</v>
      </c>
      <c r="Q64" s="70">
        <v>0</v>
      </c>
      <c r="R64" s="70">
        <v>0</v>
      </c>
      <c r="S64" s="50"/>
    </row>
    <row r="65" spans="1:19" s="38" customFormat="1" ht="21" customHeight="1" x14ac:dyDescent="0.2">
      <c r="A65" s="9" t="s">
        <v>142</v>
      </c>
      <c r="B65" s="36">
        <f t="shared" si="22"/>
        <v>366413</v>
      </c>
      <c r="C65" s="36">
        <f>+F65+Q65+'MPI NBP 2-IIP NBP 2'!B65</f>
        <v>407328</v>
      </c>
      <c r="D65" s="36">
        <f t="shared" si="23"/>
        <v>40915</v>
      </c>
      <c r="E65" s="36">
        <f t="shared" si="24"/>
        <v>-40229</v>
      </c>
      <c r="F65" s="36">
        <f t="shared" si="25"/>
        <v>686</v>
      </c>
      <c r="G65" s="10">
        <v>142</v>
      </c>
      <c r="H65" s="10">
        <v>0</v>
      </c>
      <c r="I65" s="10">
        <v>0</v>
      </c>
      <c r="J65" s="10">
        <v>544</v>
      </c>
      <c r="K65" s="36">
        <f t="shared" si="26"/>
        <v>40915</v>
      </c>
      <c r="L65" s="10">
        <v>0</v>
      </c>
      <c r="M65" s="10">
        <v>33266</v>
      </c>
      <c r="N65" s="10">
        <v>911</v>
      </c>
      <c r="O65" s="10">
        <v>6738</v>
      </c>
      <c r="P65" s="36">
        <f t="shared" si="27"/>
        <v>0</v>
      </c>
      <c r="Q65" s="10">
        <v>0</v>
      </c>
      <c r="R65" s="10">
        <v>0</v>
      </c>
      <c r="S65" s="50"/>
    </row>
    <row r="66" spans="1:19" s="38" customFormat="1" ht="21" customHeight="1" x14ac:dyDescent="0.2">
      <c r="A66" s="69" t="s">
        <v>143</v>
      </c>
      <c r="B66" s="74">
        <f t="shared" si="22"/>
        <v>355985</v>
      </c>
      <c r="C66" s="74">
        <f>+F66+Q66+'MPI NBP 2-IIP NBP 2'!B66</f>
        <v>394497</v>
      </c>
      <c r="D66" s="74">
        <f t="shared" si="23"/>
        <v>38512</v>
      </c>
      <c r="E66" s="74">
        <f t="shared" si="24"/>
        <v>-38373</v>
      </c>
      <c r="F66" s="74">
        <f t="shared" si="25"/>
        <v>139</v>
      </c>
      <c r="G66" s="71">
        <v>137</v>
      </c>
      <c r="H66" s="71">
        <v>0</v>
      </c>
      <c r="I66" s="71">
        <v>0</v>
      </c>
      <c r="J66" s="71">
        <v>2</v>
      </c>
      <c r="K66" s="74">
        <f t="shared" si="26"/>
        <v>38512</v>
      </c>
      <c r="L66" s="71">
        <v>0</v>
      </c>
      <c r="M66" s="71">
        <v>31907</v>
      </c>
      <c r="N66" s="71">
        <v>127</v>
      </c>
      <c r="O66" s="71">
        <v>6478</v>
      </c>
      <c r="P66" s="74">
        <f t="shared" si="27"/>
        <v>0</v>
      </c>
      <c r="Q66" s="71">
        <v>0</v>
      </c>
      <c r="R66" s="71">
        <v>0</v>
      </c>
      <c r="S66" s="50"/>
    </row>
    <row r="67" spans="1:19" s="38" customFormat="1" ht="21" customHeight="1" x14ac:dyDescent="0.2">
      <c r="A67" s="35" t="s">
        <v>144</v>
      </c>
      <c r="B67" s="36">
        <f t="shared" si="22"/>
        <v>365227</v>
      </c>
      <c r="C67" s="36">
        <f>+F67+Q67+'MPI NBP 2-IIP NBP 2'!B67</f>
        <v>408000</v>
      </c>
      <c r="D67" s="36">
        <f t="shared" si="23"/>
        <v>42773</v>
      </c>
      <c r="E67" s="36">
        <f t="shared" si="24"/>
        <v>-42634</v>
      </c>
      <c r="F67" s="36">
        <f t="shared" si="25"/>
        <v>139</v>
      </c>
      <c r="G67" s="36">
        <v>138</v>
      </c>
      <c r="H67" s="36">
        <v>0</v>
      </c>
      <c r="I67" s="36">
        <v>0</v>
      </c>
      <c r="J67" s="36">
        <v>1</v>
      </c>
      <c r="K67" s="36">
        <f t="shared" si="26"/>
        <v>42773</v>
      </c>
      <c r="L67" s="36">
        <v>0</v>
      </c>
      <c r="M67" s="36">
        <v>36295</v>
      </c>
      <c r="N67" s="36">
        <v>0</v>
      </c>
      <c r="O67" s="36">
        <v>6478</v>
      </c>
      <c r="P67" s="36">
        <f t="shared" si="27"/>
        <v>0</v>
      </c>
      <c r="Q67" s="36">
        <v>0</v>
      </c>
      <c r="R67" s="36">
        <v>0</v>
      </c>
      <c r="S67" s="51"/>
    </row>
    <row r="68" spans="1:19" s="38" customFormat="1" ht="21" customHeight="1" x14ac:dyDescent="0.2">
      <c r="A68" s="72" t="s">
        <v>145</v>
      </c>
      <c r="B68" s="73">
        <f t="shared" si="22"/>
        <v>380128</v>
      </c>
      <c r="C68" s="73">
        <f>+F68+Q68+'MPI NBP 2-IIP NBP 2'!B68</f>
        <v>408126</v>
      </c>
      <c r="D68" s="73">
        <f t="shared" si="23"/>
        <v>27998</v>
      </c>
      <c r="E68" s="73">
        <f t="shared" si="24"/>
        <v>-27854</v>
      </c>
      <c r="F68" s="73">
        <f t="shared" si="25"/>
        <v>144</v>
      </c>
      <c r="G68" s="73">
        <v>144</v>
      </c>
      <c r="H68" s="73">
        <v>0</v>
      </c>
      <c r="I68" s="73">
        <v>0</v>
      </c>
      <c r="J68" s="73">
        <v>0</v>
      </c>
      <c r="K68" s="73">
        <f t="shared" si="26"/>
        <v>27998</v>
      </c>
      <c r="L68" s="73">
        <v>0</v>
      </c>
      <c r="M68" s="73">
        <v>21096</v>
      </c>
      <c r="N68" s="73">
        <v>0</v>
      </c>
      <c r="O68" s="73">
        <v>6902</v>
      </c>
      <c r="P68" s="73">
        <f t="shared" si="27"/>
        <v>0</v>
      </c>
      <c r="Q68" s="73">
        <v>0</v>
      </c>
      <c r="R68" s="73">
        <v>0</v>
      </c>
      <c r="S68" s="51"/>
    </row>
    <row r="69" spans="1:19" s="38" customFormat="1" ht="21" customHeight="1" x14ac:dyDescent="0.2">
      <c r="A69" s="35" t="s">
        <v>146</v>
      </c>
      <c r="B69" s="36">
        <f t="shared" si="22"/>
        <v>377806</v>
      </c>
      <c r="C69" s="36">
        <f>+F69+Q69+'MPI NBP 2-IIP NBP 2'!B69</f>
        <v>415021</v>
      </c>
      <c r="D69" s="36">
        <f t="shared" si="23"/>
        <v>37215</v>
      </c>
      <c r="E69" s="36">
        <f t="shared" si="24"/>
        <v>-37074</v>
      </c>
      <c r="F69" s="36">
        <f t="shared" si="25"/>
        <v>141</v>
      </c>
      <c r="G69" s="36">
        <v>141</v>
      </c>
      <c r="H69" s="36">
        <v>0</v>
      </c>
      <c r="I69" s="36">
        <v>0</v>
      </c>
      <c r="J69" s="36">
        <v>0</v>
      </c>
      <c r="K69" s="36">
        <f t="shared" si="26"/>
        <v>37215</v>
      </c>
      <c r="L69" s="36">
        <v>0</v>
      </c>
      <c r="M69" s="36">
        <v>30541</v>
      </c>
      <c r="N69" s="36">
        <v>0</v>
      </c>
      <c r="O69" s="36">
        <v>6674</v>
      </c>
      <c r="P69" s="36">
        <f t="shared" si="27"/>
        <v>0</v>
      </c>
      <c r="Q69" s="36">
        <v>0</v>
      </c>
      <c r="R69" s="36">
        <v>0</v>
      </c>
      <c r="S69" s="51"/>
    </row>
    <row r="70" spans="1:19" s="38" customFormat="1" ht="21" customHeight="1" x14ac:dyDescent="0.2">
      <c r="A70" s="72" t="s">
        <v>147</v>
      </c>
      <c r="B70" s="74">
        <f t="shared" si="22"/>
        <v>392612</v>
      </c>
      <c r="C70" s="74">
        <f>+F70+Q70+'MPI NBP 2-IIP NBP 2'!B70</f>
        <v>439896</v>
      </c>
      <c r="D70" s="74">
        <f t="shared" si="23"/>
        <v>47284</v>
      </c>
      <c r="E70" s="74">
        <f t="shared" si="24"/>
        <v>-47140</v>
      </c>
      <c r="F70" s="74">
        <f t="shared" si="25"/>
        <v>144</v>
      </c>
      <c r="G70" s="74">
        <v>142</v>
      </c>
      <c r="H70" s="74">
        <v>0</v>
      </c>
      <c r="I70" s="74">
        <v>0</v>
      </c>
      <c r="J70" s="74">
        <v>2</v>
      </c>
      <c r="K70" s="74">
        <f t="shared" si="26"/>
        <v>47284</v>
      </c>
      <c r="L70" s="74">
        <v>0</v>
      </c>
      <c r="M70" s="74">
        <v>40472</v>
      </c>
      <c r="N70" s="74">
        <v>0</v>
      </c>
      <c r="O70" s="74">
        <v>6812</v>
      </c>
      <c r="P70" s="74">
        <f t="shared" si="27"/>
        <v>0</v>
      </c>
      <c r="Q70" s="74">
        <v>0</v>
      </c>
      <c r="R70" s="74">
        <v>0</v>
      </c>
      <c r="S70" s="51"/>
    </row>
    <row r="71" spans="1:19" s="38" customFormat="1" ht="21" customHeight="1" x14ac:dyDescent="0.2">
      <c r="A71" s="35" t="s">
        <v>149</v>
      </c>
      <c r="B71" s="36">
        <f t="shared" ref="B71:B74" si="28">+C71-D71</f>
        <v>410532</v>
      </c>
      <c r="C71" s="36">
        <f>+F71+Q71+'MPI NBP 2-IIP NBP 2'!B71</f>
        <v>433451</v>
      </c>
      <c r="D71" s="36">
        <f t="shared" ref="D71:D74" si="29">+K71+R71</f>
        <v>22919</v>
      </c>
      <c r="E71" s="36">
        <f t="shared" ref="E71:E74" si="30">+F71-K71</f>
        <v>-22773</v>
      </c>
      <c r="F71" s="36">
        <f t="shared" ref="F71:F74" si="31">+G71+H71+I71+J71</f>
        <v>145</v>
      </c>
      <c r="G71" s="36">
        <v>145</v>
      </c>
      <c r="H71" s="36">
        <v>0</v>
      </c>
      <c r="I71" s="36">
        <v>0</v>
      </c>
      <c r="J71" s="36">
        <v>0</v>
      </c>
      <c r="K71" s="36">
        <f t="shared" ref="K71:K74" si="32">+L71+M71+N71+O71</f>
        <v>22918</v>
      </c>
      <c r="L71" s="36">
        <v>0</v>
      </c>
      <c r="M71" s="36">
        <v>15974</v>
      </c>
      <c r="N71" s="36">
        <v>0</v>
      </c>
      <c r="O71" s="36">
        <v>6944</v>
      </c>
      <c r="P71" s="36">
        <f t="shared" ref="P71:P74" si="33">+Q71-R71</f>
        <v>0</v>
      </c>
      <c r="Q71" s="36">
        <v>1</v>
      </c>
      <c r="R71" s="36">
        <v>1</v>
      </c>
      <c r="S71" s="51"/>
    </row>
    <row r="72" spans="1:19" s="38" customFormat="1" ht="21" customHeight="1" x14ac:dyDescent="0.2">
      <c r="A72" s="72" t="s">
        <v>150</v>
      </c>
      <c r="B72" s="73">
        <f t="shared" si="28"/>
        <v>414464</v>
      </c>
      <c r="C72" s="73">
        <f>+F72+Q72+'MPI NBP 2-IIP NBP 2'!B72</f>
        <v>439965</v>
      </c>
      <c r="D72" s="73">
        <f t="shared" si="29"/>
        <v>25501</v>
      </c>
      <c r="E72" s="73">
        <f t="shared" si="30"/>
        <v>-25358</v>
      </c>
      <c r="F72" s="73">
        <f t="shared" si="31"/>
        <v>143</v>
      </c>
      <c r="G72" s="73">
        <v>143</v>
      </c>
      <c r="H72" s="73">
        <v>0</v>
      </c>
      <c r="I72" s="73">
        <v>0</v>
      </c>
      <c r="J72" s="73">
        <v>0</v>
      </c>
      <c r="K72" s="73">
        <f t="shared" si="32"/>
        <v>25501</v>
      </c>
      <c r="L72" s="73">
        <v>0</v>
      </c>
      <c r="M72" s="73">
        <v>18719</v>
      </c>
      <c r="N72" s="73">
        <v>0</v>
      </c>
      <c r="O72" s="73">
        <v>6782</v>
      </c>
      <c r="P72" s="73">
        <f t="shared" si="33"/>
        <v>0</v>
      </c>
      <c r="Q72" s="73">
        <v>0</v>
      </c>
      <c r="R72" s="73">
        <v>0</v>
      </c>
      <c r="S72" s="51"/>
    </row>
    <row r="73" spans="1:19" s="38" customFormat="1" ht="21" customHeight="1" x14ac:dyDescent="0.2">
      <c r="A73" s="35" t="s">
        <v>151</v>
      </c>
      <c r="B73" s="36">
        <f t="shared" si="28"/>
        <v>436432</v>
      </c>
      <c r="C73" s="36">
        <f>+F73+Q73+'MPI NBP 2-IIP NBP 2'!B73</f>
        <v>483642</v>
      </c>
      <c r="D73" s="36">
        <f t="shared" si="29"/>
        <v>47210</v>
      </c>
      <c r="E73" s="36">
        <f t="shared" si="30"/>
        <v>-47056</v>
      </c>
      <c r="F73" s="36">
        <f t="shared" si="31"/>
        <v>154</v>
      </c>
      <c r="G73" s="36">
        <v>148</v>
      </c>
      <c r="H73" s="36">
        <v>0</v>
      </c>
      <c r="I73" s="36">
        <v>0</v>
      </c>
      <c r="J73" s="36">
        <v>6</v>
      </c>
      <c r="K73" s="36">
        <f t="shared" si="32"/>
        <v>47210</v>
      </c>
      <c r="L73" s="36">
        <v>0</v>
      </c>
      <c r="M73" s="36">
        <v>40089</v>
      </c>
      <c r="N73" s="36">
        <v>2</v>
      </c>
      <c r="O73" s="36">
        <v>7119</v>
      </c>
      <c r="P73" s="36">
        <f t="shared" si="33"/>
        <v>0</v>
      </c>
      <c r="Q73" s="36">
        <v>0</v>
      </c>
      <c r="R73" s="36">
        <v>0</v>
      </c>
      <c r="S73" s="51"/>
    </row>
    <row r="74" spans="1:19" s="38" customFormat="1" ht="21" customHeight="1" x14ac:dyDescent="0.2">
      <c r="A74" s="72" t="s">
        <v>152</v>
      </c>
      <c r="B74" s="74">
        <f t="shared" si="28"/>
        <v>435017</v>
      </c>
      <c r="C74" s="74">
        <f>+F74+Q74+'MPI NBP 2-IIP NBP 2'!B74</f>
        <v>487788</v>
      </c>
      <c r="D74" s="74">
        <f t="shared" si="29"/>
        <v>52771</v>
      </c>
      <c r="E74" s="74">
        <f t="shared" si="30"/>
        <v>-52626</v>
      </c>
      <c r="F74" s="74">
        <f t="shared" si="31"/>
        <v>145</v>
      </c>
      <c r="G74" s="74">
        <v>143</v>
      </c>
      <c r="H74" s="74">
        <v>0</v>
      </c>
      <c r="I74" s="74">
        <v>0</v>
      </c>
      <c r="J74" s="74">
        <v>2</v>
      </c>
      <c r="K74" s="74">
        <f t="shared" si="32"/>
        <v>52771</v>
      </c>
      <c r="L74" s="74">
        <v>0</v>
      </c>
      <c r="M74" s="74">
        <v>45905</v>
      </c>
      <c r="N74" s="74">
        <v>0</v>
      </c>
      <c r="O74" s="74">
        <v>6866</v>
      </c>
      <c r="P74" s="74">
        <f t="shared" si="33"/>
        <v>0</v>
      </c>
      <c r="Q74" s="74">
        <v>0</v>
      </c>
      <c r="R74" s="74">
        <v>0</v>
      </c>
      <c r="S74" s="51"/>
    </row>
    <row r="75" spans="1:19" s="38" customFormat="1" ht="21" customHeight="1" x14ac:dyDescent="0.2">
      <c r="A75" s="35" t="s">
        <v>153</v>
      </c>
      <c r="B75" s="36">
        <f t="shared" ref="B75:B78" si="34">+C75-D75</f>
        <v>490520</v>
      </c>
      <c r="C75" s="36">
        <f>+F75+Q75+'MPI NBP 2-IIP NBP 2'!B75</f>
        <v>501466</v>
      </c>
      <c r="D75" s="36">
        <f t="shared" ref="D75:D78" si="35">+K75+R75</f>
        <v>10946</v>
      </c>
      <c r="E75" s="36">
        <f t="shared" ref="E75:E78" si="36">+F75-K75</f>
        <v>-10777</v>
      </c>
      <c r="F75" s="36">
        <f t="shared" ref="F75:F78" si="37">+G75+H75+I75+J75</f>
        <v>169</v>
      </c>
      <c r="G75" s="36">
        <v>169</v>
      </c>
      <c r="H75" s="36">
        <v>0</v>
      </c>
      <c r="I75" s="36">
        <v>0</v>
      </c>
      <c r="J75" s="36">
        <v>0</v>
      </c>
      <c r="K75" s="36">
        <f t="shared" ref="K75:K78" si="38">+L75+M75+N75+O75</f>
        <v>10946</v>
      </c>
      <c r="L75" s="36">
        <v>0</v>
      </c>
      <c r="M75" s="36">
        <v>750</v>
      </c>
      <c r="N75" s="36">
        <v>2819</v>
      </c>
      <c r="O75" s="36">
        <v>7377</v>
      </c>
      <c r="P75" s="36">
        <f t="shared" ref="P75:P78" si="39">+Q75-R75</f>
        <v>0</v>
      </c>
      <c r="Q75" s="36">
        <v>0</v>
      </c>
      <c r="R75" s="36">
        <v>0</v>
      </c>
      <c r="S75" s="51"/>
    </row>
    <row r="76" spans="1:19" s="38" customFormat="1" ht="21" customHeight="1" x14ac:dyDescent="0.2">
      <c r="A76" s="72" t="s">
        <v>154</v>
      </c>
      <c r="B76" s="73">
        <f t="shared" si="34"/>
        <v>478514</v>
      </c>
      <c r="C76" s="73">
        <f>+F76+Q76+'MPI NBP 2-IIP NBP 2'!B76</f>
        <v>514013</v>
      </c>
      <c r="D76" s="73">
        <f t="shared" si="35"/>
        <v>35499</v>
      </c>
      <c r="E76" s="73">
        <f t="shared" si="36"/>
        <v>-35334</v>
      </c>
      <c r="F76" s="73">
        <f t="shared" si="37"/>
        <v>165</v>
      </c>
      <c r="G76" s="73">
        <v>165</v>
      </c>
      <c r="H76" s="73">
        <v>0</v>
      </c>
      <c r="I76" s="73">
        <v>0</v>
      </c>
      <c r="J76" s="73">
        <v>0</v>
      </c>
      <c r="K76" s="73">
        <f t="shared" si="38"/>
        <v>35499</v>
      </c>
      <c r="L76" s="73">
        <v>0</v>
      </c>
      <c r="M76" s="73">
        <v>28374</v>
      </c>
      <c r="N76" s="73">
        <v>0</v>
      </c>
      <c r="O76" s="73">
        <v>7125</v>
      </c>
      <c r="P76" s="73">
        <f t="shared" si="39"/>
        <v>0</v>
      </c>
      <c r="Q76" s="73">
        <v>0</v>
      </c>
      <c r="R76" s="73">
        <v>0</v>
      </c>
      <c r="S76" s="51"/>
    </row>
    <row r="77" spans="1:19" s="38" customFormat="1" ht="21" customHeight="1" x14ac:dyDescent="0.2">
      <c r="A77" s="35" t="s">
        <v>155</v>
      </c>
      <c r="B77" s="36">
        <f t="shared" si="34"/>
        <v>496504</v>
      </c>
      <c r="C77" s="36">
        <f>+F77+Q77+'MPI NBP 2-IIP NBP 2'!B77</f>
        <v>539429</v>
      </c>
      <c r="D77" s="36">
        <f t="shared" si="35"/>
        <v>42925</v>
      </c>
      <c r="E77" s="36">
        <f t="shared" si="36"/>
        <v>-42759</v>
      </c>
      <c r="F77" s="36">
        <f t="shared" si="37"/>
        <v>166</v>
      </c>
      <c r="G77" s="36">
        <v>166</v>
      </c>
      <c r="H77" s="36">
        <v>0</v>
      </c>
      <c r="I77" s="36">
        <v>0</v>
      </c>
      <c r="J77" s="36">
        <v>0</v>
      </c>
      <c r="K77" s="36">
        <f t="shared" si="38"/>
        <v>42925</v>
      </c>
      <c r="L77" s="36">
        <v>0</v>
      </c>
      <c r="M77" s="36">
        <v>35823</v>
      </c>
      <c r="N77" s="36">
        <v>0</v>
      </c>
      <c r="O77" s="36">
        <v>7102</v>
      </c>
      <c r="P77" s="36">
        <f t="shared" si="39"/>
        <v>0</v>
      </c>
      <c r="Q77" s="36">
        <v>0</v>
      </c>
      <c r="R77" s="36">
        <v>0</v>
      </c>
      <c r="S77" s="51"/>
    </row>
    <row r="78" spans="1:19" s="38" customFormat="1" ht="21" customHeight="1" x14ac:dyDescent="0.2">
      <c r="A78" s="72" t="s">
        <v>156</v>
      </c>
      <c r="B78" s="74">
        <f t="shared" si="34"/>
        <v>525230</v>
      </c>
      <c r="C78" s="74">
        <f>+F78+Q78+'MPI NBP 2-IIP NBP 2'!B78</f>
        <v>579890</v>
      </c>
      <c r="D78" s="74">
        <f t="shared" si="35"/>
        <v>54660</v>
      </c>
      <c r="E78" s="74">
        <f t="shared" si="36"/>
        <v>-54490</v>
      </c>
      <c r="F78" s="74">
        <f t="shared" si="37"/>
        <v>170</v>
      </c>
      <c r="G78" s="74">
        <v>168</v>
      </c>
      <c r="H78" s="74">
        <v>0</v>
      </c>
      <c r="I78" s="74">
        <v>0</v>
      </c>
      <c r="J78" s="74">
        <v>2</v>
      </c>
      <c r="K78" s="74">
        <f t="shared" si="38"/>
        <v>54660</v>
      </c>
      <c r="L78" s="74">
        <v>0</v>
      </c>
      <c r="M78" s="74">
        <v>47530</v>
      </c>
      <c r="N78" s="74">
        <v>2</v>
      </c>
      <c r="O78" s="74">
        <v>7128</v>
      </c>
      <c r="P78" s="74">
        <f t="shared" si="39"/>
        <v>0</v>
      </c>
      <c r="Q78" s="74">
        <v>0</v>
      </c>
      <c r="R78" s="74">
        <v>0</v>
      </c>
      <c r="S78" s="51"/>
    </row>
    <row r="79" spans="1:19" s="38" customFormat="1" ht="21" customHeight="1" x14ac:dyDescent="0.2">
      <c r="A79" s="35" t="s">
        <v>158</v>
      </c>
      <c r="B79" s="36">
        <f t="shared" ref="B79:B82" si="40">+C79-D79</f>
        <v>582313</v>
      </c>
      <c r="C79" s="36">
        <f>+F79+Q79+'MPI NBP 2-IIP NBP 2'!B79</f>
        <v>628448</v>
      </c>
      <c r="D79" s="36">
        <f t="shared" ref="D79:D82" si="41">+K79+R79</f>
        <v>46135</v>
      </c>
      <c r="E79" s="36">
        <f t="shared" ref="E79:E82" si="42">+F79-K79</f>
        <v>-45964</v>
      </c>
      <c r="F79" s="36">
        <f t="shared" ref="F79:F82" si="43">+G79+H79+I79+J79</f>
        <v>171</v>
      </c>
      <c r="G79" s="36">
        <v>171</v>
      </c>
      <c r="H79" s="36">
        <v>0</v>
      </c>
      <c r="I79" s="36">
        <v>0</v>
      </c>
      <c r="J79" s="36">
        <v>0</v>
      </c>
      <c r="K79" s="36">
        <f t="shared" ref="K79:K82" si="44">+L79+M79+N79+O79</f>
        <v>46135</v>
      </c>
      <c r="L79" s="36">
        <v>0</v>
      </c>
      <c r="M79" s="36">
        <v>38796</v>
      </c>
      <c r="N79" s="36">
        <v>2</v>
      </c>
      <c r="O79" s="36">
        <v>7337</v>
      </c>
      <c r="P79" s="36">
        <f t="shared" ref="P79:P82" si="45">+Q79-R79</f>
        <v>0</v>
      </c>
      <c r="Q79" s="36">
        <v>0</v>
      </c>
      <c r="R79" s="36">
        <v>0</v>
      </c>
      <c r="S79" s="51"/>
    </row>
    <row r="80" spans="1:19" s="38" customFormat="1" ht="21" customHeight="1" x14ac:dyDescent="0.2">
      <c r="A80" s="72" t="s">
        <v>159</v>
      </c>
      <c r="B80" s="73">
        <f t="shared" si="40"/>
        <v>567197</v>
      </c>
      <c r="C80" s="73">
        <f>+F80+Q80+'MPI NBP 2-IIP NBP 2'!B80</f>
        <v>606453</v>
      </c>
      <c r="D80" s="73">
        <f t="shared" si="41"/>
        <v>39256</v>
      </c>
      <c r="E80" s="73">
        <f t="shared" si="42"/>
        <v>-39090</v>
      </c>
      <c r="F80" s="73">
        <f t="shared" si="43"/>
        <v>166</v>
      </c>
      <c r="G80" s="73">
        <v>166</v>
      </c>
      <c r="H80" s="73">
        <v>0</v>
      </c>
      <c r="I80" s="73">
        <v>0</v>
      </c>
      <c r="J80" s="73">
        <v>0</v>
      </c>
      <c r="K80" s="73">
        <f t="shared" si="44"/>
        <v>39256</v>
      </c>
      <c r="L80" s="73">
        <v>0</v>
      </c>
      <c r="M80" s="73">
        <v>32155</v>
      </c>
      <c r="N80" s="73">
        <v>22</v>
      </c>
      <c r="O80" s="73">
        <v>7079</v>
      </c>
      <c r="P80" s="73">
        <f t="shared" si="45"/>
        <v>0</v>
      </c>
      <c r="Q80" s="73">
        <v>0</v>
      </c>
      <c r="R80" s="73">
        <v>0</v>
      </c>
      <c r="S80" s="51"/>
    </row>
    <row r="81" spans="1:19" s="38" customFormat="1" ht="21" customHeight="1" x14ac:dyDescent="0.2">
      <c r="A81" s="35" t="s">
        <v>160</v>
      </c>
      <c r="B81" s="36">
        <f t="shared" si="40"/>
        <v>601927</v>
      </c>
      <c r="C81" s="36">
        <f>+F81+Q81+'MPI NBP 2-IIP NBP 2'!B81</f>
        <v>666993</v>
      </c>
      <c r="D81" s="36">
        <f t="shared" si="41"/>
        <v>65066</v>
      </c>
      <c r="E81" s="36">
        <f t="shared" si="42"/>
        <v>-64896</v>
      </c>
      <c r="F81" s="36">
        <f t="shared" si="43"/>
        <v>170</v>
      </c>
      <c r="G81" s="36">
        <v>170</v>
      </c>
      <c r="H81" s="36">
        <v>0</v>
      </c>
      <c r="I81" s="36">
        <v>0</v>
      </c>
      <c r="J81" s="36">
        <v>0</v>
      </c>
      <c r="K81" s="36">
        <f t="shared" si="44"/>
        <v>65066</v>
      </c>
      <c r="L81" s="36">
        <v>0</v>
      </c>
      <c r="M81" s="36">
        <v>35671</v>
      </c>
      <c r="N81" s="36">
        <v>6</v>
      </c>
      <c r="O81" s="36">
        <v>29389</v>
      </c>
      <c r="P81" s="36">
        <f t="shared" si="45"/>
        <v>0</v>
      </c>
      <c r="Q81" s="36">
        <v>0</v>
      </c>
      <c r="R81" s="36">
        <v>0</v>
      </c>
      <c r="S81" s="51"/>
    </row>
    <row r="82" spans="1:19" s="38" customFormat="1" ht="21" customHeight="1" x14ac:dyDescent="0.2">
      <c r="A82" s="39" t="s">
        <v>161</v>
      </c>
      <c r="B82" s="41">
        <f t="shared" si="40"/>
        <v>604602</v>
      </c>
      <c r="C82" s="41">
        <f>+F82+Q82+'MPI NBP 2-IIP NBP 2'!B82</f>
        <v>674346</v>
      </c>
      <c r="D82" s="41">
        <f t="shared" si="41"/>
        <v>69744</v>
      </c>
      <c r="E82" s="41">
        <f t="shared" si="42"/>
        <v>-69561</v>
      </c>
      <c r="F82" s="41">
        <f t="shared" si="43"/>
        <v>183</v>
      </c>
      <c r="G82" s="41">
        <v>170</v>
      </c>
      <c r="H82" s="41">
        <v>0</v>
      </c>
      <c r="I82" s="41">
        <v>0</v>
      </c>
      <c r="J82" s="41">
        <v>13</v>
      </c>
      <c r="K82" s="41">
        <f t="shared" si="44"/>
        <v>69744</v>
      </c>
      <c r="L82" s="41">
        <v>0</v>
      </c>
      <c r="M82" s="41">
        <v>39975</v>
      </c>
      <c r="N82" s="41">
        <v>2</v>
      </c>
      <c r="O82" s="41">
        <v>29767</v>
      </c>
      <c r="P82" s="41">
        <f t="shared" si="45"/>
        <v>0</v>
      </c>
      <c r="Q82" s="41">
        <v>0</v>
      </c>
      <c r="R82" s="41">
        <v>0</v>
      </c>
      <c r="S82" s="51"/>
    </row>
    <row r="83" spans="1:19" s="38" customFormat="1" ht="21" customHeight="1" x14ac:dyDescent="0.2">
      <c r="A83" s="35" t="s">
        <v>162</v>
      </c>
      <c r="B83" s="36">
        <f t="shared" ref="B83:B86" si="46">+C83-D83</f>
        <v>589516</v>
      </c>
      <c r="C83" s="36">
        <f>+F83+Q83+'MPI NBP 2-IIP NBP 2'!B83</f>
        <v>660980</v>
      </c>
      <c r="D83" s="36">
        <f t="shared" ref="D83:D86" si="47">+K83+R83</f>
        <v>71464</v>
      </c>
      <c r="E83" s="36">
        <f t="shared" ref="E83:E86" si="48">+F83-K83</f>
        <v>-71267</v>
      </c>
      <c r="F83" s="36">
        <f t="shared" ref="F83:F86" si="49">+G83+H83+I83+J83</f>
        <v>197</v>
      </c>
      <c r="G83" s="36">
        <v>172</v>
      </c>
      <c r="H83" s="36">
        <v>0</v>
      </c>
      <c r="I83" s="36">
        <v>0</v>
      </c>
      <c r="J83" s="36">
        <v>25</v>
      </c>
      <c r="K83" s="36">
        <f t="shared" ref="K83:K86" si="50">+L83+M83+N83+O83</f>
        <v>71464</v>
      </c>
      <c r="L83" s="36">
        <v>0</v>
      </c>
      <c r="M83" s="36">
        <v>41108</v>
      </c>
      <c r="N83" s="36">
        <v>104</v>
      </c>
      <c r="O83" s="36">
        <v>30252</v>
      </c>
      <c r="P83" s="36">
        <f t="shared" ref="P83:P86" si="51">+Q83-R83</f>
        <v>0</v>
      </c>
      <c r="Q83" s="36">
        <v>0</v>
      </c>
      <c r="R83" s="36">
        <v>0</v>
      </c>
      <c r="S83" s="51"/>
    </row>
    <row r="84" spans="1:19" s="38" customFormat="1" ht="21" customHeight="1" x14ac:dyDescent="0.2">
      <c r="A84" s="72" t="s">
        <v>163</v>
      </c>
      <c r="B84" s="73">
        <f t="shared" si="46"/>
        <v>609883</v>
      </c>
      <c r="C84" s="73">
        <f>+F84+Q84+'MPI NBP 2-IIP NBP 2'!B84</f>
        <v>691579</v>
      </c>
      <c r="D84" s="73">
        <f t="shared" si="47"/>
        <v>81696</v>
      </c>
      <c r="E84" s="73">
        <f t="shared" si="48"/>
        <v>-81499</v>
      </c>
      <c r="F84" s="73">
        <f t="shared" si="49"/>
        <v>197</v>
      </c>
      <c r="G84" s="73">
        <v>175</v>
      </c>
      <c r="H84" s="73">
        <v>0</v>
      </c>
      <c r="I84" s="73">
        <v>0</v>
      </c>
      <c r="J84" s="73">
        <v>22</v>
      </c>
      <c r="K84" s="73">
        <f t="shared" si="50"/>
        <v>81696</v>
      </c>
      <c r="L84" s="73">
        <v>0</v>
      </c>
      <c r="M84" s="73">
        <v>50662</v>
      </c>
      <c r="N84" s="73">
        <v>10</v>
      </c>
      <c r="O84" s="73">
        <v>31024</v>
      </c>
      <c r="P84" s="73">
        <f t="shared" si="51"/>
        <v>0</v>
      </c>
      <c r="Q84" s="73">
        <v>0</v>
      </c>
      <c r="R84" s="73">
        <v>0</v>
      </c>
      <c r="S84" s="51"/>
    </row>
    <row r="85" spans="1:19" s="38" customFormat="1" ht="21" customHeight="1" x14ac:dyDescent="0.2">
      <c r="A85" s="35" t="s">
        <v>164</v>
      </c>
      <c r="B85" s="36">
        <f t="shared" si="46"/>
        <v>654374</v>
      </c>
      <c r="C85" s="36">
        <f>+F85+Q85+'MPI NBP 2-IIP NBP 2'!B85</f>
        <v>751083</v>
      </c>
      <c r="D85" s="36">
        <f t="shared" si="47"/>
        <v>96709</v>
      </c>
      <c r="E85" s="36">
        <f t="shared" si="48"/>
        <v>-96524</v>
      </c>
      <c r="F85" s="36">
        <f t="shared" si="49"/>
        <v>185</v>
      </c>
      <c r="G85" s="36">
        <v>184</v>
      </c>
      <c r="H85" s="36">
        <v>0</v>
      </c>
      <c r="I85" s="36">
        <v>0</v>
      </c>
      <c r="J85" s="36">
        <v>1</v>
      </c>
      <c r="K85" s="36">
        <f t="shared" si="50"/>
        <v>96709</v>
      </c>
      <c r="L85" s="36">
        <v>0</v>
      </c>
      <c r="M85" s="36">
        <v>62862</v>
      </c>
      <c r="N85" s="36">
        <v>368</v>
      </c>
      <c r="O85" s="36">
        <v>33479</v>
      </c>
      <c r="P85" s="36">
        <f t="shared" si="51"/>
        <v>0</v>
      </c>
      <c r="Q85" s="36">
        <v>0</v>
      </c>
      <c r="R85" s="36">
        <v>0</v>
      </c>
      <c r="S85" s="51"/>
    </row>
    <row r="86" spans="1:19" s="38" customFormat="1" ht="21" customHeight="1" x14ac:dyDescent="0.2">
      <c r="A86" s="72" t="s">
        <v>165</v>
      </c>
      <c r="B86" s="41">
        <f t="shared" si="46"/>
        <v>645563</v>
      </c>
      <c r="C86" s="41">
        <f>+F86+Q86+'MPI NBP 2-IIP NBP 2'!B86</f>
        <v>733958</v>
      </c>
      <c r="D86" s="41">
        <f t="shared" si="47"/>
        <v>88395</v>
      </c>
      <c r="E86" s="41">
        <f t="shared" si="48"/>
        <v>-88193</v>
      </c>
      <c r="F86" s="41">
        <f t="shared" si="49"/>
        <v>202</v>
      </c>
      <c r="G86" s="41">
        <v>174</v>
      </c>
      <c r="H86" s="41">
        <v>0</v>
      </c>
      <c r="I86" s="41">
        <v>0</v>
      </c>
      <c r="J86" s="41">
        <v>28</v>
      </c>
      <c r="K86" s="41">
        <f t="shared" si="50"/>
        <v>88395</v>
      </c>
      <c r="L86" s="41">
        <v>0</v>
      </c>
      <c r="M86" s="41">
        <v>57652</v>
      </c>
      <c r="N86" s="41">
        <v>12</v>
      </c>
      <c r="O86" s="41">
        <v>30731</v>
      </c>
      <c r="P86" s="41">
        <f t="shared" si="51"/>
        <v>0</v>
      </c>
      <c r="Q86" s="41">
        <v>0</v>
      </c>
      <c r="R86" s="41">
        <v>0</v>
      </c>
      <c r="S86" s="51"/>
    </row>
    <row r="87" spans="1:19" s="38" customFormat="1" ht="21" customHeight="1" x14ac:dyDescent="0.2">
      <c r="A87" s="35" t="s">
        <v>166</v>
      </c>
      <c r="B87" s="36">
        <f t="shared" ref="B87:B90" si="52">+C87-D87</f>
        <v>645478</v>
      </c>
      <c r="C87" s="36">
        <f>+F87+Q87+'MPI NBP 2-IIP NBP 2'!B87</f>
        <v>731600</v>
      </c>
      <c r="D87" s="36">
        <f t="shared" ref="D87:D90" si="53">+K87+R87</f>
        <v>86122</v>
      </c>
      <c r="E87" s="36">
        <f t="shared" ref="E87:E90" si="54">+F87-K87</f>
        <v>-85949</v>
      </c>
      <c r="F87" s="36">
        <f t="shared" ref="F87:F90" si="55">+G87+H87+I87+J87</f>
        <v>173</v>
      </c>
      <c r="G87" s="36">
        <v>173</v>
      </c>
      <c r="H87" s="36">
        <v>0</v>
      </c>
      <c r="I87" s="36">
        <v>0</v>
      </c>
      <c r="J87" s="36">
        <v>0</v>
      </c>
      <c r="K87" s="36">
        <f t="shared" ref="K87:K90" si="56">+L87+M87+N87+O87</f>
        <v>86122</v>
      </c>
      <c r="L87" s="36">
        <v>0</v>
      </c>
      <c r="M87" s="36">
        <v>55680</v>
      </c>
      <c r="N87" s="36">
        <v>215</v>
      </c>
      <c r="O87" s="36">
        <v>30227</v>
      </c>
      <c r="P87" s="36">
        <f t="shared" ref="P87:P90" si="57">+Q87-R87</f>
        <v>1</v>
      </c>
      <c r="Q87" s="36">
        <v>1</v>
      </c>
      <c r="R87" s="36">
        <v>0</v>
      </c>
      <c r="S87" s="51"/>
    </row>
    <row r="88" spans="1:19" s="38" customFormat="1" ht="21" customHeight="1" x14ac:dyDescent="0.2">
      <c r="A88" s="72" t="s">
        <v>167</v>
      </c>
      <c r="B88" s="73">
        <f t="shared" si="52"/>
        <v>644742</v>
      </c>
      <c r="C88" s="73">
        <f>+F88+Q88+'MPI NBP 2-IIP NBP 2'!B88</f>
        <v>742843</v>
      </c>
      <c r="D88" s="73">
        <f t="shared" si="53"/>
        <v>98101</v>
      </c>
      <c r="E88" s="73">
        <f t="shared" si="54"/>
        <v>-97579</v>
      </c>
      <c r="F88" s="73">
        <f t="shared" si="55"/>
        <v>522</v>
      </c>
      <c r="G88" s="73">
        <v>164</v>
      </c>
      <c r="H88" s="73">
        <v>0</v>
      </c>
      <c r="I88" s="73">
        <v>0</v>
      </c>
      <c r="J88" s="73">
        <v>358</v>
      </c>
      <c r="K88" s="73">
        <f t="shared" si="56"/>
        <v>98101</v>
      </c>
      <c r="L88" s="73">
        <v>0</v>
      </c>
      <c r="M88" s="73">
        <v>69360</v>
      </c>
      <c r="N88" s="73">
        <v>358</v>
      </c>
      <c r="O88" s="73">
        <v>28383</v>
      </c>
      <c r="P88" s="73">
        <f t="shared" si="57"/>
        <v>1</v>
      </c>
      <c r="Q88" s="73">
        <v>1</v>
      </c>
      <c r="R88" s="73">
        <v>0</v>
      </c>
      <c r="S88" s="51"/>
    </row>
    <row r="89" spans="1:19" s="38" customFormat="1" ht="21" customHeight="1" x14ac:dyDescent="0.2">
      <c r="A89" s="35" t="s">
        <v>168</v>
      </c>
      <c r="B89" s="36">
        <f t="shared" si="52"/>
        <v>665326</v>
      </c>
      <c r="C89" s="36">
        <f>+F89+Q89+'MPI NBP 2-IIP NBP 2'!B89</f>
        <v>786816</v>
      </c>
      <c r="D89" s="36">
        <f t="shared" si="53"/>
        <v>121490</v>
      </c>
      <c r="E89" s="36">
        <f t="shared" si="54"/>
        <v>-121318</v>
      </c>
      <c r="F89" s="36">
        <f t="shared" si="55"/>
        <v>172</v>
      </c>
      <c r="G89" s="36">
        <v>172</v>
      </c>
      <c r="H89" s="36">
        <v>0</v>
      </c>
      <c r="I89" s="36">
        <v>0</v>
      </c>
      <c r="J89" s="36">
        <v>0</v>
      </c>
      <c r="K89" s="36">
        <f t="shared" si="56"/>
        <v>121490</v>
      </c>
      <c r="L89" s="36">
        <v>0</v>
      </c>
      <c r="M89" s="36">
        <v>91247</v>
      </c>
      <c r="N89" s="36">
        <v>77</v>
      </c>
      <c r="O89" s="36">
        <v>30166</v>
      </c>
      <c r="P89" s="36">
        <f t="shared" si="57"/>
        <v>0</v>
      </c>
      <c r="Q89" s="36">
        <v>0</v>
      </c>
      <c r="R89" s="36">
        <v>0</v>
      </c>
      <c r="S89" s="51"/>
    </row>
    <row r="90" spans="1:19" s="38" customFormat="1" ht="21" customHeight="1" x14ac:dyDescent="0.2">
      <c r="A90" s="72" t="s">
        <v>169</v>
      </c>
      <c r="B90" s="41">
        <f t="shared" si="52"/>
        <v>660406.37554299994</v>
      </c>
      <c r="C90" s="41">
        <f>+F90+Q90+'MPI NBP 2-IIP NBP 2'!B90</f>
        <v>762843.37554299994</v>
      </c>
      <c r="D90" s="41">
        <f t="shared" si="53"/>
        <v>102437</v>
      </c>
      <c r="E90" s="41">
        <f t="shared" si="54"/>
        <v>-102244</v>
      </c>
      <c r="F90" s="41">
        <f t="shared" si="55"/>
        <v>193</v>
      </c>
      <c r="G90" s="41">
        <v>160</v>
      </c>
      <c r="H90" s="41">
        <v>0</v>
      </c>
      <c r="I90" s="41">
        <v>0</v>
      </c>
      <c r="J90" s="41">
        <v>33</v>
      </c>
      <c r="K90" s="41">
        <f t="shared" si="56"/>
        <v>102437</v>
      </c>
      <c r="L90" s="41">
        <v>0</v>
      </c>
      <c r="M90" s="41">
        <v>74107</v>
      </c>
      <c r="N90" s="41">
        <v>644</v>
      </c>
      <c r="O90" s="41">
        <v>27686</v>
      </c>
      <c r="P90" s="41">
        <f t="shared" si="57"/>
        <v>0</v>
      </c>
      <c r="Q90" s="41">
        <v>0</v>
      </c>
      <c r="R90" s="41">
        <v>0</v>
      </c>
      <c r="S90" s="51"/>
    </row>
    <row r="91" spans="1:19" s="38" customFormat="1" ht="21" customHeight="1" x14ac:dyDescent="0.2">
      <c r="A91" s="35" t="s">
        <v>170</v>
      </c>
      <c r="B91" s="36">
        <f t="shared" ref="B91:B94" si="58">+C91-D91</f>
        <v>699932.17635600001</v>
      </c>
      <c r="C91" s="36">
        <f>+F91+Q91+'MPI NBP 2-IIP NBP 2'!B91</f>
        <v>808077.17635600001</v>
      </c>
      <c r="D91" s="36">
        <f t="shared" ref="D91:D94" si="59">+K91+R91</f>
        <v>108145</v>
      </c>
      <c r="E91" s="36">
        <f t="shared" ref="E91:E94" si="60">+F91-K91</f>
        <v>-107758</v>
      </c>
      <c r="F91" s="36">
        <f t="shared" ref="F91:F94" si="61">+G91+H91+I91+J91</f>
        <v>387</v>
      </c>
      <c r="G91" s="36">
        <v>160</v>
      </c>
      <c r="H91" s="36">
        <v>0</v>
      </c>
      <c r="I91" s="36">
        <v>0</v>
      </c>
      <c r="J91" s="36">
        <v>227</v>
      </c>
      <c r="K91" s="36">
        <f t="shared" ref="K91:K94" si="62">+L91+M91+N91+O91</f>
        <v>108145</v>
      </c>
      <c r="L91" s="36">
        <v>0</v>
      </c>
      <c r="M91" s="36">
        <v>80208</v>
      </c>
      <c r="N91" s="36">
        <v>402</v>
      </c>
      <c r="O91" s="36">
        <v>27535</v>
      </c>
      <c r="P91" s="36">
        <f t="shared" ref="P91:P94" si="63">+Q91-R91</f>
        <v>0</v>
      </c>
      <c r="Q91" s="36">
        <v>0</v>
      </c>
      <c r="R91" s="36">
        <v>0</v>
      </c>
      <c r="S91" s="51"/>
    </row>
    <row r="92" spans="1:19" s="38" customFormat="1" ht="21" customHeight="1" x14ac:dyDescent="0.2">
      <c r="A92" s="72" t="s">
        <v>171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51"/>
    </row>
    <row r="93" spans="1:19" s="38" customFormat="1" ht="21" customHeight="1" x14ac:dyDescent="0.2">
      <c r="A93" s="35" t="s">
        <v>172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51"/>
    </row>
    <row r="94" spans="1:19" s="38" customFormat="1" ht="21" customHeight="1" x14ac:dyDescent="0.2">
      <c r="A94" s="72" t="s">
        <v>173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51"/>
    </row>
  </sheetData>
  <mergeCells count="23">
    <mergeCell ref="P6:R6"/>
    <mergeCell ref="Q7:Q9"/>
    <mergeCell ref="R7:R9"/>
    <mergeCell ref="B5:R5"/>
    <mergeCell ref="P7:P9"/>
    <mergeCell ref="E7:E9"/>
    <mergeCell ref="F8:F9"/>
    <mergeCell ref="K8:K9"/>
    <mergeCell ref="A6:A9"/>
    <mergeCell ref="B6:B9"/>
    <mergeCell ref="C6:C9"/>
    <mergeCell ref="D6:D9"/>
    <mergeCell ref="E6:O6"/>
    <mergeCell ref="G8:G9"/>
    <mergeCell ref="H8:H9"/>
    <mergeCell ref="I8:I9"/>
    <mergeCell ref="M8:M9"/>
    <mergeCell ref="O8:O9"/>
    <mergeCell ref="F7:J7"/>
    <mergeCell ref="K7:O7"/>
    <mergeCell ref="J8:J9"/>
    <mergeCell ref="L8:L9"/>
    <mergeCell ref="N8:N9"/>
  </mergeCells>
  <pageMargins left="0.19685039370078741" right="0.23622047244094491" top="0.27559055118110237" bottom="0.19685039370078741" header="0.27559055118110237" footer="0.15748031496062992"/>
  <pageSetup paperSize="9" scale="47" fitToHeight="3" orientation="landscape" r:id="rId1"/>
  <headerFooter alignWithMargins="0"/>
  <rowBreaks count="1" manualBreakCount="1">
    <brk id="50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2"/>
  </sheetPr>
  <dimension ref="A1:DD94"/>
  <sheetViews>
    <sheetView showGridLines="0" view="pageBreakPreview" zoomScale="80" zoomScaleNormal="100" zoomScaleSheetLayoutView="80" workbookViewId="0">
      <pane ySplit="10" topLeftCell="A81" activePane="bottomLeft" state="frozen"/>
      <selection activeCell="A9" sqref="A9"/>
      <selection pane="bottomLeft" activeCell="A92" sqref="A92"/>
    </sheetView>
  </sheetViews>
  <sheetFormatPr defaultColWidth="9.140625" defaultRowHeight="12.75" x14ac:dyDescent="0.2"/>
  <cols>
    <col min="1" max="1" width="15.85546875" style="3" customWidth="1"/>
    <col min="2" max="7" width="30.5703125" style="3" customWidth="1"/>
    <col min="8" max="16384" width="9.140625" style="3"/>
  </cols>
  <sheetData>
    <row r="1" spans="1:108" s="2" customFormat="1" ht="18" x14ac:dyDescent="0.2">
      <c r="A1" s="1" t="s">
        <v>9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3" spans="1:108" ht="15.75" x14ac:dyDescent="0.25">
      <c r="A3" s="5" t="s">
        <v>87</v>
      </c>
    </row>
    <row r="4" spans="1:108" x14ac:dyDescent="0.2">
      <c r="A4" s="29"/>
    </row>
    <row r="5" spans="1:108" ht="27" customHeight="1" x14ac:dyDescent="0.2">
      <c r="A5" s="110"/>
      <c r="B5" s="303" t="s">
        <v>86</v>
      </c>
      <c r="C5" s="304"/>
      <c r="D5" s="304"/>
      <c r="E5" s="304"/>
      <c r="F5" s="304"/>
      <c r="G5" s="304"/>
    </row>
    <row r="6" spans="1:108" ht="22.5" customHeight="1" x14ac:dyDescent="0.2">
      <c r="A6" s="111"/>
      <c r="B6" s="305" t="s">
        <v>88</v>
      </c>
      <c r="C6" s="306"/>
      <c r="D6" s="306"/>
      <c r="E6" s="306"/>
      <c r="F6" s="306"/>
      <c r="G6" s="306"/>
    </row>
    <row r="7" spans="1:108" s="7" customFormat="1" ht="25.5" customHeight="1" x14ac:dyDescent="0.25">
      <c r="A7" s="112"/>
      <c r="B7" s="309" t="s">
        <v>13</v>
      </c>
      <c r="C7" s="307" t="s">
        <v>14</v>
      </c>
      <c r="D7" s="308"/>
      <c r="E7" s="308"/>
      <c r="F7" s="308"/>
      <c r="G7" s="30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108" s="7" customFormat="1" ht="40.5" customHeight="1" x14ac:dyDescent="0.2">
      <c r="A8" s="113" t="s">
        <v>12</v>
      </c>
      <c r="B8" s="309"/>
      <c r="C8" s="311" t="s">
        <v>66</v>
      </c>
      <c r="D8" s="301" t="s">
        <v>4</v>
      </c>
      <c r="E8" s="301" t="s">
        <v>5</v>
      </c>
      <c r="F8" s="301" t="s">
        <v>6</v>
      </c>
      <c r="G8" s="301" t="s">
        <v>157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108" s="7" customFormat="1" ht="19.5" customHeight="1" x14ac:dyDescent="0.25">
      <c r="A9" s="114"/>
      <c r="B9" s="310"/>
      <c r="C9" s="312"/>
      <c r="D9" s="302"/>
      <c r="E9" s="302"/>
      <c r="F9" s="302"/>
      <c r="G9" s="30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18" customFormat="1" ht="21" customHeight="1" x14ac:dyDescent="0.25">
      <c r="A10" s="68"/>
      <c r="B10" s="68">
        <v>14</v>
      </c>
      <c r="C10" s="68">
        <f t="shared" ref="C10:G10" si="0">B10+1</f>
        <v>15</v>
      </c>
      <c r="D10" s="68">
        <f t="shared" si="0"/>
        <v>16</v>
      </c>
      <c r="E10" s="68">
        <f t="shared" si="0"/>
        <v>17</v>
      </c>
      <c r="F10" s="68">
        <f t="shared" si="0"/>
        <v>18</v>
      </c>
      <c r="G10" s="68">
        <f t="shared" si="0"/>
        <v>19</v>
      </c>
    </row>
    <row r="11" spans="1:108" s="20" customFormat="1" ht="21" customHeight="1" x14ac:dyDescent="0.2">
      <c r="A11" s="9" t="s">
        <v>20</v>
      </c>
      <c r="B11" s="10">
        <f>+C11</f>
        <v>142376</v>
      </c>
      <c r="C11" s="10">
        <f>+D11+E11+F11+G11</f>
        <v>142376</v>
      </c>
      <c r="D11" s="10">
        <v>5441</v>
      </c>
      <c r="E11" s="10">
        <v>223</v>
      </c>
      <c r="F11" s="10">
        <v>2980</v>
      </c>
      <c r="G11" s="10">
        <v>133732</v>
      </c>
    </row>
    <row r="12" spans="1:108" s="20" customFormat="1" ht="21" customHeight="1" x14ac:dyDescent="0.2">
      <c r="A12" s="69" t="s">
        <v>21</v>
      </c>
      <c r="B12" s="70">
        <f t="shared" ref="B12:B54" si="1">+C12</f>
        <v>136018</v>
      </c>
      <c r="C12" s="70">
        <f t="shared" ref="C12:C75" si="2">+D12+E12+F12+G12</f>
        <v>136018</v>
      </c>
      <c r="D12" s="70">
        <v>4880</v>
      </c>
      <c r="E12" s="70">
        <v>223</v>
      </c>
      <c r="F12" s="70">
        <v>2760</v>
      </c>
      <c r="G12" s="70">
        <v>128155</v>
      </c>
    </row>
    <row r="13" spans="1:108" s="20" customFormat="1" ht="21" customHeight="1" x14ac:dyDescent="0.2">
      <c r="A13" s="9" t="s">
        <v>22</v>
      </c>
      <c r="B13" s="10">
        <f t="shared" si="1"/>
        <v>130353</v>
      </c>
      <c r="C13" s="10">
        <f t="shared" si="2"/>
        <v>130353</v>
      </c>
      <c r="D13" s="10">
        <v>4852</v>
      </c>
      <c r="E13" s="10">
        <v>224</v>
      </c>
      <c r="F13" s="10">
        <v>2614</v>
      </c>
      <c r="G13" s="10">
        <v>122663</v>
      </c>
    </row>
    <row r="14" spans="1:108" s="20" customFormat="1" ht="21" customHeight="1" x14ac:dyDescent="0.2">
      <c r="A14" s="69" t="s">
        <v>23</v>
      </c>
      <c r="B14" s="71">
        <f t="shared" si="1"/>
        <v>109996</v>
      </c>
      <c r="C14" s="71">
        <f t="shared" si="2"/>
        <v>109996</v>
      </c>
      <c r="D14" s="71">
        <v>4332</v>
      </c>
      <c r="E14" s="71">
        <v>210</v>
      </c>
      <c r="F14" s="71">
        <v>2095</v>
      </c>
      <c r="G14" s="71">
        <v>103359</v>
      </c>
    </row>
    <row r="15" spans="1:108" s="20" customFormat="1" ht="21" customHeight="1" x14ac:dyDescent="0.2">
      <c r="A15" s="9" t="s">
        <v>24</v>
      </c>
      <c r="B15" s="10">
        <f t="shared" si="1"/>
        <v>120464</v>
      </c>
      <c r="C15" s="10">
        <f t="shared" si="2"/>
        <v>120464</v>
      </c>
      <c r="D15" s="10">
        <v>4457</v>
      </c>
      <c r="E15" s="10">
        <v>226</v>
      </c>
      <c r="F15" s="10">
        <v>2101</v>
      </c>
      <c r="G15" s="10">
        <v>113680</v>
      </c>
    </row>
    <row r="16" spans="1:108" s="20" customFormat="1" ht="21" customHeight="1" x14ac:dyDescent="0.2">
      <c r="A16" s="69" t="s">
        <v>25</v>
      </c>
      <c r="B16" s="70">
        <f t="shared" si="1"/>
        <v>137984</v>
      </c>
      <c r="C16" s="70">
        <f t="shared" si="2"/>
        <v>137984</v>
      </c>
      <c r="D16" s="70">
        <v>4834</v>
      </c>
      <c r="E16" s="70">
        <v>244</v>
      </c>
      <c r="F16" s="70">
        <v>1892</v>
      </c>
      <c r="G16" s="70">
        <v>131014</v>
      </c>
    </row>
    <row r="17" spans="1:7" s="22" customFormat="1" ht="21" customHeight="1" x14ac:dyDescent="0.2">
      <c r="A17" s="9" t="s">
        <v>26</v>
      </c>
      <c r="B17" s="10">
        <f t="shared" si="1"/>
        <v>133736</v>
      </c>
      <c r="C17" s="10">
        <f t="shared" si="2"/>
        <v>133736</v>
      </c>
      <c r="D17" s="10">
        <v>5101</v>
      </c>
      <c r="E17" s="10">
        <v>246</v>
      </c>
      <c r="F17" s="10">
        <v>1495</v>
      </c>
      <c r="G17" s="10">
        <v>126894</v>
      </c>
    </row>
    <row r="18" spans="1:7" s="20" customFormat="1" ht="21" customHeight="1" x14ac:dyDescent="0.2">
      <c r="A18" s="69" t="s">
        <v>27</v>
      </c>
      <c r="B18" s="71">
        <f t="shared" si="1"/>
        <v>138838</v>
      </c>
      <c r="C18" s="71">
        <f t="shared" si="2"/>
        <v>138838</v>
      </c>
      <c r="D18" s="71">
        <v>5535</v>
      </c>
      <c r="E18" s="71">
        <v>254</v>
      </c>
      <c r="F18" s="71">
        <v>976</v>
      </c>
      <c r="G18" s="71">
        <v>132073</v>
      </c>
    </row>
    <row r="19" spans="1:7" s="20" customFormat="1" ht="21" customHeight="1" x14ac:dyDescent="0.2">
      <c r="A19" s="9" t="s">
        <v>28</v>
      </c>
      <c r="B19" s="10">
        <f t="shared" si="1"/>
        <v>143837</v>
      </c>
      <c r="C19" s="10">
        <f t="shared" si="2"/>
        <v>143837</v>
      </c>
      <c r="D19" s="10">
        <v>6277</v>
      </c>
      <c r="E19" s="10">
        <v>263</v>
      </c>
      <c r="F19" s="10">
        <v>519</v>
      </c>
      <c r="G19" s="10">
        <v>136778</v>
      </c>
    </row>
    <row r="20" spans="1:7" s="20" customFormat="1" ht="21" customHeight="1" x14ac:dyDescent="0.2">
      <c r="A20" s="69" t="s">
        <v>29</v>
      </c>
      <c r="B20" s="70">
        <f t="shared" si="1"/>
        <v>149274</v>
      </c>
      <c r="C20" s="70">
        <f t="shared" si="2"/>
        <v>149274</v>
      </c>
      <c r="D20" s="70">
        <v>6319</v>
      </c>
      <c r="E20" s="70">
        <v>270</v>
      </c>
      <c r="F20" s="70">
        <v>524</v>
      </c>
      <c r="G20" s="70">
        <v>142161</v>
      </c>
    </row>
    <row r="21" spans="1:7" s="20" customFormat="1" ht="21" customHeight="1" x14ac:dyDescent="0.2">
      <c r="A21" s="9" t="s">
        <v>30</v>
      </c>
      <c r="B21" s="10">
        <f t="shared" si="1"/>
        <v>153023</v>
      </c>
      <c r="C21" s="10">
        <f t="shared" si="2"/>
        <v>153023</v>
      </c>
      <c r="D21" s="10">
        <v>6255</v>
      </c>
      <c r="E21" s="10">
        <v>269</v>
      </c>
      <c r="F21" s="10">
        <v>564</v>
      </c>
      <c r="G21" s="10">
        <v>145935</v>
      </c>
    </row>
    <row r="22" spans="1:7" s="20" customFormat="1" ht="21" customHeight="1" x14ac:dyDescent="0.2">
      <c r="A22" s="69" t="s">
        <v>31</v>
      </c>
      <c r="B22" s="71">
        <f t="shared" si="1"/>
        <v>141113</v>
      </c>
      <c r="C22" s="71">
        <f t="shared" si="2"/>
        <v>141113</v>
      </c>
      <c r="D22" s="71">
        <v>6121</v>
      </c>
      <c r="E22" s="71">
        <v>259</v>
      </c>
      <c r="F22" s="71">
        <v>508</v>
      </c>
      <c r="G22" s="71">
        <v>134225</v>
      </c>
    </row>
    <row r="23" spans="1:7" s="22" customFormat="1" ht="21" customHeight="1" x14ac:dyDescent="0.2">
      <c r="A23" s="9" t="s">
        <v>32</v>
      </c>
      <c r="B23" s="10">
        <f t="shared" si="1"/>
        <v>147570</v>
      </c>
      <c r="C23" s="10">
        <f t="shared" si="2"/>
        <v>147570</v>
      </c>
      <c r="D23" s="10">
        <v>6378</v>
      </c>
      <c r="E23" s="10">
        <v>265</v>
      </c>
      <c r="F23" s="10">
        <v>458</v>
      </c>
      <c r="G23" s="10">
        <v>140469</v>
      </c>
    </row>
    <row r="24" spans="1:7" s="20" customFormat="1" ht="21" customHeight="1" x14ac:dyDescent="0.2">
      <c r="A24" s="69" t="s">
        <v>33</v>
      </c>
      <c r="B24" s="70">
        <f t="shared" si="1"/>
        <v>152375</v>
      </c>
      <c r="C24" s="70">
        <f t="shared" si="2"/>
        <v>152375</v>
      </c>
      <c r="D24" s="70">
        <v>6004</v>
      </c>
      <c r="E24" s="70">
        <v>261</v>
      </c>
      <c r="F24" s="70">
        <v>399</v>
      </c>
      <c r="G24" s="70">
        <v>145711</v>
      </c>
    </row>
    <row r="25" spans="1:7" s="20" customFormat="1" ht="21" customHeight="1" x14ac:dyDescent="0.2">
      <c r="A25" s="9" t="s">
        <v>34</v>
      </c>
      <c r="B25" s="10">
        <f t="shared" si="1"/>
        <v>155382</v>
      </c>
      <c r="C25" s="10">
        <f t="shared" si="2"/>
        <v>155382</v>
      </c>
      <c r="D25" s="10">
        <v>6503</v>
      </c>
      <c r="E25" s="10">
        <v>260</v>
      </c>
      <c r="F25" s="10">
        <v>390</v>
      </c>
      <c r="G25" s="10">
        <v>148229</v>
      </c>
    </row>
    <row r="26" spans="1:7" s="20" customFormat="1" ht="21" customHeight="1" x14ac:dyDescent="0.2">
      <c r="A26" s="69" t="s">
        <v>35</v>
      </c>
      <c r="B26" s="71">
        <f t="shared" si="1"/>
        <v>160090</v>
      </c>
      <c r="C26" s="71">
        <f t="shared" si="2"/>
        <v>160090</v>
      </c>
      <c r="D26" s="71">
        <v>6739</v>
      </c>
      <c r="E26" s="71">
        <v>245</v>
      </c>
      <c r="F26" s="71">
        <v>355</v>
      </c>
      <c r="G26" s="71">
        <v>152751</v>
      </c>
    </row>
    <row r="27" spans="1:7" s="20" customFormat="1" ht="21" customHeight="1" x14ac:dyDescent="0.2">
      <c r="A27" s="9" t="s">
        <v>36</v>
      </c>
      <c r="B27" s="10">
        <f t="shared" si="1"/>
        <v>171670</v>
      </c>
      <c r="C27" s="10">
        <f t="shared" si="2"/>
        <v>171670</v>
      </c>
      <c r="D27" s="10">
        <v>6916</v>
      </c>
      <c r="E27" s="10">
        <v>251</v>
      </c>
      <c r="F27" s="10">
        <v>329</v>
      </c>
      <c r="G27" s="10">
        <v>164174</v>
      </c>
    </row>
    <row r="28" spans="1:7" s="20" customFormat="1" ht="21" customHeight="1" x14ac:dyDescent="0.2">
      <c r="A28" s="69" t="s">
        <v>37</v>
      </c>
      <c r="B28" s="70">
        <f t="shared" si="1"/>
        <v>174944</v>
      </c>
      <c r="C28" s="70">
        <f t="shared" si="2"/>
        <v>174944</v>
      </c>
      <c r="D28" s="70">
        <v>6541</v>
      </c>
      <c r="E28" s="70">
        <v>240</v>
      </c>
      <c r="F28" s="70">
        <v>350</v>
      </c>
      <c r="G28" s="70">
        <v>167813</v>
      </c>
    </row>
    <row r="29" spans="1:7" s="20" customFormat="1" ht="21" customHeight="1" x14ac:dyDescent="0.2">
      <c r="A29" s="9" t="s">
        <v>38</v>
      </c>
      <c r="B29" s="10">
        <f t="shared" si="1"/>
        <v>175974</v>
      </c>
      <c r="C29" s="10">
        <f t="shared" si="2"/>
        <v>175974</v>
      </c>
      <c r="D29" s="10">
        <v>7036</v>
      </c>
      <c r="E29" s="10">
        <v>258</v>
      </c>
      <c r="F29" s="10">
        <v>373</v>
      </c>
      <c r="G29" s="10">
        <v>168307</v>
      </c>
    </row>
    <row r="30" spans="1:7" s="20" customFormat="1" ht="21" customHeight="1" x14ac:dyDescent="0.2">
      <c r="A30" s="69" t="s">
        <v>39</v>
      </c>
      <c r="B30" s="71">
        <f t="shared" si="1"/>
        <v>184166</v>
      </c>
      <c r="C30" s="71">
        <f t="shared" si="2"/>
        <v>184166</v>
      </c>
      <c r="D30" s="71">
        <v>8477</v>
      </c>
      <c r="E30" s="71">
        <v>323</v>
      </c>
      <c r="F30" s="71">
        <v>791</v>
      </c>
      <c r="G30" s="71">
        <v>174575</v>
      </c>
    </row>
    <row r="31" spans="1:7" s="20" customFormat="1" ht="21" customHeight="1" x14ac:dyDescent="0.2">
      <c r="A31" s="9" t="s">
        <v>40</v>
      </c>
      <c r="B31" s="10">
        <f t="shared" si="1"/>
        <v>216926</v>
      </c>
      <c r="C31" s="10">
        <f t="shared" si="2"/>
        <v>216926</v>
      </c>
      <c r="D31" s="10">
        <v>10763</v>
      </c>
      <c r="E31" s="10">
        <v>377</v>
      </c>
      <c r="F31" s="10">
        <v>1050</v>
      </c>
      <c r="G31" s="10">
        <v>204736</v>
      </c>
    </row>
    <row r="32" spans="1:7" s="20" customFormat="1" ht="21" customHeight="1" x14ac:dyDescent="0.2">
      <c r="A32" s="69" t="s">
        <v>41</v>
      </c>
      <c r="B32" s="70">
        <f t="shared" si="1"/>
        <v>212988</v>
      </c>
      <c r="C32" s="70">
        <f t="shared" si="2"/>
        <v>212988</v>
      </c>
      <c r="D32" s="70">
        <v>9880</v>
      </c>
      <c r="E32" s="70">
        <v>169</v>
      </c>
      <c r="F32" s="70">
        <v>975</v>
      </c>
      <c r="G32" s="70">
        <v>201964</v>
      </c>
    </row>
    <row r="33" spans="1:7" s="20" customFormat="1" ht="21" customHeight="1" x14ac:dyDescent="0.2">
      <c r="A33" s="9" t="s">
        <v>42</v>
      </c>
      <c r="B33" s="10">
        <f t="shared" si="1"/>
        <v>225520</v>
      </c>
      <c r="C33" s="10">
        <f t="shared" si="2"/>
        <v>225520</v>
      </c>
      <c r="D33" s="10">
        <v>9558</v>
      </c>
      <c r="E33" s="10">
        <v>6131</v>
      </c>
      <c r="F33" s="10">
        <v>1257</v>
      </c>
      <c r="G33" s="10">
        <v>208574</v>
      </c>
    </row>
    <row r="34" spans="1:7" s="20" customFormat="1" ht="21" customHeight="1" x14ac:dyDescent="0.2">
      <c r="A34" s="69" t="s">
        <v>43</v>
      </c>
      <c r="B34" s="71">
        <f t="shared" si="1"/>
        <v>226859</v>
      </c>
      <c r="C34" s="71">
        <f t="shared" si="2"/>
        <v>226859</v>
      </c>
      <c r="D34" s="71">
        <v>10412</v>
      </c>
      <c r="E34" s="71">
        <v>5994</v>
      </c>
      <c r="F34" s="71">
        <v>1228</v>
      </c>
      <c r="G34" s="71">
        <v>209225</v>
      </c>
    </row>
    <row r="35" spans="1:7" s="20" customFormat="1" ht="21" customHeight="1" x14ac:dyDescent="0.2">
      <c r="A35" s="9" t="s">
        <v>44</v>
      </c>
      <c r="B35" s="10">
        <f t="shared" si="1"/>
        <v>244788</v>
      </c>
      <c r="C35" s="10">
        <f t="shared" si="2"/>
        <v>244788</v>
      </c>
      <c r="D35" s="10">
        <v>10544</v>
      </c>
      <c r="E35" s="10">
        <v>5830</v>
      </c>
      <c r="F35" s="10">
        <v>1195</v>
      </c>
      <c r="G35" s="10">
        <v>227219</v>
      </c>
    </row>
    <row r="36" spans="1:7" s="20" customFormat="1" ht="21" customHeight="1" x14ac:dyDescent="0.2">
      <c r="A36" s="69" t="s">
        <v>45</v>
      </c>
      <c r="B36" s="70">
        <f t="shared" si="1"/>
        <v>290101</v>
      </c>
      <c r="C36" s="70">
        <f t="shared" si="2"/>
        <v>290101</v>
      </c>
      <c r="D36" s="70">
        <v>13934</v>
      </c>
      <c r="E36" s="70">
        <v>6716</v>
      </c>
      <c r="F36" s="70">
        <v>1376</v>
      </c>
      <c r="G36" s="70">
        <v>268075</v>
      </c>
    </row>
    <row r="37" spans="1:7" s="20" customFormat="1" ht="21" customHeight="1" x14ac:dyDescent="0.2">
      <c r="A37" s="9" t="s">
        <v>46</v>
      </c>
      <c r="B37" s="10">
        <f t="shared" si="1"/>
        <v>288523</v>
      </c>
      <c r="C37" s="10">
        <f t="shared" si="2"/>
        <v>288523</v>
      </c>
      <c r="D37" s="10">
        <v>12689</v>
      </c>
      <c r="E37" s="10">
        <v>5924</v>
      </c>
      <c r="F37" s="10">
        <v>1248</v>
      </c>
      <c r="G37" s="10">
        <v>268662</v>
      </c>
    </row>
    <row r="38" spans="1:7" s="20" customFormat="1" ht="21" customHeight="1" x14ac:dyDescent="0.2">
      <c r="A38" s="69" t="s">
        <v>47</v>
      </c>
      <c r="B38" s="71">
        <f t="shared" si="1"/>
        <v>277186</v>
      </c>
      <c r="C38" s="71">
        <f t="shared" si="2"/>
        <v>277186</v>
      </c>
      <c r="D38" s="71">
        <v>13832</v>
      </c>
      <c r="E38" s="71">
        <v>5984</v>
      </c>
      <c r="F38" s="71">
        <v>1485</v>
      </c>
      <c r="G38" s="71">
        <v>255885</v>
      </c>
    </row>
    <row r="39" spans="1:7" s="20" customFormat="1" ht="21" customHeight="1" x14ac:dyDescent="0.2">
      <c r="A39" s="9" t="s">
        <v>48</v>
      </c>
      <c r="B39" s="10">
        <f t="shared" si="1"/>
        <v>301009</v>
      </c>
      <c r="C39" s="10">
        <f t="shared" si="2"/>
        <v>301009</v>
      </c>
      <c r="D39" s="10">
        <v>13367</v>
      </c>
      <c r="E39" s="10">
        <v>5262</v>
      </c>
      <c r="F39" s="10">
        <v>2110</v>
      </c>
      <c r="G39" s="10">
        <v>280270</v>
      </c>
    </row>
    <row r="40" spans="1:7" s="20" customFormat="1" ht="21" customHeight="1" x14ac:dyDescent="0.2">
      <c r="A40" s="69" t="s">
        <v>49</v>
      </c>
      <c r="B40" s="70">
        <f t="shared" si="1"/>
        <v>300337</v>
      </c>
      <c r="C40" s="70">
        <f t="shared" si="2"/>
        <v>300337</v>
      </c>
      <c r="D40" s="70">
        <v>13731</v>
      </c>
      <c r="E40" s="70">
        <v>5165</v>
      </c>
      <c r="F40" s="70">
        <v>2167</v>
      </c>
      <c r="G40" s="70">
        <v>279274</v>
      </c>
    </row>
    <row r="41" spans="1:7" s="20" customFormat="1" ht="21" customHeight="1" x14ac:dyDescent="0.2">
      <c r="A41" s="9" t="s">
        <v>50</v>
      </c>
      <c r="B41" s="10">
        <f t="shared" si="1"/>
        <v>326847</v>
      </c>
      <c r="C41" s="10">
        <f t="shared" si="2"/>
        <v>326847</v>
      </c>
      <c r="D41" s="10">
        <v>17558</v>
      </c>
      <c r="E41" s="10">
        <v>5944</v>
      </c>
      <c r="F41" s="10">
        <v>2576</v>
      </c>
      <c r="G41" s="10">
        <v>300769</v>
      </c>
    </row>
    <row r="42" spans="1:7" s="20" customFormat="1" ht="21" customHeight="1" x14ac:dyDescent="0.2">
      <c r="A42" s="69" t="s">
        <v>51</v>
      </c>
      <c r="B42" s="71">
        <f t="shared" si="1"/>
        <v>334446</v>
      </c>
      <c r="C42" s="71">
        <f t="shared" si="2"/>
        <v>334446</v>
      </c>
      <c r="D42" s="71">
        <v>17804</v>
      </c>
      <c r="E42" s="71">
        <v>6140</v>
      </c>
      <c r="F42" s="71">
        <v>3965</v>
      </c>
      <c r="G42" s="71">
        <v>306537</v>
      </c>
    </row>
    <row r="43" spans="1:7" s="20" customFormat="1" ht="21" customHeight="1" x14ac:dyDescent="0.2">
      <c r="A43" s="9" t="s">
        <v>52</v>
      </c>
      <c r="B43" s="10">
        <f t="shared" si="1"/>
        <v>311056</v>
      </c>
      <c r="C43" s="10">
        <f t="shared" si="2"/>
        <v>311056</v>
      </c>
      <c r="D43" s="10">
        <v>17140</v>
      </c>
      <c r="E43" s="10">
        <v>5386</v>
      </c>
      <c r="F43" s="10">
        <v>3764</v>
      </c>
      <c r="G43" s="10">
        <v>284766</v>
      </c>
    </row>
    <row r="44" spans="1:7" s="20" customFormat="1" ht="21" customHeight="1" x14ac:dyDescent="0.2">
      <c r="A44" s="69" t="s">
        <v>53</v>
      </c>
      <c r="B44" s="70">
        <f t="shared" si="1"/>
        <v>343555</v>
      </c>
      <c r="C44" s="70">
        <f t="shared" si="2"/>
        <v>343555</v>
      </c>
      <c r="D44" s="70">
        <v>17598</v>
      </c>
      <c r="E44" s="70">
        <v>5810</v>
      </c>
      <c r="F44" s="70">
        <v>4356</v>
      </c>
      <c r="G44" s="70">
        <v>315791</v>
      </c>
    </row>
    <row r="45" spans="1:7" s="20" customFormat="1" ht="21" customHeight="1" x14ac:dyDescent="0.2">
      <c r="A45" s="9" t="s">
        <v>54</v>
      </c>
      <c r="B45" s="10">
        <f t="shared" si="1"/>
        <v>336132</v>
      </c>
      <c r="C45" s="10">
        <f t="shared" si="2"/>
        <v>336132</v>
      </c>
      <c r="D45" s="10">
        <v>18729</v>
      </c>
      <c r="E45" s="10">
        <v>5516</v>
      </c>
      <c r="F45" s="10">
        <v>4212</v>
      </c>
      <c r="G45" s="10">
        <v>307675</v>
      </c>
    </row>
    <row r="46" spans="1:7" s="20" customFormat="1" ht="21" customHeight="1" x14ac:dyDescent="0.2">
      <c r="A46" s="69" t="s">
        <v>55</v>
      </c>
      <c r="B46" s="71">
        <f t="shared" si="1"/>
        <v>337591</v>
      </c>
      <c r="C46" s="71">
        <f t="shared" si="2"/>
        <v>337591</v>
      </c>
      <c r="D46" s="71">
        <v>17066</v>
      </c>
      <c r="E46" s="71">
        <v>5367</v>
      </c>
      <c r="F46" s="71">
        <v>4182</v>
      </c>
      <c r="G46" s="71">
        <v>310976</v>
      </c>
    </row>
    <row r="47" spans="1:7" s="20" customFormat="1" ht="21" customHeight="1" x14ac:dyDescent="0.2">
      <c r="A47" s="9" t="s">
        <v>56</v>
      </c>
      <c r="B47" s="10">
        <f t="shared" si="1"/>
        <v>354805</v>
      </c>
      <c r="C47" s="10">
        <f t="shared" si="2"/>
        <v>354805</v>
      </c>
      <c r="D47" s="10">
        <v>17235</v>
      </c>
      <c r="E47" s="10">
        <v>5133</v>
      </c>
      <c r="F47" s="10">
        <v>4280</v>
      </c>
      <c r="G47" s="10">
        <v>328157</v>
      </c>
    </row>
    <row r="48" spans="1:7" s="20" customFormat="1" ht="21" customHeight="1" x14ac:dyDescent="0.2">
      <c r="A48" s="69" t="s">
        <v>57</v>
      </c>
      <c r="B48" s="70">
        <f t="shared" si="1"/>
        <v>354690</v>
      </c>
      <c r="C48" s="70">
        <f t="shared" si="2"/>
        <v>354690</v>
      </c>
      <c r="D48" s="70">
        <v>13208</v>
      </c>
      <c r="E48" s="70">
        <v>5248</v>
      </c>
      <c r="F48" s="70">
        <v>4280</v>
      </c>
      <c r="G48" s="70">
        <v>331954</v>
      </c>
    </row>
    <row r="49" spans="1:11" s="20" customFormat="1" ht="21" customHeight="1" x14ac:dyDescent="0.2">
      <c r="A49" s="9" t="s">
        <v>58</v>
      </c>
      <c r="B49" s="10">
        <f t="shared" si="1"/>
        <v>333701</v>
      </c>
      <c r="C49" s="10">
        <f t="shared" si="2"/>
        <v>333701</v>
      </c>
      <c r="D49" s="10">
        <v>13802</v>
      </c>
      <c r="E49" s="10">
        <v>5015</v>
      </c>
      <c r="F49" s="10">
        <v>4055</v>
      </c>
      <c r="G49" s="10">
        <v>310829</v>
      </c>
    </row>
    <row r="50" spans="1:11" s="20" customFormat="1" ht="21" customHeight="1" x14ac:dyDescent="0.2">
      <c r="A50" s="69" t="s">
        <v>59</v>
      </c>
      <c r="B50" s="71">
        <f t="shared" si="1"/>
        <v>319934</v>
      </c>
      <c r="C50" s="71">
        <f t="shared" si="2"/>
        <v>319934</v>
      </c>
      <c r="D50" s="71">
        <v>11975</v>
      </c>
      <c r="E50" s="71">
        <v>4926</v>
      </c>
      <c r="F50" s="71">
        <v>3797</v>
      </c>
      <c r="G50" s="71">
        <v>299236</v>
      </c>
    </row>
    <row r="51" spans="1:11" s="38" customFormat="1" ht="21" customHeight="1" x14ac:dyDescent="0.2">
      <c r="A51" s="9" t="s">
        <v>125</v>
      </c>
      <c r="B51" s="36">
        <f t="shared" si="1"/>
        <v>312078</v>
      </c>
      <c r="C51" s="36">
        <f t="shared" si="2"/>
        <v>312078</v>
      </c>
      <c r="D51" s="10">
        <v>12992</v>
      </c>
      <c r="E51" s="10">
        <v>4619</v>
      </c>
      <c r="F51" s="10">
        <v>3703</v>
      </c>
      <c r="G51" s="10">
        <v>290764</v>
      </c>
      <c r="H51" s="36"/>
      <c r="I51" s="37"/>
      <c r="J51" s="37"/>
      <c r="K51" s="37"/>
    </row>
    <row r="52" spans="1:11" s="38" customFormat="1" ht="21" customHeight="1" x14ac:dyDescent="0.2">
      <c r="A52" s="69" t="s">
        <v>126</v>
      </c>
      <c r="B52" s="73">
        <f t="shared" si="1"/>
        <v>310676</v>
      </c>
      <c r="C52" s="73">
        <f t="shared" si="2"/>
        <v>310676</v>
      </c>
      <c r="D52" s="70">
        <v>13239</v>
      </c>
      <c r="E52" s="70">
        <v>4656</v>
      </c>
      <c r="F52" s="70">
        <v>3767</v>
      </c>
      <c r="G52" s="70">
        <v>289014</v>
      </c>
      <c r="H52" s="73"/>
      <c r="I52" s="37"/>
      <c r="J52" s="37"/>
      <c r="K52" s="37"/>
    </row>
    <row r="53" spans="1:11" s="38" customFormat="1" ht="21" customHeight="1" x14ac:dyDescent="0.2">
      <c r="A53" s="9" t="s">
        <v>127</v>
      </c>
      <c r="B53" s="36">
        <f t="shared" si="1"/>
        <v>335408</v>
      </c>
      <c r="C53" s="36">
        <f t="shared" si="2"/>
        <v>335408</v>
      </c>
      <c r="D53" s="10">
        <v>13201</v>
      </c>
      <c r="E53" s="10">
        <v>4827</v>
      </c>
      <c r="F53" s="10">
        <v>3740</v>
      </c>
      <c r="G53" s="10">
        <v>313640</v>
      </c>
      <c r="H53" s="36"/>
      <c r="I53" s="37"/>
      <c r="J53" s="37"/>
      <c r="K53" s="37"/>
    </row>
    <row r="54" spans="1:11" s="38" customFormat="1" ht="21" customHeight="1" x14ac:dyDescent="0.2">
      <c r="A54" s="69" t="s">
        <v>128</v>
      </c>
      <c r="B54" s="74">
        <f t="shared" si="1"/>
        <v>352257</v>
      </c>
      <c r="C54" s="74">
        <f t="shared" si="2"/>
        <v>352257</v>
      </c>
      <c r="D54" s="71">
        <v>13919</v>
      </c>
      <c r="E54" s="71">
        <v>5012</v>
      </c>
      <c r="F54" s="71">
        <v>3389</v>
      </c>
      <c r="G54" s="71">
        <v>329937</v>
      </c>
      <c r="H54" s="74"/>
      <c r="I54" s="37"/>
      <c r="J54" s="37"/>
      <c r="K54" s="37"/>
    </row>
    <row r="55" spans="1:11" s="38" customFormat="1" ht="21" customHeight="1" x14ac:dyDescent="0.2">
      <c r="A55" s="9" t="s">
        <v>132</v>
      </c>
      <c r="B55" s="36">
        <f t="shared" ref="B55:B58" si="3">+C55</f>
        <v>370294</v>
      </c>
      <c r="C55" s="36">
        <f t="shared" si="2"/>
        <v>370294</v>
      </c>
      <c r="D55" s="10">
        <v>14877</v>
      </c>
      <c r="E55" s="10">
        <v>4938</v>
      </c>
      <c r="F55" s="10">
        <v>2755</v>
      </c>
      <c r="G55" s="10">
        <v>347724</v>
      </c>
      <c r="H55" s="36"/>
      <c r="I55" s="37"/>
      <c r="J55" s="37"/>
      <c r="K55" s="37"/>
    </row>
    <row r="56" spans="1:11" s="38" customFormat="1" ht="21" customHeight="1" x14ac:dyDescent="0.2">
      <c r="A56" s="69" t="s">
        <v>133</v>
      </c>
      <c r="B56" s="73">
        <f t="shared" si="3"/>
        <v>391737</v>
      </c>
      <c r="C56" s="73">
        <f t="shared" si="2"/>
        <v>391737</v>
      </c>
      <c r="D56" s="70">
        <v>14637</v>
      </c>
      <c r="E56" s="70">
        <v>5005</v>
      </c>
      <c r="F56" s="70">
        <v>2713</v>
      </c>
      <c r="G56" s="70">
        <v>369382</v>
      </c>
      <c r="H56" s="73"/>
      <c r="I56" s="37"/>
      <c r="J56" s="37"/>
      <c r="K56" s="37"/>
    </row>
    <row r="57" spans="1:11" s="38" customFormat="1" ht="21" customHeight="1" x14ac:dyDescent="0.2">
      <c r="A57" s="9" t="s">
        <v>134</v>
      </c>
      <c r="B57" s="36">
        <f t="shared" si="3"/>
        <v>383090</v>
      </c>
      <c r="C57" s="36">
        <f t="shared" si="2"/>
        <v>383090</v>
      </c>
      <c r="D57" s="10">
        <v>14024</v>
      </c>
      <c r="E57" s="10">
        <v>5031</v>
      </c>
      <c r="F57" s="10">
        <v>2552</v>
      </c>
      <c r="G57" s="10">
        <v>361483</v>
      </c>
      <c r="H57" s="36"/>
      <c r="I57" s="37"/>
      <c r="J57" s="37"/>
      <c r="K57" s="37"/>
    </row>
    <row r="58" spans="1:11" s="38" customFormat="1" ht="21" customHeight="1" x14ac:dyDescent="0.2">
      <c r="A58" s="69" t="s">
        <v>135</v>
      </c>
      <c r="B58" s="74">
        <f t="shared" si="3"/>
        <v>370296</v>
      </c>
      <c r="C58" s="74">
        <f t="shared" si="2"/>
        <v>370296</v>
      </c>
      <c r="D58" s="71">
        <v>13713</v>
      </c>
      <c r="E58" s="71">
        <v>5121</v>
      </c>
      <c r="F58" s="71">
        <v>2583</v>
      </c>
      <c r="G58" s="71">
        <v>348879</v>
      </c>
      <c r="H58" s="74"/>
      <c r="I58" s="37"/>
      <c r="J58" s="37"/>
      <c r="K58" s="37"/>
    </row>
    <row r="59" spans="1:11" s="38" customFormat="1" ht="21" customHeight="1" x14ac:dyDescent="0.2">
      <c r="A59" s="9" t="s">
        <v>136</v>
      </c>
      <c r="B59" s="36">
        <f t="shared" ref="B59:B62" si="4">+C59</f>
        <v>377896</v>
      </c>
      <c r="C59" s="36">
        <f t="shared" si="2"/>
        <v>377896</v>
      </c>
      <c r="D59" s="10">
        <v>15347</v>
      </c>
      <c r="E59" s="10">
        <v>1660</v>
      </c>
      <c r="F59" s="10">
        <v>2449</v>
      </c>
      <c r="G59" s="10">
        <v>358440</v>
      </c>
      <c r="H59" s="36"/>
      <c r="I59" s="37"/>
      <c r="J59" s="37"/>
      <c r="K59" s="37"/>
    </row>
    <row r="60" spans="1:11" s="38" customFormat="1" ht="21" customHeight="1" x14ac:dyDescent="0.2">
      <c r="A60" s="69" t="s">
        <v>137</v>
      </c>
      <c r="B60" s="73">
        <f t="shared" si="4"/>
        <v>438896</v>
      </c>
      <c r="C60" s="73">
        <f t="shared" si="2"/>
        <v>438896</v>
      </c>
      <c r="D60" s="70">
        <v>17350</v>
      </c>
      <c r="E60" s="70">
        <v>1743</v>
      </c>
      <c r="F60" s="70">
        <v>2546</v>
      </c>
      <c r="G60" s="70">
        <v>417257</v>
      </c>
      <c r="H60" s="73"/>
      <c r="I60" s="37"/>
      <c r="J60" s="37"/>
      <c r="K60" s="37"/>
    </row>
    <row r="61" spans="1:11" s="38" customFormat="1" ht="21" customHeight="1" x14ac:dyDescent="0.2">
      <c r="A61" s="9" t="s">
        <v>138</v>
      </c>
      <c r="B61" s="36">
        <f t="shared" si="4"/>
        <v>431535</v>
      </c>
      <c r="C61" s="36">
        <f t="shared" si="2"/>
        <v>431535</v>
      </c>
      <c r="D61" s="10">
        <v>16946</v>
      </c>
      <c r="E61" s="10">
        <v>1681</v>
      </c>
      <c r="F61" s="10">
        <v>2443</v>
      </c>
      <c r="G61" s="10">
        <v>410465</v>
      </c>
      <c r="H61" s="36"/>
      <c r="I61" s="37"/>
      <c r="J61" s="37"/>
      <c r="K61" s="37"/>
    </row>
    <row r="62" spans="1:11" s="38" customFormat="1" ht="21" customHeight="1" x14ac:dyDescent="0.2">
      <c r="A62" s="69" t="s">
        <v>139</v>
      </c>
      <c r="B62" s="74">
        <f t="shared" si="4"/>
        <v>478077</v>
      </c>
      <c r="C62" s="74">
        <f t="shared" si="2"/>
        <v>478077</v>
      </c>
      <c r="D62" s="71">
        <v>16036</v>
      </c>
      <c r="E62" s="71">
        <v>1774</v>
      </c>
      <c r="F62" s="71">
        <v>2579</v>
      </c>
      <c r="G62" s="71">
        <v>457688</v>
      </c>
      <c r="H62" s="74"/>
      <c r="I62" s="37"/>
      <c r="J62" s="37"/>
      <c r="K62" s="37"/>
    </row>
    <row r="63" spans="1:11" s="38" customFormat="1" ht="21" customHeight="1" x14ac:dyDescent="0.2">
      <c r="A63" s="9" t="s">
        <v>140</v>
      </c>
      <c r="B63" s="36">
        <f t="shared" ref="B63:B70" si="5">+C63</f>
        <v>441837</v>
      </c>
      <c r="C63" s="36">
        <f t="shared" si="2"/>
        <v>441837</v>
      </c>
      <c r="D63" s="10">
        <v>16218</v>
      </c>
      <c r="E63" s="10">
        <v>1604</v>
      </c>
      <c r="F63" s="10">
        <v>2388</v>
      </c>
      <c r="G63" s="10">
        <v>421627</v>
      </c>
      <c r="H63" s="36"/>
      <c r="I63" s="37"/>
      <c r="J63" s="37"/>
      <c r="K63" s="37"/>
    </row>
    <row r="64" spans="1:11" s="38" customFormat="1" ht="21" customHeight="1" x14ac:dyDescent="0.2">
      <c r="A64" s="69" t="s">
        <v>141</v>
      </c>
      <c r="B64" s="73">
        <f t="shared" si="5"/>
        <v>414068</v>
      </c>
      <c r="C64" s="73">
        <f t="shared" si="2"/>
        <v>414068</v>
      </c>
      <c r="D64" s="70">
        <v>15254</v>
      </c>
      <c r="E64" s="70">
        <v>1542</v>
      </c>
      <c r="F64" s="70">
        <v>2301</v>
      </c>
      <c r="G64" s="70">
        <v>394971</v>
      </c>
      <c r="H64" s="73"/>
      <c r="I64" s="37"/>
      <c r="J64" s="37"/>
      <c r="K64" s="37"/>
    </row>
    <row r="65" spans="1:11" s="38" customFormat="1" ht="21" customHeight="1" x14ac:dyDescent="0.2">
      <c r="A65" s="9" t="s">
        <v>142</v>
      </c>
      <c r="B65" s="36">
        <f t="shared" si="5"/>
        <v>406642</v>
      </c>
      <c r="C65" s="36">
        <f t="shared" si="2"/>
        <v>406642</v>
      </c>
      <c r="D65" s="10">
        <v>15559</v>
      </c>
      <c r="E65" s="10">
        <v>1542</v>
      </c>
      <c r="F65" s="10">
        <v>2123</v>
      </c>
      <c r="G65" s="10">
        <v>387418</v>
      </c>
      <c r="H65" s="36"/>
      <c r="I65" s="37"/>
      <c r="J65" s="37"/>
      <c r="K65" s="37"/>
    </row>
    <row r="66" spans="1:11" s="38" customFormat="1" ht="21" customHeight="1" x14ac:dyDescent="0.2">
      <c r="A66" s="69" t="s">
        <v>143</v>
      </c>
      <c r="B66" s="74">
        <f t="shared" si="5"/>
        <v>394358</v>
      </c>
      <c r="C66" s="74">
        <f t="shared" si="2"/>
        <v>394358</v>
      </c>
      <c r="D66" s="71">
        <v>14942</v>
      </c>
      <c r="E66" s="71">
        <v>1490</v>
      </c>
      <c r="F66" s="71">
        <v>1846</v>
      </c>
      <c r="G66" s="71">
        <v>376080</v>
      </c>
      <c r="H66" s="74"/>
      <c r="I66" s="37"/>
      <c r="J66" s="37"/>
      <c r="K66" s="37"/>
    </row>
    <row r="67" spans="1:11" s="38" customFormat="1" ht="21" customHeight="1" x14ac:dyDescent="0.2">
      <c r="A67" s="35" t="s">
        <v>144</v>
      </c>
      <c r="B67" s="36">
        <f t="shared" si="5"/>
        <v>407861</v>
      </c>
      <c r="C67" s="36">
        <f t="shared" si="2"/>
        <v>407861</v>
      </c>
      <c r="D67" s="36">
        <v>14962</v>
      </c>
      <c r="E67" s="36">
        <v>1484</v>
      </c>
      <c r="F67" s="36">
        <v>1823</v>
      </c>
      <c r="G67" s="36">
        <v>389592</v>
      </c>
      <c r="H67" s="36"/>
      <c r="I67" s="37"/>
      <c r="J67" s="37"/>
      <c r="K67" s="37"/>
    </row>
    <row r="68" spans="1:11" s="38" customFormat="1" ht="21" customHeight="1" x14ac:dyDescent="0.2">
      <c r="A68" s="72" t="s">
        <v>145</v>
      </c>
      <c r="B68" s="73">
        <f t="shared" si="5"/>
        <v>407982</v>
      </c>
      <c r="C68" s="73">
        <f t="shared" si="2"/>
        <v>407982</v>
      </c>
      <c r="D68" s="73">
        <v>15500</v>
      </c>
      <c r="E68" s="73">
        <v>1580</v>
      </c>
      <c r="F68" s="73">
        <v>2466</v>
      </c>
      <c r="G68" s="73">
        <v>388436</v>
      </c>
      <c r="H68" s="73"/>
      <c r="I68" s="37"/>
      <c r="J68" s="37"/>
      <c r="K68" s="37"/>
    </row>
    <row r="69" spans="1:11" s="38" customFormat="1" ht="21" customHeight="1" x14ac:dyDescent="0.2">
      <c r="A69" s="35" t="s">
        <v>146</v>
      </c>
      <c r="B69" s="36">
        <f t="shared" si="5"/>
        <v>414880</v>
      </c>
      <c r="C69" s="36">
        <f t="shared" si="2"/>
        <v>414880</v>
      </c>
      <c r="D69" s="36">
        <v>16315</v>
      </c>
      <c r="E69" s="36">
        <v>1522</v>
      </c>
      <c r="F69" s="36">
        <v>2382</v>
      </c>
      <c r="G69" s="36">
        <v>394661</v>
      </c>
      <c r="H69" s="36"/>
      <c r="I69" s="37"/>
      <c r="J69" s="37"/>
      <c r="K69" s="37"/>
    </row>
    <row r="70" spans="1:11" s="38" customFormat="1" ht="21" customHeight="1" x14ac:dyDescent="0.2">
      <c r="A70" s="72" t="s">
        <v>147</v>
      </c>
      <c r="B70" s="74">
        <f t="shared" si="5"/>
        <v>439752</v>
      </c>
      <c r="C70" s="74">
        <f t="shared" si="2"/>
        <v>439752</v>
      </c>
      <c r="D70" s="74">
        <v>19928</v>
      </c>
      <c r="E70" s="74">
        <v>1553</v>
      </c>
      <c r="F70" s="74">
        <v>3223</v>
      </c>
      <c r="G70" s="74">
        <v>415048</v>
      </c>
      <c r="H70" s="74"/>
      <c r="I70" s="37"/>
      <c r="J70" s="37"/>
      <c r="K70" s="37"/>
    </row>
    <row r="71" spans="1:11" s="38" customFormat="1" ht="21" customHeight="1" x14ac:dyDescent="0.2">
      <c r="A71" s="35" t="s">
        <v>149</v>
      </c>
      <c r="B71" s="36">
        <f t="shared" ref="B71:B74" si="6">+C71</f>
        <v>433305</v>
      </c>
      <c r="C71" s="36">
        <f t="shared" si="2"/>
        <v>433305</v>
      </c>
      <c r="D71" s="36">
        <v>20486</v>
      </c>
      <c r="E71" s="36">
        <v>1575</v>
      </c>
      <c r="F71" s="36">
        <v>3245</v>
      </c>
      <c r="G71" s="36">
        <v>407999</v>
      </c>
      <c r="H71" s="36"/>
      <c r="I71" s="37"/>
      <c r="J71" s="37"/>
      <c r="K71" s="37"/>
    </row>
    <row r="72" spans="1:11" s="38" customFormat="1" ht="21" customHeight="1" x14ac:dyDescent="0.2">
      <c r="A72" s="72" t="s">
        <v>150</v>
      </c>
      <c r="B72" s="73">
        <f t="shared" si="6"/>
        <v>439822</v>
      </c>
      <c r="C72" s="73">
        <f t="shared" si="2"/>
        <v>439822</v>
      </c>
      <c r="D72" s="73">
        <v>38708</v>
      </c>
      <c r="E72" s="73">
        <v>1532</v>
      </c>
      <c r="F72" s="73">
        <v>3315</v>
      </c>
      <c r="G72" s="73">
        <v>396267</v>
      </c>
      <c r="H72" s="73"/>
      <c r="I72" s="37"/>
      <c r="J72" s="37"/>
      <c r="K72" s="37"/>
    </row>
    <row r="73" spans="1:11" s="38" customFormat="1" ht="21" customHeight="1" x14ac:dyDescent="0.2">
      <c r="A73" s="35" t="s">
        <v>151</v>
      </c>
      <c r="B73" s="36">
        <f t="shared" si="6"/>
        <v>483488</v>
      </c>
      <c r="C73" s="36">
        <f t="shared" si="2"/>
        <v>483488</v>
      </c>
      <c r="D73" s="36">
        <v>43743</v>
      </c>
      <c r="E73" s="36">
        <v>1602</v>
      </c>
      <c r="F73" s="36">
        <v>3919</v>
      </c>
      <c r="G73" s="36">
        <v>434224</v>
      </c>
      <c r="H73" s="36"/>
      <c r="I73" s="37"/>
      <c r="J73" s="37"/>
      <c r="K73" s="37"/>
    </row>
    <row r="74" spans="1:11" s="38" customFormat="1" ht="21" customHeight="1" x14ac:dyDescent="0.2">
      <c r="A74" s="72" t="s">
        <v>152</v>
      </c>
      <c r="B74" s="74">
        <f t="shared" si="6"/>
        <v>487643</v>
      </c>
      <c r="C74" s="74">
        <f t="shared" si="2"/>
        <v>487643</v>
      </c>
      <c r="D74" s="74">
        <v>42519</v>
      </c>
      <c r="E74" s="74">
        <v>1541</v>
      </c>
      <c r="F74" s="74">
        <v>3686</v>
      </c>
      <c r="G74" s="74">
        <v>439897</v>
      </c>
      <c r="H74" s="74"/>
      <c r="I74" s="37"/>
      <c r="J74" s="37"/>
      <c r="K74" s="37"/>
    </row>
    <row r="75" spans="1:11" s="38" customFormat="1" ht="21" customHeight="1" x14ac:dyDescent="0.2">
      <c r="A75" s="35" t="s">
        <v>153</v>
      </c>
      <c r="B75" s="36">
        <f t="shared" ref="B75:B78" si="7">+C75</f>
        <v>501297</v>
      </c>
      <c r="C75" s="36">
        <f t="shared" si="2"/>
        <v>501297</v>
      </c>
      <c r="D75" s="36">
        <v>48914</v>
      </c>
      <c r="E75" s="36">
        <v>1659</v>
      </c>
      <c r="F75" s="36">
        <v>4064</v>
      </c>
      <c r="G75" s="36">
        <v>446660</v>
      </c>
      <c r="H75" s="36"/>
      <c r="I75" s="37"/>
      <c r="J75" s="37"/>
      <c r="K75" s="37"/>
    </row>
    <row r="76" spans="1:11" s="38" customFormat="1" ht="21" customHeight="1" x14ac:dyDescent="0.2">
      <c r="A76" s="72" t="s">
        <v>154</v>
      </c>
      <c r="B76" s="73">
        <f t="shared" si="7"/>
        <v>513848</v>
      </c>
      <c r="C76" s="73">
        <f t="shared" ref="C76:C79" si="8">+D76+E76+F76+G76</f>
        <v>513848</v>
      </c>
      <c r="D76" s="73">
        <v>51816</v>
      </c>
      <c r="E76" s="73">
        <v>1600</v>
      </c>
      <c r="F76" s="73">
        <v>4812</v>
      </c>
      <c r="G76" s="73">
        <v>455620</v>
      </c>
      <c r="H76" s="73"/>
      <c r="I76" s="37"/>
      <c r="J76" s="37"/>
      <c r="K76" s="37"/>
    </row>
    <row r="77" spans="1:11" s="38" customFormat="1" ht="21" customHeight="1" x14ac:dyDescent="0.2">
      <c r="A77" s="35" t="s">
        <v>155</v>
      </c>
      <c r="B77" s="36">
        <f t="shared" si="7"/>
        <v>539263</v>
      </c>
      <c r="C77" s="36">
        <f t="shared" si="8"/>
        <v>539263</v>
      </c>
      <c r="D77" s="36">
        <v>53526</v>
      </c>
      <c r="E77" s="36">
        <v>1595</v>
      </c>
      <c r="F77" s="36">
        <v>5220</v>
      </c>
      <c r="G77" s="36">
        <v>478922</v>
      </c>
      <c r="H77" s="36"/>
      <c r="I77" s="37"/>
      <c r="J77" s="37"/>
      <c r="K77" s="37"/>
    </row>
    <row r="78" spans="1:11" s="38" customFormat="1" ht="21" customHeight="1" x14ac:dyDescent="0.2">
      <c r="A78" s="72" t="s">
        <v>156</v>
      </c>
      <c r="B78" s="74">
        <f t="shared" si="7"/>
        <v>579720</v>
      </c>
      <c r="C78" s="74">
        <f t="shared" si="8"/>
        <v>579720</v>
      </c>
      <c r="D78" s="74">
        <v>52253</v>
      </c>
      <c r="E78" s="74">
        <v>1601</v>
      </c>
      <c r="F78" s="74">
        <v>5239</v>
      </c>
      <c r="G78" s="74">
        <v>520627</v>
      </c>
      <c r="H78" s="74"/>
      <c r="I78" s="37"/>
      <c r="J78" s="37"/>
      <c r="K78" s="37"/>
    </row>
    <row r="79" spans="1:11" s="38" customFormat="1" ht="21" customHeight="1" x14ac:dyDescent="0.2">
      <c r="A79" s="35" t="s">
        <v>158</v>
      </c>
      <c r="B79" s="36">
        <f t="shared" ref="B79:B82" si="9">+C79</f>
        <v>628277</v>
      </c>
      <c r="C79" s="36">
        <f t="shared" si="8"/>
        <v>628277</v>
      </c>
      <c r="D79" s="36">
        <v>49160</v>
      </c>
      <c r="E79" s="36">
        <v>1648</v>
      </c>
      <c r="F79" s="36">
        <v>5511</v>
      </c>
      <c r="G79" s="36">
        <v>571958</v>
      </c>
      <c r="H79" s="36"/>
      <c r="I79" s="37"/>
      <c r="J79" s="37"/>
      <c r="K79" s="37"/>
    </row>
    <row r="80" spans="1:11" s="38" customFormat="1" ht="21" customHeight="1" x14ac:dyDescent="0.2">
      <c r="A80" s="72" t="s">
        <v>159</v>
      </c>
      <c r="B80" s="73">
        <f t="shared" si="9"/>
        <v>606287</v>
      </c>
      <c r="C80" s="73">
        <f t="shared" ref="C80:C83" si="10">+D80+E80+F80+G80</f>
        <v>606287</v>
      </c>
      <c r="D80" s="73">
        <v>49821</v>
      </c>
      <c r="E80" s="73">
        <v>1635</v>
      </c>
      <c r="F80" s="73">
        <v>5534</v>
      </c>
      <c r="G80" s="73">
        <v>549297</v>
      </c>
      <c r="H80" s="73"/>
      <c r="I80" s="37"/>
      <c r="J80" s="37"/>
      <c r="K80" s="37"/>
    </row>
    <row r="81" spans="1:11" s="38" customFormat="1" ht="21" customHeight="1" x14ac:dyDescent="0.2">
      <c r="A81" s="35" t="s">
        <v>160</v>
      </c>
      <c r="B81" s="36">
        <f t="shared" si="9"/>
        <v>666823</v>
      </c>
      <c r="C81" s="36">
        <f t="shared" si="10"/>
        <v>666823</v>
      </c>
      <c r="D81" s="36">
        <v>51498</v>
      </c>
      <c r="E81" s="36">
        <v>23751</v>
      </c>
      <c r="F81" s="36">
        <v>5731</v>
      </c>
      <c r="G81" s="36">
        <v>585843</v>
      </c>
      <c r="H81" s="36"/>
      <c r="I81" s="37"/>
      <c r="J81" s="37"/>
      <c r="K81" s="37"/>
    </row>
    <row r="82" spans="1:11" s="38" customFormat="1" ht="21" customHeight="1" x14ac:dyDescent="0.2">
      <c r="A82" s="39" t="s">
        <v>161</v>
      </c>
      <c r="B82" s="41">
        <f t="shared" si="9"/>
        <v>674163</v>
      </c>
      <c r="C82" s="41">
        <f t="shared" si="10"/>
        <v>674163</v>
      </c>
      <c r="D82" s="41">
        <v>54844</v>
      </c>
      <c r="E82" s="41">
        <v>24057</v>
      </c>
      <c r="F82" s="41">
        <v>5911</v>
      </c>
      <c r="G82" s="41">
        <v>589351</v>
      </c>
      <c r="H82" s="41"/>
      <c r="I82" s="37"/>
      <c r="J82" s="37"/>
      <c r="K82" s="37"/>
    </row>
    <row r="83" spans="1:11" s="38" customFormat="1" ht="21" customHeight="1" x14ac:dyDescent="0.2">
      <c r="A83" s="35" t="s">
        <v>162</v>
      </c>
      <c r="B83" s="36">
        <f t="shared" ref="B83:B86" si="11">+C83</f>
        <v>660783</v>
      </c>
      <c r="C83" s="36">
        <f t="shared" si="10"/>
        <v>660783</v>
      </c>
      <c r="D83" s="36">
        <v>59130</v>
      </c>
      <c r="E83" s="36">
        <v>24448</v>
      </c>
      <c r="F83" s="36">
        <v>6007</v>
      </c>
      <c r="G83" s="36">
        <v>571198</v>
      </c>
      <c r="H83" s="36"/>
      <c r="I83" s="37"/>
      <c r="J83" s="37"/>
      <c r="K83" s="37"/>
    </row>
    <row r="84" spans="1:11" s="38" customFormat="1" ht="21" customHeight="1" x14ac:dyDescent="0.2">
      <c r="A84" s="72" t="s">
        <v>163</v>
      </c>
      <c r="B84" s="73">
        <f t="shared" si="11"/>
        <v>691382</v>
      </c>
      <c r="C84" s="73">
        <f t="shared" ref="C84:C87" si="12">+D84+E84+F84+G84</f>
        <v>691382</v>
      </c>
      <c r="D84" s="73">
        <v>59767</v>
      </c>
      <c r="E84" s="73">
        <v>25120</v>
      </c>
      <c r="F84" s="73">
        <v>6082</v>
      </c>
      <c r="G84" s="73">
        <v>600413</v>
      </c>
      <c r="H84" s="73"/>
      <c r="I84" s="37"/>
      <c r="J84" s="37"/>
      <c r="K84" s="37"/>
    </row>
    <row r="85" spans="1:11" s="38" customFormat="1" ht="21" customHeight="1" x14ac:dyDescent="0.2">
      <c r="A85" s="35" t="s">
        <v>164</v>
      </c>
      <c r="B85" s="36">
        <f t="shared" si="11"/>
        <v>750898</v>
      </c>
      <c r="C85" s="36">
        <f t="shared" si="12"/>
        <v>750898</v>
      </c>
      <c r="D85" s="36">
        <v>60915</v>
      </c>
      <c r="E85" s="36">
        <v>27108</v>
      </c>
      <c r="F85" s="36">
        <v>6724</v>
      </c>
      <c r="G85" s="36">
        <v>656151</v>
      </c>
      <c r="H85" s="36"/>
      <c r="I85" s="37"/>
      <c r="J85" s="37"/>
      <c r="K85" s="37"/>
    </row>
    <row r="86" spans="1:11" s="38" customFormat="1" ht="21" customHeight="1" x14ac:dyDescent="0.2">
      <c r="A86" s="72" t="s">
        <v>165</v>
      </c>
      <c r="B86" s="41">
        <f t="shared" si="11"/>
        <v>733756</v>
      </c>
      <c r="C86" s="41">
        <f t="shared" si="12"/>
        <v>733756</v>
      </c>
      <c r="D86" s="41">
        <v>58650</v>
      </c>
      <c r="E86" s="41">
        <v>24894</v>
      </c>
      <c r="F86" s="41">
        <v>6336</v>
      </c>
      <c r="G86" s="41">
        <v>643876</v>
      </c>
      <c r="H86" s="41"/>
      <c r="I86" s="37"/>
      <c r="J86" s="37"/>
      <c r="K86" s="37"/>
    </row>
    <row r="87" spans="1:11" s="38" customFormat="1" ht="21" customHeight="1" x14ac:dyDescent="0.2">
      <c r="A87" s="35" t="s">
        <v>166</v>
      </c>
      <c r="B87" s="36">
        <f t="shared" ref="B87:B90" si="13">+C87</f>
        <v>731426</v>
      </c>
      <c r="C87" s="36">
        <f t="shared" si="12"/>
        <v>731426</v>
      </c>
      <c r="D87" s="36">
        <v>62460</v>
      </c>
      <c r="E87" s="36">
        <v>24486</v>
      </c>
      <c r="F87" s="36">
        <v>6233</v>
      </c>
      <c r="G87" s="36">
        <v>638247</v>
      </c>
      <c r="H87" s="36"/>
      <c r="I87" s="37"/>
      <c r="J87" s="37"/>
      <c r="K87" s="37"/>
    </row>
    <row r="88" spans="1:11" s="38" customFormat="1" ht="21" customHeight="1" x14ac:dyDescent="0.2">
      <c r="A88" s="72" t="s">
        <v>167</v>
      </c>
      <c r="B88" s="73">
        <f t="shared" si="13"/>
        <v>742320</v>
      </c>
      <c r="C88" s="73">
        <f t="shared" ref="C88:C91" si="14">+D88+E88+F88+G88</f>
        <v>742320</v>
      </c>
      <c r="D88" s="73">
        <v>69637</v>
      </c>
      <c r="E88" s="73">
        <v>23000</v>
      </c>
      <c r="F88" s="73">
        <v>6184</v>
      </c>
      <c r="G88" s="73">
        <v>643499</v>
      </c>
      <c r="H88" s="73"/>
      <c r="I88" s="37"/>
      <c r="J88" s="37"/>
      <c r="K88" s="37"/>
    </row>
    <row r="89" spans="1:11" s="38" customFormat="1" ht="21" customHeight="1" x14ac:dyDescent="0.2">
      <c r="A89" s="35" t="s">
        <v>168</v>
      </c>
      <c r="B89" s="36">
        <f t="shared" si="13"/>
        <v>786644</v>
      </c>
      <c r="C89" s="36">
        <f t="shared" si="14"/>
        <v>786644</v>
      </c>
      <c r="D89" s="36">
        <v>87746</v>
      </c>
      <c r="E89" s="36">
        <v>24448</v>
      </c>
      <c r="F89" s="36">
        <v>6572</v>
      </c>
      <c r="G89" s="36">
        <v>667878</v>
      </c>
      <c r="H89" s="36"/>
      <c r="I89" s="37"/>
      <c r="J89" s="37"/>
      <c r="K89" s="37"/>
    </row>
    <row r="90" spans="1:11" s="38" customFormat="1" ht="21" customHeight="1" x14ac:dyDescent="0.2">
      <c r="A90" s="72" t="s">
        <v>169</v>
      </c>
      <c r="B90" s="41">
        <f t="shared" si="13"/>
        <v>762650.37554299994</v>
      </c>
      <c r="C90" s="41">
        <f t="shared" si="14"/>
        <v>762650.37554299994</v>
      </c>
      <c r="D90" s="41">
        <v>93591</v>
      </c>
      <c r="E90" s="41">
        <v>22444</v>
      </c>
      <c r="F90" s="41">
        <v>5821</v>
      </c>
      <c r="G90" s="41">
        <v>640794.37554299994</v>
      </c>
      <c r="H90" s="41"/>
      <c r="I90" s="37"/>
      <c r="J90" s="37"/>
      <c r="K90" s="37"/>
    </row>
    <row r="91" spans="1:11" s="38" customFormat="1" ht="21" customHeight="1" x14ac:dyDescent="0.2">
      <c r="A91" s="35" t="s">
        <v>170</v>
      </c>
      <c r="B91" s="36">
        <f t="shared" ref="B91:B94" si="15">+C91</f>
        <v>807690.17635600001</v>
      </c>
      <c r="C91" s="36">
        <f t="shared" si="14"/>
        <v>807690.17635600001</v>
      </c>
      <c r="D91" s="36">
        <v>101856</v>
      </c>
      <c r="E91" s="36">
        <v>22324</v>
      </c>
      <c r="F91" s="36">
        <v>5860</v>
      </c>
      <c r="G91" s="36">
        <v>677650.17635600001</v>
      </c>
      <c r="H91" s="36"/>
      <c r="I91" s="37"/>
      <c r="J91" s="37"/>
      <c r="K91" s="37"/>
    </row>
    <row r="92" spans="1:11" s="38" customFormat="1" ht="21" customHeight="1" x14ac:dyDescent="0.2">
      <c r="A92" s="72" t="s">
        <v>171</v>
      </c>
      <c r="B92" s="73"/>
      <c r="C92" s="73"/>
      <c r="D92" s="73"/>
      <c r="E92" s="73"/>
      <c r="F92" s="73"/>
      <c r="G92" s="73"/>
      <c r="H92" s="73"/>
      <c r="I92" s="37"/>
      <c r="J92" s="37"/>
      <c r="K92" s="37"/>
    </row>
    <row r="93" spans="1:11" s="38" customFormat="1" ht="21" customHeight="1" x14ac:dyDescent="0.2">
      <c r="A93" s="35" t="s">
        <v>172</v>
      </c>
      <c r="B93" s="36"/>
      <c r="C93" s="36"/>
      <c r="D93" s="36"/>
      <c r="E93" s="36"/>
      <c r="F93" s="36"/>
      <c r="G93" s="36"/>
      <c r="H93" s="36"/>
      <c r="I93" s="37"/>
      <c r="J93" s="37"/>
      <c r="K93" s="37"/>
    </row>
    <row r="94" spans="1:11" s="38" customFormat="1" ht="21" customHeight="1" x14ac:dyDescent="0.2">
      <c r="A94" s="72" t="s">
        <v>173</v>
      </c>
      <c r="B94" s="41"/>
      <c r="C94" s="41"/>
      <c r="D94" s="41"/>
      <c r="E94" s="41"/>
      <c r="F94" s="41"/>
      <c r="G94" s="41"/>
      <c r="H94" s="41"/>
      <c r="I94" s="37"/>
      <c r="J94" s="37"/>
      <c r="K94" s="37"/>
    </row>
  </sheetData>
  <mergeCells count="9">
    <mergeCell ref="F8:F9"/>
    <mergeCell ref="G8:G9"/>
    <mergeCell ref="B5:G5"/>
    <mergeCell ref="B6:G6"/>
    <mergeCell ref="C7:G7"/>
    <mergeCell ref="D8:D9"/>
    <mergeCell ref="E8:E9"/>
    <mergeCell ref="B7:B9"/>
    <mergeCell ref="C8:C9"/>
  </mergeCells>
  <pageMargins left="0.19685039370078741" right="0.23622047244094491" top="0.27559055118110237" bottom="0.19685039370078741" header="0.27559055118110237" footer="0.15748031496062992"/>
  <pageSetup paperSize="9" scale="62" fitToHeight="4" orientation="landscape" r:id="rId1"/>
  <headerFooter alignWithMargins="0"/>
  <rowBreaks count="2" manualBreakCount="2">
    <brk id="42" max="6" man="1"/>
    <brk id="7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R92"/>
  <sheetViews>
    <sheetView showGridLines="0" view="pageBreakPreview" zoomScale="80" zoomScaleNormal="100" zoomScaleSheetLayoutView="80" workbookViewId="0">
      <pane ySplit="8" topLeftCell="A78" activePane="bottomLeft" state="frozen"/>
      <selection activeCell="A9" sqref="A9"/>
      <selection pane="bottomLeft" activeCell="A89" sqref="A89"/>
    </sheetView>
  </sheetViews>
  <sheetFormatPr defaultColWidth="9.140625" defaultRowHeight="12.75" x14ac:dyDescent="0.2"/>
  <cols>
    <col min="1" max="1" width="14.5703125" style="3" customWidth="1"/>
    <col min="2" max="2" width="15.85546875" style="3" customWidth="1"/>
    <col min="3" max="3" width="13" style="3" customWidth="1"/>
    <col min="4" max="4" width="12.7109375" style="3" customWidth="1"/>
    <col min="5" max="14" width="16.7109375" style="3" customWidth="1"/>
    <col min="15" max="15" width="16" style="3" customWidth="1"/>
    <col min="16" max="16" width="16.7109375" style="3" customWidth="1"/>
    <col min="17" max="17" width="14.28515625" style="3" hidden="1" customWidth="1"/>
    <col min="18" max="16384" width="9.140625" style="3"/>
  </cols>
  <sheetData>
    <row r="1" spans="1:18" ht="18" x14ac:dyDescent="0.2">
      <c r="A1" s="1" t="s">
        <v>9</v>
      </c>
    </row>
    <row r="3" spans="1:18" ht="15.75" x14ac:dyDescent="0.25">
      <c r="A3" s="5" t="s">
        <v>60</v>
      </c>
      <c r="C3" s="5"/>
      <c r="D3" s="5"/>
    </row>
    <row r="4" spans="1:18" x14ac:dyDescent="0.2">
      <c r="J4" s="6"/>
    </row>
    <row r="5" spans="1:18" ht="18.75" customHeight="1" x14ac:dyDescent="0.2">
      <c r="A5" s="137" t="s">
        <v>12</v>
      </c>
      <c r="B5" s="138" t="s">
        <v>61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  <c r="Q5" s="13"/>
    </row>
    <row r="6" spans="1:18" ht="28.5" customHeight="1" x14ac:dyDescent="0.2">
      <c r="A6" s="125"/>
      <c r="B6" s="140" t="s">
        <v>13</v>
      </c>
      <c r="C6" s="129" t="s">
        <v>14</v>
      </c>
      <c r="D6" s="131" t="s">
        <v>15</v>
      </c>
      <c r="E6" s="142" t="s">
        <v>62</v>
      </c>
      <c r="F6" s="143"/>
      <c r="G6" s="144"/>
      <c r="H6" s="142" t="s">
        <v>63</v>
      </c>
      <c r="I6" s="143"/>
      <c r="J6" s="144"/>
      <c r="K6" s="142" t="s">
        <v>64</v>
      </c>
      <c r="L6" s="143"/>
      <c r="M6" s="144"/>
      <c r="N6" s="142" t="s">
        <v>65</v>
      </c>
      <c r="O6" s="143"/>
      <c r="P6" s="144"/>
      <c r="Q6" s="75"/>
    </row>
    <row r="7" spans="1:18" s="7" customFormat="1" ht="34.5" customHeight="1" x14ac:dyDescent="0.2">
      <c r="A7" s="126"/>
      <c r="B7" s="141"/>
      <c r="C7" s="130"/>
      <c r="D7" s="132"/>
      <c r="E7" s="76" t="s">
        <v>13</v>
      </c>
      <c r="F7" s="28" t="s">
        <v>14</v>
      </c>
      <c r="G7" s="28" t="s">
        <v>15</v>
      </c>
      <c r="H7" s="76" t="s">
        <v>13</v>
      </c>
      <c r="I7" s="28" t="s">
        <v>14</v>
      </c>
      <c r="J7" s="28" t="s">
        <v>15</v>
      </c>
      <c r="K7" s="76" t="s">
        <v>13</v>
      </c>
      <c r="L7" s="28" t="s">
        <v>14</v>
      </c>
      <c r="M7" s="28" t="s">
        <v>15</v>
      </c>
      <c r="N7" s="77" t="s">
        <v>13</v>
      </c>
      <c r="O7" s="28" t="s">
        <v>14</v>
      </c>
      <c r="P7" s="28" t="s">
        <v>15</v>
      </c>
      <c r="Q7" s="14"/>
    </row>
    <row r="8" spans="1:18" s="8" customFormat="1" ht="21" customHeight="1" x14ac:dyDescent="0.2">
      <c r="A8" s="68">
        <v>1</v>
      </c>
      <c r="B8" s="68">
        <f>A8+1</f>
        <v>2</v>
      </c>
      <c r="C8" s="68">
        <f>B8+1</f>
        <v>3</v>
      </c>
      <c r="D8" s="68">
        <f t="shared" ref="D8:P8" si="0">C8+1</f>
        <v>4</v>
      </c>
      <c r="E8" s="68">
        <f t="shared" si="0"/>
        <v>5</v>
      </c>
      <c r="F8" s="68">
        <f t="shared" si="0"/>
        <v>6</v>
      </c>
      <c r="G8" s="68">
        <f t="shared" si="0"/>
        <v>7</v>
      </c>
      <c r="H8" s="68">
        <f t="shared" si="0"/>
        <v>8</v>
      </c>
      <c r="I8" s="68">
        <f t="shared" si="0"/>
        <v>9</v>
      </c>
      <c r="J8" s="68">
        <f t="shared" si="0"/>
        <v>10</v>
      </c>
      <c r="K8" s="68">
        <f t="shared" si="0"/>
        <v>11</v>
      </c>
      <c r="L8" s="68">
        <f t="shared" si="0"/>
        <v>12</v>
      </c>
      <c r="M8" s="68">
        <f t="shared" si="0"/>
        <v>13</v>
      </c>
      <c r="N8" s="68">
        <f t="shared" si="0"/>
        <v>14</v>
      </c>
      <c r="O8" s="68">
        <f t="shared" si="0"/>
        <v>15</v>
      </c>
      <c r="P8" s="68">
        <f t="shared" si="0"/>
        <v>16</v>
      </c>
      <c r="Q8" s="15">
        <v>17</v>
      </c>
    </row>
    <row r="9" spans="1:18" ht="21" customHeight="1" x14ac:dyDescent="0.2">
      <c r="A9" s="9" t="s">
        <v>20</v>
      </c>
      <c r="B9" s="10">
        <f>+C9-D9</f>
        <v>-363454</v>
      </c>
      <c r="C9" s="10">
        <f>+F9+I9+L9+O9</f>
        <v>267601</v>
      </c>
      <c r="D9" s="10">
        <f>+G9+J9+M9+P9</f>
        <v>631055</v>
      </c>
      <c r="E9" s="10">
        <f>+F9-G9</f>
        <v>137762</v>
      </c>
      <c r="F9" s="10">
        <v>142734</v>
      </c>
      <c r="G9" s="10">
        <v>4972</v>
      </c>
      <c r="H9" s="10">
        <f>+I9-J9</f>
        <v>-23346</v>
      </c>
      <c r="I9" s="10">
        <v>55575</v>
      </c>
      <c r="J9" s="10">
        <v>78921</v>
      </c>
      <c r="K9" s="10">
        <f>+L9-M9</f>
        <v>-172449</v>
      </c>
      <c r="L9" s="10">
        <v>8499</v>
      </c>
      <c r="M9" s="10">
        <v>180948</v>
      </c>
      <c r="N9" s="10">
        <f>+O9-P9</f>
        <v>-305421</v>
      </c>
      <c r="O9" s="10">
        <v>60793</v>
      </c>
      <c r="P9" s="10">
        <v>366214</v>
      </c>
      <c r="Q9" s="16">
        <v>0</v>
      </c>
      <c r="R9" s="16"/>
    </row>
    <row r="10" spans="1:18" ht="21" customHeight="1" x14ac:dyDescent="0.2">
      <c r="A10" s="69" t="s">
        <v>21</v>
      </c>
      <c r="B10" s="70">
        <f t="shared" ref="B10:B48" si="1">+C10-D10</f>
        <v>-373615</v>
      </c>
      <c r="C10" s="70">
        <f t="shared" ref="C10:C48" si="2">+F10+I10+L10+O10</f>
        <v>275904</v>
      </c>
      <c r="D10" s="70">
        <f t="shared" ref="D10:D48" si="3">+G10+J10+M10+P10</f>
        <v>649519</v>
      </c>
      <c r="E10" s="70">
        <f t="shared" ref="E10:E48" si="4">+F10-G10</f>
        <v>132125</v>
      </c>
      <c r="F10" s="70">
        <v>136451</v>
      </c>
      <c r="G10" s="70">
        <v>4326</v>
      </c>
      <c r="H10" s="70">
        <f t="shared" ref="H10:H48" si="5">+I10-J10</f>
        <v>-18455</v>
      </c>
      <c r="I10" s="70">
        <v>64475</v>
      </c>
      <c r="J10" s="70">
        <v>82930</v>
      </c>
      <c r="K10" s="70">
        <f t="shared" ref="K10:K48" si="6">+L10-M10</f>
        <v>-175988</v>
      </c>
      <c r="L10" s="70">
        <v>8139</v>
      </c>
      <c r="M10" s="70">
        <v>184127</v>
      </c>
      <c r="N10" s="70">
        <f t="shared" ref="N10:N48" si="7">+O10-P10</f>
        <v>-311297</v>
      </c>
      <c r="O10" s="70">
        <v>66839</v>
      </c>
      <c r="P10" s="70">
        <v>378136</v>
      </c>
      <c r="Q10" s="16">
        <v>0</v>
      </c>
      <c r="R10" s="16"/>
    </row>
    <row r="11" spans="1:18" ht="21" customHeight="1" x14ac:dyDescent="0.2">
      <c r="A11" s="9" t="s">
        <v>22</v>
      </c>
      <c r="B11" s="10">
        <f t="shared" si="1"/>
        <v>-382291</v>
      </c>
      <c r="C11" s="10">
        <f t="shared" si="2"/>
        <v>270568</v>
      </c>
      <c r="D11" s="10">
        <f t="shared" si="3"/>
        <v>652859</v>
      </c>
      <c r="E11" s="10">
        <f t="shared" si="4"/>
        <v>124774</v>
      </c>
      <c r="F11" s="10">
        <v>130772</v>
      </c>
      <c r="G11" s="10">
        <v>5998</v>
      </c>
      <c r="H11" s="10">
        <f t="shared" si="5"/>
        <v>-18434</v>
      </c>
      <c r="I11" s="10">
        <v>65959</v>
      </c>
      <c r="J11" s="10">
        <v>84393</v>
      </c>
      <c r="K11" s="10">
        <f t="shared" si="6"/>
        <v>-171095</v>
      </c>
      <c r="L11" s="10">
        <v>8262</v>
      </c>
      <c r="M11" s="10">
        <v>179357</v>
      </c>
      <c r="N11" s="10">
        <f t="shared" si="7"/>
        <v>-317536</v>
      </c>
      <c r="O11" s="10">
        <v>65575</v>
      </c>
      <c r="P11" s="10">
        <v>383111</v>
      </c>
      <c r="Q11" s="16">
        <v>0</v>
      </c>
      <c r="R11" s="16"/>
    </row>
    <row r="12" spans="1:18" ht="21" customHeight="1" x14ac:dyDescent="0.2">
      <c r="A12" s="69" t="s">
        <v>23</v>
      </c>
      <c r="B12" s="71">
        <f t="shared" si="1"/>
        <v>-381179</v>
      </c>
      <c r="C12" s="71">
        <f t="shared" si="2"/>
        <v>257557</v>
      </c>
      <c r="D12" s="71">
        <f t="shared" si="3"/>
        <v>638736</v>
      </c>
      <c r="E12" s="71">
        <f t="shared" si="4"/>
        <v>109958</v>
      </c>
      <c r="F12" s="71">
        <v>110382</v>
      </c>
      <c r="G12" s="71">
        <v>424</v>
      </c>
      <c r="H12" s="71">
        <f t="shared" si="5"/>
        <v>-17119</v>
      </c>
      <c r="I12" s="71">
        <v>74392</v>
      </c>
      <c r="J12" s="71">
        <v>91511</v>
      </c>
      <c r="K12" s="71">
        <f t="shared" si="6"/>
        <v>-165527</v>
      </c>
      <c r="L12" s="71">
        <v>7173</v>
      </c>
      <c r="M12" s="71">
        <v>172700</v>
      </c>
      <c r="N12" s="71">
        <f t="shared" si="7"/>
        <v>-308491</v>
      </c>
      <c r="O12" s="71">
        <v>65610</v>
      </c>
      <c r="P12" s="71">
        <v>374101</v>
      </c>
      <c r="Q12" s="17">
        <v>1096</v>
      </c>
      <c r="R12" s="16"/>
    </row>
    <row r="13" spans="1:18" ht="21" customHeight="1" x14ac:dyDescent="0.2">
      <c r="A13" s="9" t="s">
        <v>24</v>
      </c>
      <c r="B13" s="10">
        <f t="shared" si="1"/>
        <v>-388655</v>
      </c>
      <c r="C13" s="10">
        <f t="shared" si="2"/>
        <v>276304</v>
      </c>
      <c r="D13" s="10">
        <f t="shared" si="3"/>
        <v>664959</v>
      </c>
      <c r="E13" s="10">
        <f t="shared" si="4"/>
        <v>116399</v>
      </c>
      <c r="F13" s="10">
        <v>120893</v>
      </c>
      <c r="G13" s="10">
        <v>4494</v>
      </c>
      <c r="H13" s="10">
        <f t="shared" si="5"/>
        <v>-15097</v>
      </c>
      <c r="I13" s="10">
        <v>79599</v>
      </c>
      <c r="J13" s="10">
        <v>94696</v>
      </c>
      <c r="K13" s="10">
        <f t="shared" si="6"/>
        <v>-169768</v>
      </c>
      <c r="L13" s="10">
        <v>7594</v>
      </c>
      <c r="M13" s="10">
        <v>177362</v>
      </c>
      <c r="N13" s="10">
        <f t="shared" si="7"/>
        <v>-320189</v>
      </c>
      <c r="O13" s="10">
        <v>68218</v>
      </c>
      <c r="P13" s="10">
        <v>388407</v>
      </c>
      <c r="Q13" s="16">
        <v>0</v>
      </c>
      <c r="R13" s="16"/>
    </row>
    <row r="14" spans="1:18" ht="21" customHeight="1" x14ac:dyDescent="0.2">
      <c r="A14" s="69" t="s">
        <v>25</v>
      </c>
      <c r="B14" s="70">
        <f t="shared" si="1"/>
        <v>-389339</v>
      </c>
      <c r="C14" s="70">
        <f t="shared" si="2"/>
        <v>304044</v>
      </c>
      <c r="D14" s="70">
        <f t="shared" si="3"/>
        <v>693383</v>
      </c>
      <c r="E14" s="70">
        <f t="shared" si="4"/>
        <v>135844</v>
      </c>
      <c r="F14" s="70">
        <v>138485</v>
      </c>
      <c r="G14" s="70">
        <v>2641</v>
      </c>
      <c r="H14" s="70">
        <f t="shared" si="5"/>
        <v>-12302</v>
      </c>
      <c r="I14" s="70">
        <v>83358</v>
      </c>
      <c r="J14" s="70">
        <v>95660</v>
      </c>
      <c r="K14" s="70">
        <f t="shared" si="6"/>
        <v>-189252</v>
      </c>
      <c r="L14" s="70">
        <v>8294</v>
      </c>
      <c r="M14" s="70">
        <v>197546</v>
      </c>
      <c r="N14" s="70">
        <f t="shared" si="7"/>
        <v>-323629</v>
      </c>
      <c r="O14" s="70">
        <v>73907</v>
      </c>
      <c r="P14" s="70">
        <v>397536</v>
      </c>
      <c r="Q14" s="16">
        <v>0</v>
      </c>
      <c r="R14" s="16"/>
    </row>
    <row r="15" spans="1:18" s="8" customFormat="1" ht="21" customHeight="1" x14ac:dyDescent="0.2">
      <c r="A15" s="9" t="s">
        <v>26</v>
      </c>
      <c r="B15" s="10">
        <f t="shared" si="1"/>
        <v>-400492</v>
      </c>
      <c r="C15" s="10">
        <f t="shared" si="2"/>
        <v>307769</v>
      </c>
      <c r="D15" s="10">
        <f t="shared" si="3"/>
        <v>708261</v>
      </c>
      <c r="E15" s="10">
        <f t="shared" si="4"/>
        <v>129195</v>
      </c>
      <c r="F15" s="10">
        <v>134272</v>
      </c>
      <c r="G15" s="10">
        <v>5077</v>
      </c>
      <c r="H15" s="10">
        <f t="shared" si="5"/>
        <v>-11663</v>
      </c>
      <c r="I15" s="10">
        <v>87213</v>
      </c>
      <c r="J15" s="10">
        <v>98876</v>
      </c>
      <c r="K15" s="10">
        <f t="shared" si="6"/>
        <v>-184003</v>
      </c>
      <c r="L15" s="10">
        <v>8359</v>
      </c>
      <c r="M15" s="10">
        <v>192362</v>
      </c>
      <c r="N15" s="10">
        <f t="shared" si="7"/>
        <v>-334021</v>
      </c>
      <c r="O15" s="10">
        <v>77925</v>
      </c>
      <c r="P15" s="10">
        <v>411946</v>
      </c>
      <c r="Q15" s="16">
        <v>0</v>
      </c>
      <c r="R15" s="16"/>
    </row>
    <row r="16" spans="1:18" ht="21" customHeight="1" x14ac:dyDescent="0.2">
      <c r="A16" s="69" t="s">
        <v>27</v>
      </c>
      <c r="B16" s="71">
        <f t="shared" si="1"/>
        <v>-413723</v>
      </c>
      <c r="C16" s="71">
        <f t="shared" si="2"/>
        <v>321574</v>
      </c>
      <c r="D16" s="71">
        <f t="shared" si="3"/>
        <v>735297</v>
      </c>
      <c r="E16" s="71">
        <f t="shared" si="4"/>
        <v>132822</v>
      </c>
      <c r="F16" s="71">
        <v>139373</v>
      </c>
      <c r="G16" s="71">
        <v>6551</v>
      </c>
      <c r="H16" s="71">
        <f t="shared" si="5"/>
        <v>-20258</v>
      </c>
      <c r="I16" s="71">
        <v>83607</v>
      </c>
      <c r="J16" s="71">
        <v>103865</v>
      </c>
      <c r="K16" s="71">
        <f t="shared" si="6"/>
        <v>-183160</v>
      </c>
      <c r="L16" s="71">
        <v>8442</v>
      </c>
      <c r="M16" s="71">
        <v>191602</v>
      </c>
      <c r="N16" s="71">
        <f t="shared" si="7"/>
        <v>-343127</v>
      </c>
      <c r="O16" s="71">
        <v>90152</v>
      </c>
      <c r="P16" s="71">
        <v>433279</v>
      </c>
      <c r="Q16" s="17">
        <v>6000</v>
      </c>
      <c r="R16" s="16"/>
    </row>
    <row r="17" spans="1:18" ht="21" customHeight="1" x14ac:dyDescent="0.2">
      <c r="A17" s="9" t="s">
        <v>28</v>
      </c>
      <c r="B17" s="10">
        <f t="shared" si="1"/>
        <v>-434495</v>
      </c>
      <c r="C17" s="10">
        <f t="shared" si="2"/>
        <v>335032</v>
      </c>
      <c r="D17" s="10">
        <f t="shared" si="3"/>
        <v>769527</v>
      </c>
      <c r="E17" s="10">
        <f t="shared" si="4"/>
        <v>140612</v>
      </c>
      <c r="F17" s="10">
        <v>144354</v>
      </c>
      <c r="G17" s="10">
        <v>3742</v>
      </c>
      <c r="H17" s="10">
        <f t="shared" si="5"/>
        <v>-24367</v>
      </c>
      <c r="I17" s="10">
        <v>86664</v>
      </c>
      <c r="J17" s="10">
        <v>111031</v>
      </c>
      <c r="K17" s="10">
        <f t="shared" si="6"/>
        <v>-196626</v>
      </c>
      <c r="L17" s="10">
        <v>8272</v>
      </c>
      <c r="M17" s="10">
        <v>204898</v>
      </c>
      <c r="N17" s="10">
        <f t="shared" si="7"/>
        <v>-354114</v>
      </c>
      <c r="O17" s="10">
        <v>95742</v>
      </c>
      <c r="P17" s="10">
        <v>449856</v>
      </c>
      <c r="Q17" s="16">
        <v>0</v>
      </c>
      <c r="R17" s="16"/>
    </row>
    <row r="18" spans="1:18" ht="21" customHeight="1" x14ac:dyDescent="0.2">
      <c r="A18" s="69" t="s">
        <v>29</v>
      </c>
      <c r="B18" s="70">
        <f t="shared" si="1"/>
        <v>-447677</v>
      </c>
      <c r="C18" s="70">
        <f t="shared" si="2"/>
        <v>345159</v>
      </c>
      <c r="D18" s="70">
        <f t="shared" si="3"/>
        <v>792836</v>
      </c>
      <c r="E18" s="70">
        <f t="shared" si="4"/>
        <v>144701</v>
      </c>
      <c r="F18" s="70">
        <v>149808</v>
      </c>
      <c r="G18" s="70">
        <v>5107</v>
      </c>
      <c r="H18" s="70">
        <f t="shared" si="5"/>
        <v>-33154</v>
      </c>
      <c r="I18" s="70">
        <v>83996</v>
      </c>
      <c r="J18" s="70">
        <v>117150</v>
      </c>
      <c r="K18" s="70">
        <f t="shared" si="6"/>
        <v>-196471</v>
      </c>
      <c r="L18" s="70">
        <v>8155</v>
      </c>
      <c r="M18" s="70">
        <v>204626</v>
      </c>
      <c r="N18" s="70">
        <f t="shared" si="7"/>
        <v>-362753</v>
      </c>
      <c r="O18" s="70">
        <v>103200</v>
      </c>
      <c r="P18" s="70">
        <v>465953</v>
      </c>
      <c r="Q18" s="16">
        <v>0</v>
      </c>
      <c r="R18" s="16"/>
    </row>
    <row r="19" spans="1:18" ht="21" customHeight="1" x14ac:dyDescent="0.2">
      <c r="A19" s="9" t="s">
        <v>30</v>
      </c>
      <c r="B19" s="10">
        <f t="shared" si="1"/>
        <v>-457739</v>
      </c>
      <c r="C19" s="10">
        <f t="shared" si="2"/>
        <v>354736</v>
      </c>
      <c r="D19" s="10">
        <f t="shared" si="3"/>
        <v>812475</v>
      </c>
      <c r="E19" s="10">
        <f t="shared" si="4"/>
        <v>145931</v>
      </c>
      <c r="F19" s="10">
        <v>153572</v>
      </c>
      <c r="G19" s="10">
        <v>7641</v>
      </c>
      <c r="H19" s="10">
        <f t="shared" si="5"/>
        <v>-30478</v>
      </c>
      <c r="I19" s="10">
        <v>84807</v>
      </c>
      <c r="J19" s="10">
        <v>115285</v>
      </c>
      <c r="K19" s="10">
        <f t="shared" si="6"/>
        <v>-194557</v>
      </c>
      <c r="L19" s="10">
        <v>8274</v>
      </c>
      <c r="M19" s="10">
        <v>202831</v>
      </c>
      <c r="N19" s="10">
        <f t="shared" si="7"/>
        <v>-378635</v>
      </c>
      <c r="O19" s="10">
        <v>108083</v>
      </c>
      <c r="P19" s="10">
        <v>486718</v>
      </c>
      <c r="Q19" s="16">
        <v>0</v>
      </c>
      <c r="R19" s="16"/>
    </row>
    <row r="20" spans="1:18" ht="21" customHeight="1" x14ac:dyDescent="0.2">
      <c r="A20" s="69" t="s">
        <v>31</v>
      </c>
      <c r="B20" s="71">
        <f t="shared" si="1"/>
        <v>-480786</v>
      </c>
      <c r="C20" s="71">
        <f t="shared" si="2"/>
        <v>368904</v>
      </c>
      <c r="D20" s="71">
        <f t="shared" si="3"/>
        <v>849690</v>
      </c>
      <c r="E20" s="71">
        <f t="shared" si="4"/>
        <v>138043</v>
      </c>
      <c r="F20" s="71">
        <v>141615</v>
      </c>
      <c r="G20" s="71">
        <v>3572</v>
      </c>
      <c r="H20" s="71">
        <f t="shared" si="5"/>
        <v>-39937</v>
      </c>
      <c r="I20" s="71">
        <v>86645</v>
      </c>
      <c r="J20" s="71">
        <v>126582</v>
      </c>
      <c r="K20" s="71">
        <f t="shared" si="6"/>
        <v>-190648</v>
      </c>
      <c r="L20" s="71">
        <v>6990</v>
      </c>
      <c r="M20" s="71">
        <v>197638</v>
      </c>
      <c r="N20" s="71">
        <f t="shared" si="7"/>
        <v>-388244</v>
      </c>
      <c r="O20" s="71">
        <v>133654</v>
      </c>
      <c r="P20" s="71">
        <v>521898</v>
      </c>
      <c r="Q20" s="17">
        <v>17173</v>
      </c>
      <c r="R20" s="16"/>
    </row>
    <row r="21" spans="1:18" s="8" customFormat="1" ht="21" customHeight="1" x14ac:dyDescent="0.2">
      <c r="A21" s="9" t="s">
        <v>32</v>
      </c>
      <c r="B21" s="10">
        <f t="shared" si="1"/>
        <v>-506245</v>
      </c>
      <c r="C21" s="10">
        <f t="shared" si="2"/>
        <v>387012</v>
      </c>
      <c r="D21" s="10">
        <f t="shared" si="3"/>
        <v>893257</v>
      </c>
      <c r="E21" s="10">
        <f t="shared" si="4"/>
        <v>144345</v>
      </c>
      <c r="F21" s="10">
        <v>148211</v>
      </c>
      <c r="G21" s="10">
        <v>3866</v>
      </c>
      <c r="H21" s="10">
        <f t="shared" si="5"/>
        <v>-44984</v>
      </c>
      <c r="I21" s="10">
        <v>86747</v>
      </c>
      <c r="J21" s="10">
        <v>131731</v>
      </c>
      <c r="K21" s="10">
        <f t="shared" si="6"/>
        <v>-200071</v>
      </c>
      <c r="L21" s="10">
        <v>7043</v>
      </c>
      <c r="M21" s="10">
        <v>207114</v>
      </c>
      <c r="N21" s="10">
        <f t="shared" si="7"/>
        <v>-405535</v>
      </c>
      <c r="O21" s="10">
        <v>145011</v>
      </c>
      <c r="P21" s="10">
        <v>550546</v>
      </c>
      <c r="Q21" s="16">
        <v>0</v>
      </c>
      <c r="R21" s="16"/>
    </row>
    <row r="22" spans="1:18" ht="21" customHeight="1" x14ac:dyDescent="0.2">
      <c r="A22" s="69" t="s">
        <v>33</v>
      </c>
      <c r="B22" s="70">
        <f t="shared" si="1"/>
        <v>-535862</v>
      </c>
      <c r="C22" s="70">
        <f t="shared" si="2"/>
        <v>390054</v>
      </c>
      <c r="D22" s="70">
        <f t="shared" si="3"/>
        <v>925916</v>
      </c>
      <c r="E22" s="70">
        <f t="shared" si="4"/>
        <v>143392</v>
      </c>
      <c r="F22" s="70">
        <v>152993</v>
      </c>
      <c r="G22" s="70">
        <v>9601</v>
      </c>
      <c r="H22" s="70">
        <f t="shared" si="5"/>
        <v>-68258</v>
      </c>
      <c r="I22" s="70">
        <v>76544</v>
      </c>
      <c r="J22" s="70">
        <v>144802</v>
      </c>
      <c r="K22" s="70">
        <f t="shared" si="6"/>
        <v>-193501</v>
      </c>
      <c r="L22" s="70">
        <v>7050</v>
      </c>
      <c r="M22" s="70">
        <v>200551</v>
      </c>
      <c r="N22" s="70">
        <f t="shared" si="7"/>
        <v>-417495</v>
      </c>
      <c r="O22" s="70">
        <v>153467</v>
      </c>
      <c r="P22" s="70">
        <v>570962</v>
      </c>
      <c r="Q22" s="16">
        <v>0</v>
      </c>
      <c r="R22" s="16"/>
    </row>
    <row r="23" spans="1:18" ht="21" customHeight="1" x14ac:dyDescent="0.2">
      <c r="A23" s="9" t="s">
        <v>34</v>
      </c>
      <c r="B23" s="10">
        <f t="shared" si="1"/>
        <v>-550990</v>
      </c>
      <c r="C23" s="10">
        <f t="shared" si="2"/>
        <v>405185</v>
      </c>
      <c r="D23" s="10">
        <f t="shared" si="3"/>
        <v>956175</v>
      </c>
      <c r="E23" s="10">
        <f t="shared" si="4"/>
        <v>145970</v>
      </c>
      <c r="F23" s="10">
        <v>155996</v>
      </c>
      <c r="G23" s="10">
        <v>10026</v>
      </c>
      <c r="H23" s="10">
        <f t="shared" si="5"/>
        <v>-79162</v>
      </c>
      <c r="I23" s="10">
        <v>78571</v>
      </c>
      <c r="J23" s="10">
        <v>157733</v>
      </c>
      <c r="K23" s="10">
        <f t="shared" si="6"/>
        <v>-188113</v>
      </c>
      <c r="L23" s="10">
        <v>6933</v>
      </c>
      <c r="M23" s="10">
        <v>195046</v>
      </c>
      <c r="N23" s="10">
        <f t="shared" si="7"/>
        <v>-429685</v>
      </c>
      <c r="O23" s="10">
        <v>163685</v>
      </c>
      <c r="P23" s="10">
        <v>593370</v>
      </c>
      <c r="Q23" s="16">
        <v>0</v>
      </c>
      <c r="R23" s="16"/>
    </row>
    <row r="24" spans="1:18" ht="21" customHeight="1" x14ac:dyDescent="0.2">
      <c r="A24" s="69" t="s">
        <v>35</v>
      </c>
      <c r="B24" s="71">
        <f t="shared" si="1"/>
        <v>-584536</v>
      </c>
      <c r="C24" s="71">
        <f t="shared" si="2"/>
        <v>410385</v>
      </c>
      <c r="D24" s="71">
        <f t="shared" si="3"/>
        <v>994921</v>
      </c>
      <c r="E24" s="71">
        <f t="shared" si="4"/>
        <v>140374</v>
      </c>
      <c r="F24" s="71">
        <v>160535</v>
      </c>
      <c r="G24" s="71">
        <v>20161</v>
      </c>
      <c r="H24" s="71">
        <f t="shared" si="5"/>
        <v>-96982</v>
      </c>
      <c r="I24" s="71">
        <v>74477</v>
      </c>
      <c r="J24" s="71">
        <v>171459</v>
      </c>
      <c r="K24" s="71">
        <f t="shared" si="6"/>
        <v>-184144</v>
      </c>
      <c r="L24" s="71">
        <v>6931</v>
      </c>
      <c r="M24" s="71">
        <v>191075</v>
      </c>
      <c r="N24" s="71">
        <f t="shared" si="7"/>
        <v>-443784</v>
      </c>
      <c r="O24" s="71">
        <v>168442</v>
      </c>
      <c r="P24" s="71">
        <v>612226</v>
      </c>
      <c r="Q24" s="17">
        <v>18983</v>
      </c>
      <c r="R24" s="16"/>
    </row>
    <row r="25" spans="1:18" ht="21" customHeight="1" x14ac:dyDescent="0.2">
      <c r="A25" s="9" t="s">
        <v>36</v>
      </c>
      <c r="B25" s="10">
        <f t="shared" si="1"/>
        <v>-609202</v>
      </c>
      <c r="C25" s="10">
        <f t="shared" si="2"/>
        <v>424142</v>
      </c>
      <c r="D25" s="10">
        <f t="shared" si="3"/>
        <v>1033344</v>
      </c>
      <c r="E25" s="10">
        <f t="shared" si="4"/>
        <v>133419</v>
      </c>
      <c r="F25" s="10">
        <v>172207</v>
      </c>
      <c r="G25" s="10">
        <v>38788</v>
      </c>
      <c r="H25" s="10">
        <f t="shared" si="5"/>
        <v>-98959</v>
      </c>
      <c r="I25" s="10">
        <v>76309</v>
      </c>
      <c r="J25" s="10">
        <v>175268</v>
      </c>
      <c r="K25" s="10">
        <f t="shared" si="6"/>
        <v>-174275</v>
      </c>
      <c r="L25" s="10">
        <v>6815</v>
      </c>
      <c r="M25" s="10">
        <v>181090</v>
      </c>
      <c r="N25" s="10">
        <f t="shared" si="7"/>
        <v>-469387</v>
      </c>
      <c r="O25" s="10">
        <v>168811</v>
      </c>
      <c r="P25" s="10">
        <v>638198</v>
      </c>
      <c r="Q25" s="16">
        <v>0</v>
      </c>
      <c r="R25" s="16"/>
    </row>
    <row r="26" spans="1:18" ht="21" customHeight="1" x14ac:dyDescent="0.2">
      <c r="A26" s="69" t="s">
        <v>37</v>
      </c>
      <c r="B26" s="70">
        <f t="shared" si="1"/>
        <v>-618532</v>
      </c>
      <c r="C26" s="70">
        <f t="shared" si="2"/>
        <v>421036</v>
      </c>
      <c r="D26" s="70">
        <f t="shared" si="3"/>
        <v>1039568</v>
      </c>
      <c r="E26" s="70">
        <f t="shared" si="4"/>
        <v>138797</v>
      </c>
      <c r="F26" s="70">
        <v>175130</v>
      </c>
      <c r="G26" s="70">
        <v>36333</v>
      </c>
      <c r="H26" s="70">
        <f t="shared" si="5"/>
        <v>-117946</v>
      </c>
      <c r="I26" s="70">
        <v>67820</v>
      </c>
      <c r="J26" s="70">
        <v>185766</v>
      </c>
      <c r="K26" s="70">
        <f t="shared" si="6"/>
        <v>-172286</v>
      </c>
      <c r="L26" s="70">
        <v>6418</v>
      </c>
      <c r="M26" s="70">
        <v>178704</v>
      </c>
      <c r="N26" s="70">
        <f t="shared" si="7"/>
        <v>-467097</v>
      </c>
      <c r="O26" s="70">
        <v>171668</v>
      </c>
      <c r="P26" s="70">
        <v>638765</v>
      </c>
      <c r="Q26" s="16">
        <v>0</v>
      </c>
      <c r="R26" s="16"/>
    </row>
    <row r="27" spans="1:18" ht="21" customHeight="1" x14ac:dyDescent="0.2">
      <c r="A27" s="9" t="s">
        <v>38</v>
      </c>
      <c r="B27" s="10">
        <f t="shared" si="1"/>
        <v>-631243</v>
      </c>
      <c r="C27" s="10">
        <f t="shared" si="2"/>
        <v>428516</v>
      </c>
      <c r="D27" s="10">
        <f t="shared" si="3"/>
        <v>1059759</v>
      </c>
      <c r="E27" s="10">
        <f t="shared" si="4"/>
        <v>148377</v>
      </c>
      <c r="F27" s="10">
        <v>176165</v>
      </c>
      <c r="G27" s="10">
        <v>27788</v>
      </c>
      <c r="H27" s="10">
        <f t="shared" si="5"/>
        <v>-142033</v>
      </c>
      <c r="I27" s="10">
        <v>64634</v>
      </c>
      <c r="J27" s="10">
        <v>206667</v>
      </c>
      <c r="K27" s="10">
        <f t="shared" si="6"/>
        <v>-170991</v>
      </c>
      <c r="L27" s="10">
        <v>6698</v>
      </c>
      <c r="M27" s="10">
        <v>177689</v>
      </c>
      <c r="N27" s="10">
        <f t="shared" si="7"/>
        <v>-466596</v>
      </c>
      <c r="O27" s="10">
        <v>181019</v>
      </c>
      <c r="P27" s="10">
        <v>647615</v>
      </c>
      <c r="Q27" s="16">
        <v>0</v>
      </c>
      <c r="R27" s="16"/>
    </row>
    <row r="28" spans="1:18" ht="21" customHeight="1" x14ac:dyDescent="0.2">
      <c r="A28" s="69" t="s">
        <v>39</v>
      </c>
      <c r="B28" s="71">
        <f t="shared" si="1"/>
        <v>-714760</v>
      </c>
      <c r="C28" s="71">
        <f t="shared" si="2"/>
        <v>437837</v>
      </c>
      <c r="D28" s="71">
        <f t="shared" si="3"/>
        <v>1152597</v>
      </c>
      <c r="E28" s="71">
        <f t="shared" si="4"/>
        <v>177241</v>
      </c>
      <c r="F28" s="71">
        <v>184376</v>
      </c>
      <c r="G28" s="71">
        <v>7135</v>
      </c>
      <c r="H28" s="71">
        <f t="shared" si="5"/>
        <v>-188128</v>
      </c>
      <c r="I28" s="71">
        <v>61954</v>
      </c>
      <c r="J28" s="71">
        <v>250082</v>
      </c>
      <c r="K28" s="71">
        <f t="shared" si="6"/>
        <v>-190537</v>
      </c>
      <c r="L28" s="71">
        <v>7791</v>
      </c>
      <c r="M28" s="71">
        <v>198328</v>
      </c>
      <c r="N28" s="71">
        <f t="shared" si="7"/>
        <v>-513336</v>
      </c>
      <c r="O28" s="71">
        <v>183716</v>
      </c>
      <c r="P28" s="71">
        <v>697052</v>
      </c>
      <c r="Q28" s="17">
        <v>25931</v>
      </c>
      <c r="R28" s="16"/>
    </row>
    <row r="29" spans="1:18" ht="21" customHeight="1" x14ac:dyDescent="0.2">
      <c r="A29" s="9" t="s">
        <v>40</v>
      </c>
      <c r="B29" s="10">
        <f t="shared" si="1"/>
        <v>-758432</v>
      </c>
      <c r="C29" s="10">
        <f t="shared" si="2"/>
        <v>480575</v>
      </c>
      <c r="D29" s="10">
        <f t="shared" si="3"/>
        <v>1239007</v>
      </c>
      <c r="E29" s="10">
        <f t="shared" si="4"/>
        <v>209115</v>
      </c>
      <c r="F29" s="10">
        <v>217162</v>
      </c>
      <c r="G29" s="10">
        <v>8047</v>
      </c>
      <c r="H29" s="10">
        <f t="shared" si="5"/>
        <v>-206892</v>
      </c>
      <c r="I29" s="10">
        <v>51462</v>
      </c>
      <c r="J29" s="10">
        <v>258354</v>
      </c>
      <c r="K29" s="10">
        <f t="shared" si="6"/>
        <v>-213003</v>
      </c>
      <c r="L29" s="10">
        <v>9142</v>
      </c>
      <c r="M29" s="10">
        <v>222145</v>
      </c>
      <c r="N29" s="10">
        <f t="shared" si="7"/>
        <v>-547652</v>
      </c>
      <c r="O29" s="10">
        <v>202809</v>
      </c>
      <c r="P29" s="10">
        <v>750461</v>
      </c>
      <c r="Q29" s="16">
        <v>0</v>
      </c>
      <c r="R29" s="16"/>
    </row>
    <row r="30" spans="1:18" ht="21" customHeight="1" x14ac:dyDescent="0.2">
      <c r="A30" s="69" t="s">
        <v>41</v>
      </c>
      <c r="B30" s="70">
        <f t="shared" si="1"/>
        <v>-765489</v>
      </c>
      <c r="C30" s="70">
        <f t="shared" si="2"/>
        <v>480596</v>
      </c>
      <c r="D30" s="70">
        <f t="shared" si="3"/>
        <v>1246085</v>
      </c>
      <c r="E30" s="70">
        <f t="shared" si="4"/>
        <v>203028</v>
      </c>
      <c r="F30" s="70">
        <v>213334</v>
      </c>
      <c r="G30" s="70">
        <v>10306</v>
      </c>
      <c r="H30" s="70">
        <f t="shared" si="5"/>
        <v>-205327</v>
      </c>
      <c r="I30" s="70">
        <v>47152</v>
      </c>
      <c r="J30" s="70">
        <v>252479</v>
      </c>
      <c r="K30" s="70">
        <f t="shared" si="6"/>
        <v>-211479</v>
      </c>
      <c r="L30" s="70">
        <v>8452</v>
      </c>
      <c r="M30" s="70">
        <v>219931</v>
      </c>
      <c r="N30" s="70">
        <f t="shared" si="7"/>
        <v>-551711</v>
      </c>
      <c r="O30" s="70">
        <v>211658</v>
      </c>
      <c r="P30" s="70">
        <v>763369</v>
      </c>
      <c r="Q30" s="16">
        <v>0</v>
      </c>
      <c r="R30" s="16"/>
    </row>
    <row r="31" spans="1:18" ht="21" customHeight="1" x14ac:dyDescent="0.2">
      <c r="A31" s="9" t="s">
        <v>42</v>
      </c>
      <c r="B31" s="10">
        <f t="shared" si="1"/>
        <v>-780014</v>
      </c>
      <c r="C31" s="10">
        <f t="shared" si="2"/>
        <v>490036</v>
      </c>
      <c r="D31" s="10">
        <f t="shared" si="3"/>
        <v>1270050</v>
      </c>
      <c r="E31" s="10">
        <f t="shared" si="4"/>
        <v>210725</v>
      </c>
      <c r="F31" s="10">
        <v>225809</v>
      </c>
      <c r="G31" s="10">
        <v>15084</v>
      </c>
      <c r="H31" s="10">
        <f t="shared" si="5"/>
        <v>-210868</v>
      </c>
      <c r="I31" s="10">
        <v>41514</v>
      </c>
      <c r="J31" s="10">
        <v>252382</v>
      </c>
      <c r="K31" s="10">
        <f t="shared" si="6"/>
        <v>-230105</v>
      </c>
      <c r="L31" s="10">
        <v>8067</v>
      </c>
      <c r="M31" s="10">
        <v>238172</v>
      </c>
      <c r="N31" s="10">
        <f t="shared" si="7"/>
        <v>-549766</v>
      </c>
      <c r="O31" s="10">
        <v>214646</v>
      </c>
      <c r="P31" s="10">
        <v>764412</v>
      </c>
      <c r="Q31" s="16">
        <v>0</v>
      </c>
      <c r="R31" s="16"/>
    </row>
    <row r="32" spans="1:18" ht="21" customHeight="1" x14ac:dyDescent="0.2">
      <c r="A32" s="69" t="s">
        <v>43</v>
      </c>
      <c r="B32" s="71">
        <f t="shared" si="1"/>
        <v>-786782</v>
      </c>
      <c r="C32" s="71">
        <f t="shared" si="2"/>
        <v>481919</v>
      </c>
      <c r="D32" s="71">
        <f t="shared" si="3"/>
        <v>1268701</v>
      </c>
      <c r="E32" s="71">
        <f t="shared" si="4"/>
        <v>211755</v>
      </c>
      <c r="F32" s="71">
        <v>227074</v>
      </c>
      <c r="G32" s="71">
        <v>15319</v>
      </c>
      <c r="H32" s="71">
        <f t="shared" si="5"/>
        <v>-217028</v>
      </c>
      <c r="I32" s="71">
        <v>34317</v>
      </c>
      <c r="J32" s="71">
        <v>251345</v>
      </c>
      <c r="K32" s="71">
        <f t="shared" si="6"/>
        <v>-239556</v>
      </c>
      <c r="L32" s="71">
        <v>7983</v>
      </c>
      <c r="M32" s="71">
        <v>247539</v>
      </c>
      <c r="N32" s="71">
        <f t="shared" si="7"/>
        <v>-541953</v>
      </c>
      <c r="O32" s="71">
        <v>212545</v>
      </c>
      <c r="P32" s="71">
        <v>754498</v>
      </c>
      <c r="Q32" s="17">
        <v>28703</v>
      </c>
      <c r="R32" s="16"/>
    </row>
    <row r="33" spans="1:18" ht="21" customHeight="1" x14ac:dyDescent="0.2">
      <c r="A33" s="9" t="s">
        <v>44</v>
      </c>
      <c r="B33" s="10">
        <f t="shared" si="1"/>
        <v>-795620</v>
      </c>
      <c r="C33" s="10">
        <f t="shared" si="2"/>
        <v>532837</v>
      </c>
      <c r="D33" s="10">
        <f t="shared" si="3"/>
        <v>1328457</v>
      </c>
      <c r="E33" s="10">
        <f t="shared" si="4"/>
        <v>226232</v>
      </c>
      <c r="F33" s="10">
        <v>245012</v>
      </c>
      <c r="G33" s="10">
        <v>18780</v>
      </c>
      <c r="H33" s="10">
        <f t="shared" si="5"/>
        <v>-254149</v>
      </c>
      <c r="I33" s="10">
        <v>40537</v>
      </c>
      <c r="J33" s="10">
        <v>294686</v>
      </c>
      <c r="K33" s="10">
        <f t="shared" si="6"/>
        <v>-263635</v>
      </c>
      <c r="L33" s="10">
        <v>19425</v>
      </c>
      <c r="M33" s="10">
        <v>283060</v>
      </c>
      <c r="N33" s="10">
        <f t="shared" si="7"/>
        <v>-504068</v>
      </c>
      <c r="O33" s="10">
        <v>227863</v>
      </c>
      <c r="P33" s="10">
        <v>731931</v>
      </c>
      <c r="Q33" s="16">
        <v>0</v>
      </c>
      <c r="R33" s="16"/>
    </row>
    <row r="34" spans="1:18" ht="21" customHeight="1" x14ac:dyDescent="0.2">
      <c r="A34" s="69" t="s">
        <v>45</v>
      </c>
      <c r="B34" s="70">
        <f t="shared" si="1"/>
        <v>-813147</v>
      </c>
      <c r="C34" s="70">
        <f t="shared" si="2"/>
        <v>617051</v>
      </c>
      <c r="D34" s="70">
        <f t="shared" si="3"/>
        <v>1430198</v>
      </c>
      <c r="E34" s="70">
        <f t="shared" si="4"/>
        <v>269336</v>
      </c>
      <c r="F34" s="70">
        <v>290233</v>
      </c>
      <c r="G34" s="70">
        <v>20897</v>
      </c>
      <c r="H34" s="70">
        <f t="shared" si="5"/>
        <v>-267105</v>
      </c>
      <c r="I34" s="70">
        <v>48704</v>
      </c>
      <c r="J34" s="70">
        <v>315809</v>
      </c>
      <c r="K34" s="70">
        <f t="shared" si="6"/>
        <v>-276976</v>
      </c>
      <c r="L34" s="70">
        <v>20460</v>
      </c>
      <c r="M34" s="70">
        <v>297436</v>
      </c>
      <c r="N34" s="70">
        <f t="shared" si="7"/>
        <v>-538402</v>
      </c>
      <c r="O34" s="70">
        <v>257654</v>
      </c>
      <c r="P34" s="70">
        <v>796056</v>
      </c>
      <c r="Q34" s="16">
        <v>0</v>
      </c>
      <c r="R34" s="16"/>
    </row>
    <row r="35" spans="1:18" ht="21" customHeight="1" x14ac:dyDescent="0.2">
      <c r="A35" s="9" t="s">
        <v>46</v>
      </c>
      <c r="B35" s="10">
        <f t="shared" si="1"/>
        <v>-870897</v>
      </c>
      <c r="C35" s="10">
        <f t="shared" si="2"/>
        <v>608163</v>
      </c>
      <c r="D35" s="10">
        <f t="shared" si="3"/>
        <v>1479060</v>
      </c>
      <c r="E35" s="10">
        <f t="shared" si="4"/>
        <v>262705</v>
      </c>
      <c r="F35" s="10">
        <v>288647</v>
      </c>
      <c r="G35" s="10">
        <v>25942</v>
      </c>
      <c r="H35" s="10">
        <f t="shared" si="5"/>
        <v>-274567</v>
      </c>
      <c r="I35" s="10">
        <v>41563</v>
      </c>
      <c r="J35" s="10">
        <v>316130</v>
      </c>
      <c r="K35" s="10">
        <f t="shared" si="6"/>
        <v>-305226</v>
      </c>
      <c r="L35" s="10">
        <v>21247</v>
      </c>
      <c r="M35" s="10">
        <v>326473</v>
      </c>
      <c r="N35" s="10">
        <f t="shared" si="7"/>
        <v>-553809</v>
      </c>
      <c r="O35" s="10">
        <v>256706</v>
      </c>
      <c r="P35" s="10">
        <v>810515</v>
      </c>
      <c r="Q35" s="16">
        <v>0</v>
      </c>
      <c r="R35" s="16"/>
    </row>
    <row r="36" spans="1:18" ht="21" customHeight="1" x14ac:dyDescent="0.2">
      <c r="A36" s="69" t="s">
        <v>47</v>
      </c>
      <c r="B36" s="71">
        <f t="shared" si="1"/>
        <v>-924104</v>
      </c>
      <c r="C36" s="71">
        <f t="shared" si="2"/>
        <v>631390</v>
      </c>
      <c r="D36" s="71">
        <f t="shared" si="3"/>
        <v>1555494</v>
      </c>
      <c r="E36" s="71">
        <f t="shared" si="4"/>
        <v>256394</v>
      </c>
      <c r="F36" s="71">
        <v>277312</v>
      </c>
      <c r="G36" s="71">
        <v>20918</v>
      </c>
      <c r="H36" s="71">
        <f t="shared" si="5"/>
        <v>-291347</v>
      </c>
      <c r="I36" s="71">
        <v>46562</v>
      </c>
      <c r="J36" s="71">
        <v>337909</v>
      </c>
      <c r="K36" s="71">
        <f t="shared" si="6"/>
        <v>-300685</v>
      </c>
      <c r="L36" s="71">
        <v>29032</v>
      </c>
      <c r="M36" s="71">
        <v>329717</v>
      </c>
      <c r="N36" s="71">
        <f t="shared" si="7"/>
        <v>-588466</v>
      </c>
      <c r="O36" s="71">
        <v>278484</v>
      </c>
      <c r="P36" s="71">
        <v>866950</v>
      </c>
      <c r="Q36" s="17">
        <v>33718</v>
      </c>
      <c r="R36" s="16"/>
    </row>
    <row r="37" spans="1:18" ht="21" customHeight="1" x14ac:dyDescent="0.2">
      <c r="A37" s="9" t="s">
        <v>48</v>
      </c>
      <c r="B37" s="10">
        <f t="shared" si="1"/>
        <v>-952440</v>
      </c>
      <c r="C37" s="10">
        <f t="shared" si="2"/>
        <v>671013</v>
      </c>
      <c r="D37" s="10">
        <f t="shared" si="3"/>
        <v>1623453</v>
      </c>
      <c r="E37" s="10">
        <f t="shared" si="4"/>
        <v>270434</v>
      </c>
      <c r="F37" s="10">
        <v>301134</v>
      </c>
      <c r="G37" s="10">
        <v>30700</v>
      </c>
      <c r="H37" s="10">
        <f t="shared" si="5"/>
        <v>-287639</v>
      </c>
      <c r="I37" s="10">
        <v>47461</v>
      </c>
      <c r="J37" s="10">
        <v>335100</v>
      </c>
      <c r="K37" s="10">
        <f t="shared" si="6"/>
        <v>-322360</v>
      </c>
      <c r="L37" s="10">
        <v>25530</v>
      </c>
      <c r="M37" s="10">
        <v>347890</v>
      </c>
      <c r="N37" s="10">
        <f t="shared" si="7"/>
        <v>-612875</v>
      </c>
      <c r="O37" s="10">
        <v>296888</v>
      </c>
      <c r="P37" s="10">
        <v>909763</v>
      </c>
      <c r="Q37" s="17">
        <v>0</v>
      </c>
      <c r="R37" s="16"/>
    </row>
    <row r="38" spans="1:18" ht="21" customHeight="1" x14ac:dyDescent="0.2">
      <c r="A38" s="69" t="s">
        <v>49</v>
      </c>
      <c r="B38" s="70">
        <f t="shared" si="1"/>
        <v>-977151</v>
      </c>
      <c r="C38" s="70">
        <f t="shared" si="2"/>
        <v>669003</v>
      </c>
      <c r="D38" s="70">
        <f t="shared" si="3"/>
        <v>1646154</v>
      </c>
      <c r="E38" s="70">
        <f t="shared" si="4"/>
        <v>277194</v>
      </c>
      <c r="F38" s="70">
        <v>300460</v>
      </c>
      <c r="G38" s="70">
        <v>23266</v>
      </c>
      <c r="H38" s="70">
        <f t="shared" si="5"/>
        <v>-315191</v>
      </c>
      <c r="I38" s="70">
        <v>42707</v>
      </c>
      <c r="J38" s="70">
        <v>357898</v>
      </c>
      <c r="K38" s="70">
        <f t="shared" si="6"/>
        <v>-330810</v>
      </c>
      <c r="L38" s="70">
        <v>20899</v>
      </c>
      <c r="M38" s="70">
        <v>351709</v>
      </c>
      <c r="N38" s="70">
        <f t="shared" si="7"/>
        <v>-608344</v>
      </c>
      <c r="O38" s="70">
        <v>304937</v>
      </c>
      <c r="P38" s="70">
        <v>913281</v>
      </c>
      <c r="Q38" s="17">
        <v>0</v>
      </c>
      <c r="R38" s="16"/>
    </row>
    <row r="39" spans="1:18" ht="21" customHeight="1" x14ac:dyDescent="0.2">
      <c r="A39" s="9" t="s">
        <v>50</v>
      </c>
      <c r="B39" s="10">
        <f t="shared" si="1"/>
        <v>-967396</v>
      </c>
      <c r="C39" s="10">
        <f t="shared" si="2"/>
        <v>734407</v>
      </c>
      <c r="D39" s="10">
        <f t="shared" si="3"/>
        <v>1701803</v>
      </c>
      <c r="E39" s="10">
        <f t="shared" si="4"/>
        <v>305010</v>
      </c>
      <c r="F39" s="10">
        <v>326985</v>
      </c>
      <c r="G39" s="10">
        <v>21975</v>
      </c>
      <c r="H39" s="10">
        <f t="shared" si="5"/>
        <v>-292569</v>
      </c>
      <c r="I39" s="10">
        <v>60725</v>
      </c>
      <c r="J39" s="10">
        <v>353294</v>
      </c>
      <c r="K39" s="10">
        <f t="shared" si="6"/>
        <v>-368408</v>
      </c>
      <c r="L39" s="10">
        <v>23997</v>
      </c>
      <c r="M39" s="10">
        <v>392405</v>
      </c>
      <c r="N39" s="10">
        <f t="shared" si="7"/>
        <v>-611429</v>
      </c>
      <c r="O39" s="10">
        <v>322700</v>
      </c>
      <c r="P39" s="10">
        <v>934129</v>
      </c>
      <c r="Q39" s="17">
        <v>0</v>
      </c>
      <c r="R39" s="16"/>
    </row>
    <row r="40" spans="1:18" ht="21" customHeight="1" x14ac:dyDescent="0.2">
      <c r="A40" s="69" t="s">
        <v>51</v>
      </c>
      <c r="B40" s="71">
        <f t="shared" si="1"/>
        <v>-960439</v>
      </c>
      <c r="C40" s="71">
        <f t="shared" si="2"/>
        <v>749612</v>
      </c>
      <c r="D40" s="71">
        <f t="shared" si="3"/>
        <v>1710051</v>
      </c>
      <c r="E40" s="71">
        <f t="shared" si="4"/>
        <v>316866</v>
      </c>
      <c r="F40" s="71">
        <v>334588</v>
      </c>
      <c r="G40" s="71">
        <v>17722</v>
      </c>
      <c r="H40" s="71">
        <f t="shared" si="5"/>
        <v>-286676</v>
      </c>
      <c r="I40" s="71">
        <v>62369</v>
      </c>
      <c r="J40" s="71">
        <v>349045</v>
      </c>
      <c r="K40" s="71">
        <f t="shared" si="6"/>
        <v>-362332</v>
      </c>
      <c r="L40" s="71">
        <v>34735</v>
      </c>
      <c r="M40" s="71">
        <v>397067</v>
      </c>
      <c r="N40" s="71">
        <f t="shared" si="7"/>
        <v>-628297</v>
      </c>
      <c r="O40" s="71">
        <v>317920</v>
      </c>
      <c r="P40" s="71">
        <v>946217</v>
      </c>
      <c r="Q40" s="17">
        <v>44515</v>
      </c>
      <c r="R40" s="16"/>
    </row>
    <row r="41" spans="1:18" ht="21" customHeight="1" x14ac:dyDescent="0.2">
      <c r="A41" s="9" t="s">
        <v>52</v>
      </c>
      <c r="B41" s="10">
        <f t="shared" si="1"/>
        <v>-1017660</v>
      </c>
      <c r="C41" s="10">
        <f t="shared" si="2"/>
        <v>705316</v>
      </c>
      <c r="D41" s="10">
        <f t="shared" si="3"/>
        <v>1722976</v>
      </c>
      <c r="E41" s="10">
        <f t="shared" si="4"/>
        <v>289695</v>
      </c>
      <c r="F41" s="10">
        <v>311187</v>
      </c>
      <c r="G41" s="10">
        <v>21492</v>
      </c>
      <c r="H41" s="10">
        <f t="shared" si="5"/>
        <v>-289927</v>
      </c>
      <c r="I41" s="10">
        <v>46469</v>
      </c>
      <c r="J41" s="10">
        <v>336396</v>
      </c>
      <c r="K41" s="10">
        <f t="shared" si="6"/>
        <v>-392508</v>
      </c>
      <c r="L41" s="10">
        <v>28116</v>
      </c>
      <c r="M41" s="10">
        <v>420624</v>
      </c>
      <c r="N41" s="10">
        <f t="shared" si="7"/>
        <v>-624920</v>
      </c>
      <c r="O41" s="10">
        <v>319544</v>
      </c>
      <c r="P41" s="10">
        <v>944464</v>
      </c>
      <c r="R41" s="16"/>
    </row>
    <row r="42" spans="1:18" ht="21" customHeight="1" x14ac:dyDescent="0.2">
      <c r="A42" s="69" t="s">
        <v>53</v>
      </c>
      <c r="B42" s="70">
        <f t="shared" si="1"/>
        <v>-1013574</v>
      </c>
      <c r="C42" s="70">
        <f t="shared" si="2"/>
        <v>743129</v>
      </c>
      <c r="D42" s="70">
        <f t="shared" si="3"/>
        <v>1756703</v>
      </c>
      <c r="E42" s="70">
        <f t="shared" si="4"/>
        <v>317464</v>
      </c>
      <c r="F42" s="70">
        <v>343694</v>
      </c>
      <c r="G42" s="70">
        <v>26230</v>
      </c>
      <c r="H42" s="70">
        <f t="shared" si="5"/>
        <v>-283666</v>
      </c>
      <c r="I42" s="70">
        <v>53543</v>
      </c>
      <c r="J42" s="70">
        <v>337209</v>
      </c>
      <c r="K42" s="70">
        <f t="shared" si="6"/>
        <v>-412936</v>
      </c>
      <c r="L42" s="70">
        <v>23608</v>
      </c>
      <c r="M42" s="70">
        <v>436544</v>
      </c>
      <c r="N42" s="70">
        <f t="shared" si="7"/>
        <v>-634436</v>
      </c>
      <c r="O42" s="70">
        <v>322284</v>
      </c>
      <c r="P42" s="70">
        <v>956720</v>
      </c>
      <c r="R42" s="16"/>
    </row>
    <row r="43" spans="1:18" ht="21" customHeight="1" x14ac:dyDescent="0.2">
      <c r="A43" s="9" t="s">
        <v>54</v>
      </c>
      <c r="B43" s="10">
        <f t="shared" si="1"/>
        <v>-1029130</v>
      </c>
      <c r="C43" s="10">
        <f t="shared" si="2"/>
        <v>741894</v>
      </c>
      <c r="D43" s="10">
        <f t="shared" si="3"/>
        <v>1771024</v>
      </c>
      <c r="E43" s="10">
        <f t="shared" si="4"/>
        <v>312163</v>
      </c>
      <c r="F43" s="10">
        <v>336304</v>
      </c>
      <c r="G43" s="10">
        <v>24141</v>
      </c>
      <c r="H43" s="10">
        <f t="shared" si="5"/>
        <v>-277298</v>
      </c>
      <c r="I43" s="10">
        <v>58750</v>
      </c>
      <c r="J43" s="10">
        <v>336048</v>
      </c>
      <c r="K43" s="10">
        <f t="shared" si="6"/>
        <v>-431488</v>
      </c>
      <c r="L43" s="10">
        <v>21865</v>
      </c>
      <c r="M43" s="10">
        <v>453353</v>
      </c>
      <c r="N43" s="10">
        <f t="shared" si="7"/>
        <v>-632507</v>
      </c>
      <c r="O43" s="10">
        <v>324975</v>
      </c>
      <c r="P43" s="10">
        <v>957482</v>
      </c>
      <c r="R43" s="16"/>
    </row>
    <row r="44" spans="1:18" ht="21" customHeight="1" x14ac:dyDescent="0.2">
      <c r="A44" s="69" t="s">
        <v>55</v>
      </c>
      <c r="B44" s="71">
        <f t="shared" si="1"/>
        <v>-1048772</v>
      </c>
      <c r="C44" s="71">
        <f t="shared" si="2"/>
        <v>761236</v>
      </c>
      <c r="D44" s="71">
        <f t="shared" si="3"/>
        <v>1810008</v>
      </c>
      <c r="E44" s="71">
        <f t="shared" si="4"/>
        <v>319973</v>
      </c>
      <c r="F44" s="71">
        <v>337722</v>
      </c>
      <c r="G44" s="71">
        <v>17749</v>
      </c>
      <c r="H44" s="71">
        <f t="shared" si="5"/>
        <v>-284612</v>
      </c>
      <c r="I44" s="71">
        <v>61037</v>
      </c>
      <c r="J44" s="71">
        <v>345649</v>
      </c>
      <c r="K44" s="71">
        <f t="shared" si="6"/>
        <v>-435072</v>
      </c>
      <c r="L44" s="71">
        <v>36041</v>
      </c>
      <c r="M44" s="71">
        <v>471113</v>
      </c>
      <c r="N44" s="71">
        <f t="shared" si="7"/>
        <v>-649061</v>
      </c>
      <c r="O44" s="71">
        <v>326436</v>
      </c>
      <c r="P44" s="71">
        <v>975497</v>
      </c>
      <c r="R44" s="16"/>
    </row>
    <row r="45" spans="1:18" ht="21" customHeight="1" x14ac:dyDescent="0.2">
      <c r="A45" s="9" t="s">
        <v>56</v>
      </c>
      <c r="B45" s="10">
        <f t="shared" si="1"/>
        <v>-1048253</v>
      </c>
      <c r="C45" s="10">
        <f t="shared" si="2"/>
        <v>790490</v>
      </c>
      <c r="D45" s="10">
        <f t="shared" si="3"/>
        <v>1838743</v>
      </c>
      <c r="E45" s="10">
        <f t="shared" si="4"/>
        <v>330860</v>
      </c>
      <c r="F45" s="10">
        <v>354939</v>
      </c>
      <c r="G45" s="10">
        <v>24079</v>
      </c>
      <c r="H45" s="10">
        <f t="shared" si="5"/>
        <v>-287295</v>
      </c>
      <c r="I45" s="10">
        <v>54223</v>
      </c>
      <c r="J45" s="10">
        <v>341518</v>
      </c>
      <c r="K45" s="10">
        <f t="shared" si="6"/>
        <v>-446504</v>
      </c>
      <c r="L45" s="10">
        <v>37581</v>
      </c>
      <c r="M45" s="10">
        <v>484085</v>
      </c>
      <c r="N45" s="10">
        <f t="shared" si="7"/>
        <v>-645314</v>
      </c>
      <c r="O45" s="10">
        <v>343747</v>
      </c>
      <c r="P45" s="10">
        <v>989061</v>
      </c>
      <c r="R45" s="16"/>
    </row>
    <row r="46" spans="1:18" ht="21" customHeight="1" x14ac:dyDescent="0.2">
      <c r="A46" s="69" t="s">
        <v>57</v>
      </c>
      <c r="B46" s="70">
        <f t="shared" si="1"/>
        <v>-1072951</v>
      </c>
      <c r="C46" s="70">
        <f t="shared" si="2"/>
        <v>773066</v>
      </c>
      <c r="D46" s="70">
        <f t="shared" si="3"/>
        <v>1846017</v>
      </c>
      <c r="E46" s="70">
        <f t="shared" si="4"/>
        <v>332669</v>
      </c>
      <c r="F46" s="70">
        <v>354826</v>
      </c>
      <c r="G46" s="70">
        <v>22157</v>
      </c>
      <c r="H46" s="70">
        <f t="shared" si="5"/>
        <v>-308372</v>
      </c>
      <c r="I46" s="70">
        <v>54312</v>
      </c>
      <c r="J46" s="70">
        <v>362684</v>
      </c>
      <c r="K46" s="70">
        <f t="shared" si="6"/>
        <v>-450002</v>
      </c>
      <c r="L46" s="70">
        <v>23652</v>
      </c>
      <c r="M46" s="70">
        <v>473654</v>
      </c>
      <c r="N46" s="70">
        <f t="shared" si="7"/>
        <v>-647246</v>
      </c>
      <c r="O46" s="70">
        <v>340276</v>
      </c>
      <c r="P46" s="70">
        <v>987522</v>
      </c>
      <c r="R46" s="16"/>
    </row>
    <row r="47" spans="1:18" ht="21" customHeight="1" x14ac:dyDescent="0.2">
      <c r="A47" s="9" t="s">
        <v>58</v>
      </c>
      <c r="B47" s="10">
        <f t="shared" si="1"/>
        <v>-1109880</v>
      </c>
      <c r="C47" s="10">
        <f t="shared" si="2"/>
        <v>757847</v>
      </c>
      <c r="D47" s="10">
        <f t="shared" si="3"/>
        <v>1867727</v>
      </c>
      <c r="E47" s="10">
        <f t="shared" si="4"/>
        <v>310953</v>
      </c>
      <c r="F47" s="10">
        <v>333832</v>
      </c>
      <c r="G47" s="10">
        <v>22879</v>
      </c>
      <c r="H47" s="10">
        <f t="shared" si="5"/>
        <v>-318094</v>
      </c>
      <c r="I47" s="10">
        <v>61614</v>
      </c>
      <c r="J47" s="10">
        <v>379708</v>
      </c>
      <c r="K47" s="10">
        <f t="shared" si="6"/>
        <v>-446666</v>
      </c>
      <c r="L47" s="10">
        <v>22202</v>
      </c>
      <c r="M47" s="10">
        <v>468868</v>
      </c>
      <c r="N47" s="10">
        <f t="shared" si="7"/>
        <v>-656073</v>
      </c>
      <c r="O47" s="10">
        <v>340199</v>
      </c>
      <c r="P47" s="10">
        <v>996272</v>
      </c>
      <c r="R47" s="16"/>
    </row>
    <row r="48" spans="1:18" ht="21" customHeight="1" x14ac:dyDescent="0.2">
      <c r="A48" s="69" t="s">
        <v>59</v>
      </c>
      <c r="B48" s="71">
        <f t="shared" si="1"/>
        <v>-1130563</v>
      </c>
      <c r="C48" s="71">
        <f t="shared" si="2"/>
        <v>741213</v>
      </c>
      <c r="D48" s="71">
        <f t="shared" si="3"/>
        <v>1871776</v>
      </c>
      <c r="E48" s="71">
        <f t="shared" si="4"/>
        <v>296656</v>
      </c>
      <c r="F48" s="71">
        <v>320064</v>
      </c>
      <c r="G48" s="71">
        <v>23408</v>
      </c>
      <c r="H48" s="71">
        <f t="shared" si="5"/>
        <v>-319829</v>
      </c>
      <c r="I48" s="71">
        <v>57662</v>
      </c>
      <c r="J48" s="71">
        <v>377491</v>
      </c>
      <c r="K48" s="71">
        <f t="shared" si="6"/>
        <v>-433211</v>
      </c>
      <c r="L48" s="71">
        <v>33826</v>
      </c>
      <c r="M48" s="71">
        <v>467037</v>
      </c>
      <c r="N48" s="71">
        <f t="shared" si="7"/>
        <v>-674179</v>
      </c>
      <c r="O48" s="71">
        <v>329661</v>
      </c>
      <c r="P48" s="71">
        <v>1003840</v>
      </c>
      <c r="R48" s="16"/>
    </row>
    <row r="49" spans="1:18" ht="21" customHeight="1" x14ac:dyDescent="0.2">
      <c r="A49" s="9" t="s">
        <v>125</v>
      </c>
      <c r="B49" s="10">
        <f t="shared" ref="B49:B52" si="8">+C49-D49</f>
        <v>-1150964</v>
      </c>
      <c r="C49" s="10">
        <f t="shared" ref="C49:C52" si="9">+F49+I49+L49+O49</f>
        <v>739651</v>
      </c>
      <c r="D49" s="10">
        <f t="shared" ref="D49:D52" si="10">+G49+J49+M49+P49</f>
        <v>1890615</v>
      </c>
      <c r="E49" s="10">
        <f t="shared" ref="E49:E52" si="11">+F49-G49</f>
        <v>292382</v>
      </c>
      <c r="F49" s="10">
        <v>312212</v>
      </c>
      <c r="G49" s="10">
        <v>19830</v>
      </c>
      <c r="H49" s="10">
        <f t="shared" ref="H49:H52" si="12">+I49-J49</f>
        <v>-336800</v>
      </c>
      <c r="I49" s="10">
        <v>53782</v>
      </c>
      <c r="J49" s="10">
        <v>390582</v>
      </c>
      <c r="K49" s="10">
        <f t="shared" ref="K49:K52" si="13">+L49-M49</f>
        <v>-438566</v>
      </c>
      <c r="L49" s="10">
        <v>30918</v>
      </c>
      <c r="M49" s="10">
        <v>469484</v>
      </c>
      <c r="N49" s="10">
        <f t="shared" ref="N49:N52" si="14">+O49-P49</f>
        <v>-667980</v>
      </c>
      <c r="O49" s="10">
        <v>342739</v>
      </c>
      <c r="P49" s="10">
        <v>1010719</v>
      </c>
      <c r="R49" s="16"/>
    </row>
    <row r="50" spans="1:18" ht="21" customHeight="1" x14ac:dyDescent="0.2">
      <c r="A50" s="69" t="s">
        <v>126</v>
      </c>
      <c r="B50" s="70">
        <f t="shared" si="8"/>
        <v>-1162148</v>
      </c>
      <c r="C50" s="70">
        <f t="shared" si="9"/>
        <v>758668</v>
      </c>
      <c r="D50" s="70">
        <f t="shared" si="10"/>
        <v>1920816</v>
      </c>
      <c r="E50" s="70">
        <f t="shared" si="11"/>
        <v>290129</v>
      </c>
      <c r="F50" s="70">
        <v>310811</v>
      </c>
      <c r="G50" s="70">
        <v>20682</v>
      </c>
      <c r="H50" s="70">
        <f t="shared" si="12"/>
        <v>-307957</v>
      </c>
      <c r="I50" s="70">
        <v>69662</v>
      </c>
      <c r="J50" s="70">
        <v>377619</v>
      </c>
      <c r="K50" s="70">
        <f t="shared" si="13"/>
        <v>-472103</v>
      </c>
      <c r="L50" s="70">
        <v>16192</v>
      </c>
      <c r="M50" s="70">
        <v>488295</v>
      </c>
      <c r="N50" s="70">
        <f t="shared" si="14"/>
        <v>-672217</v>
      </c>
      <c r="O50" s="70">
        <v>362003</v>
      </c>
      <c r="P50" s="70">
        <v>1034220</v>
      </c>
      <c r="R50" s="16"/>
    </row>
    <row r="51" spans="1:18" ht="21" customHeight="1" x14ac:dyDescent="0.2">
      <c r="A51" s="9" t="s">
        <v>127</v>
      </c>
      <c r="B51" s="10">
        <f t="shared" si="8"/>
        <v>-1189790</v>
      </c>
      <c r="C51" s="10">
        <f t="shared" si="9"/>
        <v>801607</v>
      </c>
      <c r="D51" s="10">
        <f t="shared" si="10"/>
        <v>1991397</v>
      </c>
      <c r="E51" s="10">
        <f t="shared" si="11"/>
        <v>309311</v>
      </c>
      <c r="F51" s="10">
        <v>335545</v>
      </c>
      <c r="G51" s="10">
        <v>26234</v>
      </c>
      <c r="H51" s="10">
        <f t="shared" si="12"/>
        <v>-324480</v>
      </c>
      <c r="I51" s="10">
        <v>74845</v>
      </c>
      <c r="J51" s="10">
        <v>399325</v>
      </c>
      <c r="K51" s="10">
        <f t="shared" si="13"/>
        <v>-479660</v>
      </c>
      <c r="L51" s="10">
        <v>18726</v>
      </c>
      <c r="M51" s="10">
        <v>498386</v>
      </c>
      <c r="N51" s="10">
        <f t="shared" si="14"/>
        <v>-694961</v>
      </c>
      <c r="O51" s="10">
        <v>372491</v>
      </c>
      <c r="P51" s="10">
        <v>1067452</v>
      </c>
      <c r="R51" s="16"/>
    </row>
    <row r="52" spans="1:18" ht="21" customHeight="1" x14ac:dyDescent="0.2">
      <c r="A52" s="69" t="s">
        <v>128</v>
      </c>
      <c r="B52" s="71">
        <f t="shared" si="8"/>
        <v>-1179881</v>
      </c>
      <c r="C52" s="71">
        <f t="shared" si="9"/>
        <v>831877</v>
      </c>
      <c r="D52" s="71">
        <f t="shared" si="10"/>
        <v>2011758</v>
      </c>
      <c r="E52" s="71">
        <f t="shared" si="11"/>
        <v>331274</v>
      </c>
      <c r="F52" s="71">
        <v>352399</v>
      </c>
      <c r="G52" s="71">
        <v>21125</v>
      </c>
      <c r="H52" s="71">
        <f t="shared" si="12"/>
        <v>-325910</v>
      </c>
      <c r="I52" s="71">
        <v>74279</v>
      </c>
      <c r="J52" s="71">
        <v>400189</v>
      </c>
      <c r="K52" s="71">
        <f t="shared" si="13"/>
        <v>-479829</v>
      </c>
      <c r="L52" s="71">
        <v>32086</v>
      </c>
      <c r="M52" s="71">
        <v>511915</v>
      </c>
      <c r="N52" s="71">
        <f t="shared" si="14"/>
        <v>-705416</v>
      </c>
      <c r="O52" s="71">
        <v>373113</v>
      </c>
      <c r="P52" s="71">
        <v>1078529</v>
      </c>
      <c r="R52" s="16"/>
    </row>
    <row r="53" spans="1:18" ht="21" customHeight="1" x14ac:dyDescent="0.2">
      <c r="A53" s="9" t="s">
        <v>132</v>
      </c>
      <c r="B53" s="10">
        <f t="shared" ref="B53:B56" si="15">+C53-D53</f>
        <v>-1165823</v>
      </c>
      <c r="C53" s="10">
        <f t="shared" ref="C53:C56" si="16">+F53+I53+L53+O53</f>
        <v>864952</v>
      </c>
      <c r="D53" s="10">
        <f t="shared" ref="D53:D56" si="17">+G53+J53+M53+P53</f>
        <v>2030775</v>
      </c>
      <c r="E53" s="10">
        <f t="shared" ref="E53:E56" si="18">+F53-G53</f>
        <v>345348</v>
      </c>
      <c r="F53" s="10">
        <v>370436</v>
      </c>
      <c r="G53" s="10">
        <v>25088</v>
      </c>
      <c r="H53" s="10">
        <f t="shared" ref="H53:H56" si="19">+I53-J53</f>
        <v>-317453</v>
      </c>
      <c r="I53" s="10">
        <v>80415</v>
      </c>
      <c r="J53" s="10">
        <v>397868</v>
      </c>
      <c r="K53" s="10">
        <f t="shared" ref="K53:K56" si="20">+L53-M53</f>
        <v>-502226</v>
      </c>
      <c r="L53" s="10">
        <v>20363</v>
      </c>
      <c r="M53" s="10">
        <v>522589</v>
      </c>
      <c r="N53" s="10">
        <f t="shared" ref="N53:N56" si="21">+O53-P53</f>
        <v>-691492</v>
      </c>
      <c r="O53" s="10">
        <v>393738</v>
      </c>
      <c r="P53" s="10">
        <v>1085230</v>
      </c>
      <c r="R53" s="16"/>
    </row>
    <row r="54" spans="1:18" ht="21" customHeight="1" x14ac:dyDescent="0.2">
      <c r="A54" s="69" t="s">
        <v>133</v>
      </c>
      <c r="B54" s="70">
        <f t="shared" si="15"/>
        <v>-1168886</v>
      </c>
      <c r="C54" s="70">
        <f t="shared" si="16"/>
        <v>884735</v>
      </c>
      <c r="D54" s="70">
        <f t="shared" si="17"/>
        <v>2053621</v>
      </c>
      <c r="E54" s="70">
        <f t="shared" si="18"/>
        <v>357663</v>
      </c>
      <c r="F54" s="70">
        <v>391880</v>
      </c>
      <c r="G54" s="70">
        <v>34217</v>
      </c>
      <c r="H54" s="70">
        <f t="shared" si="19"/>
        <v>-340050</v>
      </c>
      <c r="I54" s="70">
        <v>68015</v>
      </c>
      <c r="J54" s="70">
        <v>408065</v>
      </c>
      <c r="K54" s="70">
        <f t="shared" si="20"/>
        <v>-491925</v>
      </c>
      <c r="L54" s="70">
        <v>15371</v>
      </c>
      <c r="M54" s="70">
        <v>507296</v>
      </c>
      <c r="N54" s="70">
        <f t="shared" si="21"/>
        <v>-694574</v>
      </c>
      <c r="O54" s="70">
        <v>409469</v>
      </c>
      <c r="P54" s="70">
        <v>1104043</v>
      </c>
      <c r="R54" s="16"/>
    </row>
    <row r="55" spans="1:18" ht="21" customHeight="1" x14ac:dyDescent="0.2">
      <c r="A55" s="9" t="s">
        <v>134</v>
      </c>
      <c r="B55" s="10">
        <f t="shared" si="15"/>
        <v>-1147917</v>
      </c>
      <c r="C55" s="10">
        <f t="shared" si="16"/>
        <v>897694</v>
      </c>
      <c r="D55" s="10">
        <f t="shared" si="17"/>
        <v>2045611</v>
      </c>
      <c r="E55" s="10">
        <f t="shared" si="18"/>
        <v>353427</v>
      </c>
      <c r="F55" s="10">
        <v>383234</v>
      </c>
      <c r="G55" s="10">
        <v>29807</v>
      </c>
      <c r="H55" s="10">
        <f t="shared" si="19"/>
        <v>-309720</v>
      </c>
      <c r="I55" s="10">
        <v>71384</v>
      </c>
      <c r="J55" s="10">
        <v>381104</v>
      </c>
      <c r="K55" s="10">
        <f t="shared" si="20"/>
        <v>-500999</v>
      </c>
      <c r="L55" s="10">
        <v>18867</v>
      </c>
      <c r="M55" s="10">
        <v>519866</v>
      </c>
      <c r="N55" s="10">
        <f t="shared" si="21"/>
        <v>-690625</v>
      </c>
      <c r="O55" s="10">
        <v>424209</v>
      </c>
      <c r="P55" s="10">
        <v>1114834</v>
      </c>
      <c r="R55" s="16"/>
    </row>
    <row r="56" spans="1:18" ht="21" customHeight="1" x14ac:dyDescent="0.2">
      <c r="A56" s="69" t="s">
        <v>135</v>
      </c>
      <c r="B56" s="71">
        <f t="shared" si="15"/>
        <v>-1101380</v>
      </c>
      <c r="C56" s="71">
        <f t="shared" si="16"/>
        <v>928890</v>
      </c>
      <c r="D56" s="71">
        <f t="shared" si="17"/>
        <v>2030270</v>
      </c>
      <c r="E56" s="71">
        <f t="shared" si="18"/>
        <v>348136</v>
      </c>
      <c r="F56" s="71">
        <v>370441</v>
      </c>
      <c r="G56" s="71">
        <v>22305</v>
      </c>
      <c r="H56" s="71">
        <f t="shared" si="19"/>
        <v>-287160</v>
      </c>
      <c r="I56" s="71">
        <v>67459</v>
      </c>
      <c r="J56" s="71">
        <v>354619</v>
      </c>
      <c r="K56" s="71">
        <f t="shared" si="20"/>
        <v>-488234</v>
      </c>
      <c r="L56" s="71">
        <v>43872</v>
      </c>
      <c r="M56" s="71">
        <v>532106</v>
      </c>
      <c r="N56" s="71">
        <f t="shared" si="21"/>
        <v>-674122</v>
      </c>
      <c r="O56" s="71">
        <v>447118</v>
      </c>
      <c r="P56" s="71">
        <v>1121240</v>
      </c>
      <c r="R56" s="16"/>
    </row>
    <row r="57" spans="1:18" ht="21" customHeight="1" x14ac:dyDescent="0.2">
      <c r="A57" s="9" t="s">
        <v>136</v>
      </c>
      <c r="B57" s="10">
        <f t="shared" ref="B57:B60" si="22">+C57-D57</f>
        <v>-1128106</v>
      </c>
      <c r="C57" s="10">
        <f t="shared" ref="C57:C60" si="23">+F57+I57+L57+O57</f>
        <v>936958</v>
      </c>
      <c r="D57" s="10">
        <f t="shared" ref="D57:D60" si="24">+G57+J57+M57+P57</f>
        <v>2065064</v>
      </c>
      <c r="E57" s="10">
        <f t="shared" ref="E57:E60" si="25">+F57-G57</f>
        <v>339266</v>
      </c>
      <c r="F57" s="10">
        <v>378038</v>
      </c>
      <c r="G57" s="10">
        <v>38772</v>
      </c>
      <c r="H57" s="10">
        <f t="shared" ref="H57:H60" si="26">+I57-J57</f>
        <v>-306420</v>
      </c>
      <c r="I57" s="10">
        <v>61773</v>
      </c>
      <c r="J57" s="10">
        <v>368193</v>
      </c>
      <c r="K57" s="10">
        <f t="shared" ref="K57:K60" si="27">+L57-M57</f>
        <v>-463663</v>
      </c>
      <c r="L57" s="10">
        <v>37703</v>
      </c>
      <c r="M57" s="10">
        <v>501366</v>
      </c>
      <c r="N57" s="10">
        <f t="shared" ref="N57:N60" si="28">+O57-P57</f>
        <v>-697289</v>
      </c>
      <c r="O57" s="10">
        <v>459444</v>
      </c>
      <c r="P57" s="10">
        <v>1156733</v>
      </c>
      <c r="R57" s="16"/>
    </row>
    <row r="58" spans="1:18" ht="21" customHeight="1" x14ac:dyDescent="0.2">
      <c r="A58" s="69" t="s">
        <v>137</v>
      </c>
      <c r="B58" s="70">
        <f t="shared" si="22"/>
        <v>-1118064</v>
      </c>
      <c r="C58" s="70">
        <f t="shared" si="23"/>
        <v>1023637</v>
      </c>
      <c r="D58" s="70">
        <f t="shared" si="24"/>
        <v>2141701</v>
      </c>
      <c r="E58" s="70">
        <f t="shared" si="25"/>
        <v>371590</v>
      </c>
      <c r="F58" s="70">
        <v>439046</v>
      </c>
      <c r="G58" s="70">
        <v>67456</v>
      </c>
      <c r="H58" s="70">
        <f t="shared" si="26"/>
        <v>-285894</v>
      </c>
      <c r="I58" s="70">
        <v>69214</v>
      </c>
      <c r="J58" s="70">
        <v>355108</v>
      </c>
      <c r="K58" s="70">
        <f t="shared" si="27"/>
        <v>-490941</v>
      </c>
      <c r="L58" s="70">
        <v>43346</v>
      </c>
      <c r="M58" s="70">
        <v>534287</v>
      </c>
      <c r="N58" s="70">
        <f t="shared" si="28"/>
        <v>-712819</v>
      </c>
      <c r="O58" s="70">
        <v>472031</v>
      </c>
      <c r="P58" s="70">
        <v>1184850</v>
      </c>
      <c r="R58" s="16"/>
    </row>
    <row r="59" spans="1:18" ht="21" customHeight="1" x14ac:dyDescent="0.2">
      <c r="A59" s="9" t="s">
        <v>138</v>
      </c>
      <c r="B59" s="10">
        <f t="shared" si="22"/>
        <v>-1136788</v>
      </c>
      <c r="C59" s="10">
        <f t="shared" si="23"/>
        <v>1004453</v>
      </c>
      <c r="D59" s="10">
        <f t="shared" si="24"/>
        <v>2141241</v>
      </c>
      <c r="E59" s="10">
        <f t="shared" si="25"/>
        <v>360372</v>
      </c>
      <c r="F59" s="10">
        <v>431679</v>
      </c>
      <c r="G59" s="10">
        <v>71307</v>
      </c>
      <c r="H59" s="10">
        <f t="shared" si="26"/>
        <v>-287376</v>
      </c>
      <c r="I59" s="10">
        <v>63027</v>
      </c>
      <c r="J59" s="10">
        <v>350403</v>
      </c>
      <c r="K59" s="10">
        <f t="shared" si="27"/>
        <v>-491572</v>
      </c>
      <c r="L59" s="10">
        <v>41335</v>
      </c>
      <c r="M59" s="10">
        <v>532907</v>
      </c>
      <c r="N59" s="10">
        <f t="shared" si="28"/>
        <v>-718212</v>
      </c>
      <c r="O59" s="10">
        <v>468412</v>
      </c>
      <c r="P59" s="10">
        <v>1186624</v>
      </c>
      <c r="R59" s="16"/>
    </row>
    <row r="60" spans="1:18" ht="21" customHeight="1" x14ac:dyDescent="0.2">
      <c r="A60" s="69" t="s">
        <v>139</v>
      </c>
      <c r="B60" s="71">
        <f t="shared" si="22"/>
        <v>-1119611</v>
      </c>
      <c r="C60" s="71">
        <f t="shared" si="23"/>
        <v>1074021</v>
      </c>
      <c r="D60" s="71">
        <f t="shared" si="24"/>
        <v>2193632</v>
      </c>
      <c r="E60" s="71">
        <f t="shared" si="25"/>
        <v>388382</v>
      </c>
      <c r="F60" s="71">
        <v>479394</v>
      </c>
      <c r="G60" s="71">
        <v>91012</v>
      </c>
      <c r="H60" s="71">
        <f t="shared" si="26"/>
        <v>-293767</v>
      </c>
      <c r="I60" s="71">
        <v>67567</v>
      </c>
      <c r="J60" s="71">
        <v>361334</v>
      </c>
      <c r="K60" s="71">
        <f t="shared" si="27"/>
        <v>-478169</v>
      </c>
      <c r="L60" s="71">
        <v>55483</v>
      </c>
      <c r="M60" s="71">
        <v>533652</v>
      </c>
      <c r="N60" s="71">
        <f t="shared" si="28"/>
        <v>-736057</v>
      </c>
      <c r="O60" s="71">
        <v>471577</v>
      </c>
      <c r="P60" s="71">
        <v>1207634</v>
      </c>
      <c r="R60" s="16"/>
    </row>
    <row r="61" spans="1:18" ht="21" customHeight="1" x14ac:dyDescent="0.2">
      <c r="A61" s="9" t="s">
        <v>140</v>
      </c>
      <c r="B61" s="10">
        <f t="shared" ref="B61:B68" si="29">+C61-D61</f>
        <v>-1141597</v>
      </c>
      <c r="C61" s="10">
        <f t="shared" ref="C61:C68" si="30">+F61+I61+L61+O61</f>
        <v>1036730</v>
      </c>
      <c r="D61" s="10">
        <f t="shared" ref="D61:D68" si="31">+G61+J61+M61+P61</f>
        <v>2178327</v>
      </c>
      <c r="E61" s="10">
        <f t="shared" ref="E61:E68" si="32">+F61-G61</f>
        <v>377135</v>
      </c>
      <c r="F61" s="10">
        <v>441979</v>
      </c>
      <c r="G61" s="10">
        <v>64844</v>
      </c>
      <c r="H61" s="10">
        <f t="shared" ref="H61:H68" si="33">+I61-J61</f>
        <v>-293510</v>
      </c>
      <c r="I61" s="10">
        <v>68417</v>
      </c>
      <c r="J61" s="10">
        <v>361927</v>
      </c>
      <c r="K61" s="10">
        <f t="shared" ref="K61:K68" si="34">+L61-M61</f>
        <v>-479703</v>
      </c>
      <c r="L61" s="10">
        <v>48131</v>
      </c>
      <c r="M61" s="10">
        <v>527834</v>
      </c>
      <c r="N61" s="10">
        <f t="shared" ref="N61:N68" si="35">+O61-P61</f>
        <v>-745519</v>
      </c>
      <c r="O61" s="10">
        <v>478203</v>
      </c>
      <c r="P61" s="10">
        <v>1223722</v>
      </c>
      <c r="R61" s="16"/>
    </row>
    <row r="62" spans="1:18" ht="21" customHeight="1" x14ac:dyDescent="0.2">
      <c r="A62" s="69" t="s">
        <v>141</v>
      </c>
      <c r="B62" s="70">
        <f t="shared" si="29"/>
        <v>-1177634</v>
      </c>
      <c r="C62" s="70">
        <f t="shared" si="30"/>
        <v>993367</v>
      </c>
      <c r="D62" s="70">
        <f t="shared" si="31"/>
        <v>2171001</v>
      </c>
      <c r="E62" s="70">
        <f t="shared" si="32"/>
        <v>363489</v>
      </c>
      <c r="F62" s="70">
        <v>414208</v>
      </c>
      <c r="G62" s="70">
        <v>50719</v>
      </c>
      <c r="H62" s="70">
        <f t="shared" si="33"/>
        <v>-287500</v>
      </c>
      <c r="I62" s="70">
        <v>61809</v>
      </c>
      <c r="J62" s="70">
        <v>349309</v>
      </c>
      <c r="K62" s="70">
        <f t="shared" si="34"/>
        <v>-484684</v>
      </c>
      <c r="L62" s="70">
        <v>45883</v>
      </c>
      <c r="M62" s="70">
        <v>530567</v>
      </c>
      <c r="N62" s="70">
        <f t="shared" si="35"/>
        <v>-768939</v>
      </c>
      <c r="O62" s="70">
        <v>471467</v>
      </c>
      <c r="P62" s="70">
        <v>1240406</v>
      </c>
      <c r="R62" s="16"/>
    </row>
    <row r="63" spans="1:18" ht="21" customHeight="1" x14ac:dyDescent="0.2">
      <c r="A63" s="9" t="s">
        <v>142</v>
      </c>
      <c r="B63" s="10">
        <f t="shared" si="29"/>
        <v>-1184345</v>
      </c>
      <c r="C63" s="10">
        <f t="shared" si="30"/>
        <v>1001459</v>
      </c>
      <c r="D63" s="10">
        <f t="shared" si="31"/>
        <v>2185804</v>
      </c>
      <c r="E63" s="10">
        <f t="shared" si="32"/>
        <v>366413</v>
      </c>
      <c r="F63" s="10">
        <v>407328</v>
      </c>
      <c r="G63" s="10">
        <v>40915</v>
      </c>
      <c r="H63" s="10">
        <f t="shared" si="33"/>
        <v>-286719</v>
      </c>
      <c r="I63" s="10">
        <v>63027</v>
      </c>
      <c r="J63" s="10">
        <v>349746</v>
      </c>
      <c r="K63" s="10">
        <f t="shared" si="34"/>
        <v>-477013</v>
      </c>
      <c r="L63" s="10">
        <v>46323</v>
      </c>
      <c r="M63" s="10">
        <v>523336</v>
      </c>
      <c r="N63" s="10">
        <f t="shared" si="35"/>
        <v>-787026</v>
      </c>
      <c r="O63" s="10">
        <v>484781</v>
      </c>
      <c r="P63" s="10">
        <v>1271807</v>
      </c>
      <c r="R63" s="16"/>
    </row>
    <row r="64" spans="1:18" ht="21" customHeight="1" x14ac:dyDescent="0.2">
      <c r="A64" s="69" t="s">
        <v>143</v>
      </c>
      <c r="B64" s="71">
        <f t="shared" si="29"/>
        <v>-1195969</v>
      </c>
      <c r="C64" s="71">
        <f t="shared" si="30"/>
        <v>994803</v>
      </c>
      <c r="D64" s="71">
        <f t="shared" si="31"/>
        <v>2190772</v>
      </c>
      <c r="E64" s="71">
        <f t="shared" si="32"/>
        <v>355985</v>
      </c>
      <c r="F64" s="71">
        <v>394497</v>
      </c>
      <c r="G64" s="71">
        <v>38512</v>
      </c>
      <c r="H64" s="71">
        <f t="shared" si="33"/>
        <v>-285824</v>
      </c>
      <c r="I64" s="71">
        <v>68704</v>
      </c>
      <c r="J64" s="71">
        <v>354528</v>
      </c>
      <c r="K64" s="71">
        <f t="shared" si="34"/>
        <v>-457342</v>
      </c>
      <c r="L64" s="71">
        <v>52815</v>
      </c>
      <c r="M64" s="71">
        <v>510157</v>
      </c>
      <c r="N64" s="71">
        <f t="shared" si="35"/>
        <v>-808788</v>
      </c>
      <c r="O64" s="71">
        <v>478787</v>
      </c>
      <c r="P64" s="71">
        <v>1287575</v>
      </c>
      <c r="R64" s="16"/>
    </row>
    <row r="65" spans="1:17" s="32" customFormat="1" ht="21" customHeight="1" x14ac:dyDescent="0.2">
      <c r="A65" s="35" t="s">
        <v>144</v>
      </c>
      <c r="B65" s="36">
        <f t="shared" si="29"/>
        <v>-1180410</v>
      </c>
      <c r="C65" s="36">
        <f t="shared" si="30"/>
        <v>1023833</v>
      </c>
      <c r="D65" s="36">
        <f t="shared" si="31"/>
        <v>2204243</v>
      </c>
      <c r="E65" s="36">
        <f t="shared" si="32"/>
        <v>365227</v>
      </c>
      <c r="F65" s="36">
        <v>408000</v>
      </c>
      <c r="G65" s="36">
        <v>42773</v>
      </c>
      <c r="H65" s="36">
        <f t="shared" si="33"/>
        <v>-276085</v>
      </c>
      <c r="I65" s="36">
        <v>68278</v>
      </c>
      <c r="J65" s="36">
        <v>344363</v>
      </c>
      <c r="K65" s="36">
        <f t="shared" si="34"/>
        <v>-466206</v>
      </c>
      <c r="L65" s="36">
        <v>46914</v>
      </c>
      <c r="M65" s="36">
        <v>513120</v>
      </c>
      <c r="N65" s="36">
        <f t="shared" si="35"/>
        <v>-803346</v>
      </c>
      <c r="O65" s="36">
        <v>500641</v>
      </c>
      <c r="P65" s="36">
        <v>1303987</v>
      </c>
      <c r="Q65" s="36"/>
    </row>
    <row r="66" spans="1:17" s="32" customFormat="1" ht="21" customHeight="1" x14ac:dyDescent="0.2">
      <c r="A66" s="72" t="s">
        <v>145</v>
      </c>
      <c r="B66" s="73">
        <f t="shared" si="29"/>
        <v>-1147448</v>
      </c>
      <c r="C66" s="73">
        <f t="shared" si="30"/>
        <v>1053756</v>
      </c>
      <c r="D66" s="73">
        <f t="shared" si="31"/>
        <v>2201204</v>
      </c>
      <c r="E66" s="73">
        <f t="shared" si="32"/>
        <v>380128</v>
      </c>
      <c r="F66" s="73">
        <v>408126</v>
      </c>
      <c r="G66" s="73">
        <v>27998</v>
      </c>
      <c r="H66" s="73">
        <f t="shared" si="33"/>
        <v>-268284</v>
      </c>
      <c r="I66" s="73">
        <v>81412</v>
      </c>
      <c r="J66" s="73">
        <v>349696</v>
      </c>
      <c r="K66" s="73">
        <f t="shared" si="34"/>
        <v>-453391</v>
      </c>
      <c r="L66" s="73">
        <v>51377</v>
      </c>
      <c r="M66" s="73">
        <v>504768</v>
      </c>
      <c r="N66" s="73">
        <f t="shared" si="35"/>
        <v>-805901</v>
      </c>
      <c r="O66" s="73">
        <v>512841</v>
      </c>
      <c r="P66" s="73">
        <v>1318742</v>
      </c>
      <c r="Q66" s="73"/>
    </row>
    <row r="67" spans="1:17" s="32" customFormat="1" ht="21" customHeight="1" x14ac:dyDescent="0.2">
      <c r="A67" s="35" t="s">
        <v>146</v>
      </c>
      <c r="B67" s="36">
        <f t="shared" si="29"/>
        <v>-1179824</v>
      </c>
      <c r="C67" s="36">
        <f t="shared" si="30"/>
        <v>1042853</v>
      </c>
      <c r="D67" s="36">
        <f t="shared" si="31"/>
        <v>2222677</v>
      </c>
      <c r="E67" s="36">
        <f t="shared" si="32"/>
        <v>377806</v>
      </c>
      <c r="F67" s="36">
        <v>415021</v>
      </c>
      <c r="G67" s="36">
        <v>37215</v>
      </c>
      <c r="H67" s="36">
        <f t="shared" si="33"/>
        <v>-278709</v>
      </c>
      <c r="I67" s="36">
        <v>80993</v>
      </c>
      <c r="J67" s="36">
        <v>359702</v>
      </c>
      <c r="K67" s="36">
        <f t="shared" si="34"/>
        <v>-435824</v>
      </c>
      <c r="L67" s="36">
        <v>50383</v>
      </c>
      <c r="M67" s="36">
        <v>486207</v>
      </c>
      <c r="N67" s="36">
        <f t="shared" si="35"/>
        <v>-843097</v>
      </c>
      <c r="O67" s="36">
        <v>496456</v>
      </c>
      <c r="P67" s="36">
        <v>1339553</v>
      </c>
      <c r="Q67" s="36"/>
    </row>
    <row r="68" spans="1:17" s="32" customFormat="1" ht="21" customHeight="1" x14ac:dyDescent="0.2">
      <c r="A68" s="72" t="s">
        <v>147</v>
      </c>
      <c r="B68" s="74">
        <f t="shared" si="29"/>
        <v>-1163210</v>
      </c>
      <c r="C68" s="74">
        <f t="shared" si="30"/>
        <v>1069820</v>
      </c>
      <c r="D68" s="74">
        <f t="shared" si="31"/>
        <v>2233030</v>
      </c>
      <c r="E68" s="74">
        <f t="shared" si="32"/>
        <v>392612</v>
      </c>
      <c r="F68" s="74">
        <v>439896</v>
      </c>
      <c r="G68" s="74">
        <v>47284</v>
      </c>
      <c r="H68" s="74">
        <f t="shared" si="33"/>
        <v>-261418</v>
      </c>
      <c r="I68" s="74">
        <v>85316</v>
      </c>
      <c r="J68" s="74">
        <v>346734</v>
      </c>
      <c r="K68" s="74">
        <f t="shared" si="34"/>
        <v>-429166</v>
      </c>
      <c r="L68" s="74">
        <v>59406</v>
      </c>
      <c r="M68" s="74">
        <v>488572</v>
      </c>
      <c r="N68" s="74">
        <f t="shared" si="35"/>
        <v>-865238</v>
      </c>
      <c r="O68" s="74">
        <v>485202</v>
      </c>
      <c r="P68" s="74">
        <v>1350440</v>
      </c>
      <c r="Q68" s="74"/>
    </row>
    <row r="69" spans="1:17" s="32" customFormat="1" ht="21" customHeight="1" x14ac:dyDescent="0.2">
      <c r="A69" s="35" t="s">
        <v>149</v>
      </c>
      <c r="B69" s="36">
        <f t="shared" ref="B69:B72" si="36">+C69-D69</f>
        <v>-1168970</v>
      </c>
      <c r="C69" s="36">
        <f t="shared" ref="C69:C72" si="37">+F69+I69+L69+O69</f>
        <v>1077666</v>
      </c>
      <c r="D69" s="36">
        <f t="shared" ref="D69:D72" si="38">+G69+J69+M69+P69</f>
        <v>2246636</v>
      </c>
      <c r="E69" s="36">
        <f t="shared" ref="E69:E72" si="39">+F69-G69</f>
        <v>410532</v>
      </c>
      <c r="F69" s="36">
        <v>433451</v>
      </c>
      <c r="G69" s="36">
        <v>22919</v>
      </c>
      <c r="H69" s="36">
        <f t="shared" ref="H69:H72" si="40">+I69-J69</f>
        <v>-272040</v>
      </c>
      <c r="I69" s="36">
        <v>83971</v>
      </c>
      <c r="J69" s="36">
        <v>356011</v>
      </c>
      <c r="K69" s="36">
        <f t="shared" ref="K69:K72" si="41">+L69-M69</f>
        <v>-420298</v>
      </c>
      <c r="L69" s="36">
        <v>55058</v>
      </c>
      <c r="M69" s="36">
        <v>475356</v>
      </c>
      <c r="N69" s="36">
        <f t="shared" ref="N69:N72" si="42">+O69-P69</f>
        <v>-887164</v>
      </c>
      <c r="O69" s="36">
        <v>505186</v>
      </c>
      <c r="P69" s="36">
        <v>1392350</v>
      </c>
      <c r="Q69" s="36"/>
    </row>
    <row r="70" spans="1:17" s="32" customFormat="1" ht="21" customHeight="1" x14ac:dyDescent="0.2">
      <c r="A70" s="72" t="s">
        <v>150</v>
      </c>
      <c r="B70" s="73">
        <f t="shared" si="36"/>
        <v>-1171564</v>
      </c>
      <c r="C70" s="73">
        <f t="shared" si="37"/>
        <v>1072940</v>
      </c>
      <c r="D70" s="73">
        <f t="shared" si="38"/>
        <v>2244504</v>
      </c>
      <c r="E70" s="73">
        <f t="shared" si="39"/>
        <v>414464</v>
      </c>
      <c r="F70" s="73">
        <v>439965</v>
      </c>
      <c r="G70" s="73">
        <v>25501</v>
      </c>
      <c r="H70" s="73">
        <f t="shared" si="40"/>
        <v>-270260</v>
      </c>
      <c r="I70" s="73">
        <v>80410</v>
      </c>
      <c r="J70" s="73">
        <v>350670</v>
      </c>
      <c r="K70" s="73">
        <f t="shared" si="41"/>
        <v>-417211</v>
      </c>
      <c r="L70" s="73">
        <v>51896</v>
      </c>
      <c r="M70" s="73">
        <v>469107</v>
      </c>
      <c r="N70" s="73">
        <f t="shared" si="42"/>
        <v>-898557</v>
      </c>
      <c r="O70" s="73">
        <v>500669</v>
      </c>
      <c r="P70" s="73">
        <v>1399226</v>
      </c>
      <c r="Q70" s="73"/>
    </row>
    <row r="71" spans="1:17" s="32" customFormat="1" ht="21" customHeight="1" x14ac:dyDescent="0.2">
      <c r="A71" s="35" t="s">
        <v>151</v>
      </c>
      <c r="B71" s="36">
        <f t="shared" si="36"/>
        <v>-1141660</v>
      </c>
      <c r="C71" s="36">
        <f t="shared" si="37"/>
        <v>1147695</v>
      </c>
      <c r="D71" s="36">
        <f t="shared" si="38"/>
        <v>2289355</v>
      </c>
      <c r="E71" s="36">
        <f t="shared" si="39"/>
        <v>436432</v>
      </c>
      <c r="F71" s="36">
        <v>483642</v>
      </c>
      <c r="G71" s="36">
        <v>47210</v>
      </c>
      <c r="H71" s="36">
        <f t="shared" si="40"/>
        <v>-246567</v>
      </c>
      <c r="I71" s="36">
        <v>94362</v>
      </c>
      <c r="J71" s="36">
        <v>340929</v>
      </c>
      <c r="K71" s="36">
        <f t="shared" si="41"/>
        <v>-411754</v>
      </c>
      <c r="L71" s="36">
        <v>51760</v>
      </c>
      <c r="M71" s="36">
        <v>463514</v>
      </c>
      <c r="N71" s="36">
        <f t="shared" si="42"/>
        <v>-919771</v>
      </c>
      <c r="O71" s="36">
        <v>517931</v>
      </c>
      <c r="P71" s="36">
        <v>1437702</v>
      </c>
      <c r="Q71" s="36"/>
    </row>
    <row r="72" spans="1:17" s="32" customFormat="1" ht="21" customHeight="1" x14ac:dyDescent="0.2">
      <c r="A72" s="72" t="s">
        <v>152</v>
      </c>
      <c r="B72" s="74">
        <f t="shared" si="36"/>
        <v>-1116153</v>
      </c>
      <c r="C72" s="74">
        <f t="shared" si="37"/>
        <v>1145413</v>
      </c>
      <c r="D72" s="74">
        <f t="shared" si="38"/>
        <v>2261566</v>
      </c>
      <c r="E72" s="74">
        <f t="shared" si="39"/>
        <v>435017</v>
      </c>
      <c r="F72" s="74">
        <v>487788</v>
      </c>
      <c r="G72" s="74">
        <v>52771</v>
      </c>
      <c r="H72" s="74">
        <f t="shared" si="40"/>
        <v>-237269</v>
      </c>
      <c r="I72" s="74">
        <v>86132</v>
      </c>
      <c r="J72" s="74">
        <v>323401</v>
      </c>
      <c r="K72" s="74">
        <f t="shared" si="41"/>
        <v>-375273</v>
      </c>
      <c r="L72" s="74">
        <v>62484</v>
      </c>
      <c r="M72" s="74">
        <v>437757</v>
      </c>
      <c r="N72" s="74">
        <f t="shared" si="42"/>
        <v>-938628</v>
      </c>
      <c r="O72" s="74">
        <v>509009</v>
      </c>
      <c r="P72" s="74">
        <v>1447637</v>
      </c>
      <c r="Q72" s="74"/>
    </row>
    <row r="73" spans="1:17" s="32" customFormat="1" ht="21" customHeight="1" x14ac:dyDescent="0.2">
      <c r="A73" s="35" t="s">
        <v>153</v>
      </c>
      <c r="B73" s="36">
        <f t="shared" ref="B73:B76" si="43">+C73-D73</f>
        <v>-1064380</v>
      </c>
      <c r="C73" s="36">
        <f t="shared" ref="C73:C76" si="44">+F73+I73+L73+O73</f>
        <v>1201320</v>
      </c>
      <c r="D73" s="36">
        <f t="shared" ref="D73:D76" si="45">+G73+J73+M73+P73</f>
        <v>2265700</v>
      </c>
      <c r="E73" s="36">
        <f t="shared" ref="E73:E76" si="46">+F73-G73</f>
        <v>490520</v>
      </c>
      <c r="F73" s="36">
        <v>501466</v>
      </c>
      <c r="G73" s="36">
        <v>10946</v>
      </c>
      <c r="H73" s="36">
        <f t="shared" ref="H73:H76" si="47">+I73-J73</f>
        <v>-198994</v>
      </c>
      <c r="I73" s="36">
        <v>118134</v>
      </c>
      <c r="J73" s="36">
        <v>317128</v>
      </c>
      <c r="K73" s="36">
        <f t="shared" ref="K73:K76" si="48">+L73-M73</f>
        <v>-397796</v>
      </c>
      <c r="L73" s="36">
        <v>64640</v>
      </c>
      <c r="M73" s="36">
        <v>462436</v>
      </c>
      <c r="N73" s="36">
        <f t="shared" ref="N73:N76" si="49">+O73-P73</f>
        <v>-958110</v>
      </c>
      <c r="O73" s="36">
        <v>517080</v>
      </c>
      <c r="P73" s="36">
        <v>1475190</v>
      </c>
      <c r="Q73" s="36"/>
    </row>
    <row r="74" spans="1:17" s="32" customFormat="1" ht="21" customHeight="1" x14ac:dyDescent="0.2">
      <c r="A74" s="72" t="s">
        <v>154</v>
      </c>
      <c r="B74" s="73">
        <f t="shared" si="43"/>
        <v>-1037368</v>
      </c>
      <c r="C74" s="73">
        <f t="shared" si="44"/>
        <v>1194372</v>
      </c>
      <c r="D74" s="73">
        <f t="shared" si="45"/>
        <v>2231740</v>
      </c>
      <c r="E74" s="73">
        <f t="shared" si="46"/>
        <v>478514</v>
      </c>
      <c r="F74" s="73">
        <v>514013</v>
      </c>
      <c r="G74" s="73">
        <v>35499</v>
      </c>
      <c r="H74" s="73">
        <f t="shared" si="47"/>
        <v>-187386</v>
      </c>
      <c r="I74" s="73">
        <v>116043</v>
      </c>
      <c r="J74" s="73">
        <v>303429</v>
      </c>
      <c r="K74" s="73">
        <f t="shared" si="48"/>
        <v>-382163</v>
      </c>
      <c r="L74" s="73">
        <v>57807</v>
      </c>
      <c r="M74" s="73">
        <v>439970</v>
      </c>
      <c r="N74" s="73">
        <f t="shared" si="49"/>
        <v>-946333</v>
      </c>
      <c r="O74" s="73">
        <v>506509</v>
      </c>
      <c r="P74" s="73">
        <v>1452842</v>
      </c>
      <c r="Q74" s="73"/>
    </row>
    <row r="75" spans="1:17" s="32" customFormat="1" ht="21" customHeight="1" x14ac:dyDescent="0.2">
      <c r="A75" s="35" t="s">
        <v>155</v>
      </c>
      <c r="B75" s="36">
        <f t="shared" si="43"/>
        <v>-1030384</v>
      </c>
      <c r="C75" s="36">
        <f t="shared" si="44"/>
        <v>1238533</v>
      </c>
      <c r="D75" s="36">
        <f t="shared" si="45"/>
        <v>2268917</v>
      </c>
      <c r="E75" s="36">
        <f t="shared" si="46"/>
        <v>496504</v>
      </c>
      <c r="F75" s="36">
        <v>539429</v>
      </c>
      <c r="G75" s="36">
        <v>42925</v>
      </c>
      <c r="H75" s="36">
        <f t="shared" si="47"/>
        <v>-184977</v>
      </c>
      <c r="I75" s="36">
        <v>106090</v>
      </c>
      <c r="J75" s="36">
        <v>291067</v>
      </c>
      <c r="K75" s="36">
        <f t="shared" si="48"/>
        <v>-382056</v>
      </c>
      <c r="L75" s="36">
        <v>62383</v>
      </c>
      <c r="M75" s="36">
        <v>444439</v>
      </c>
      <c r="N75" s="36">
        <f t="shared" si="49"/>
        <v>-959855</v>
      </c>
      <c r="O75" s="36">
        <v>530631</v>
      </c>
      <c r="P75" s="36">
        <v>1490486</v>
      </c>
      <c r="Q75" s="36"/>
    </row>
    <row r="76" spans="1:17" s="32" customFormat="1" ht="21" customHeight="1" x14ac:dyDescent="0.2">
      <c r="A76" s="72" t="s">
        <v>156</v>
      </c>
      <c r="B76" s="74">
        <f t="shared" si="43"/>
        <v>-1025970</v>
      </c>
      <c r="C76" s="74">
        <f t="shared" si="44"/>
        <v>1327805</v>
      </c>
      <c r="D76" s="74">
        <f t="shared" si="45"/>
        <v>2353775</v>
      </c>
      <c r="E76" s="74">
        <f t="shared" si="46"/>
        <v>525230</v>
      </c>
      <c r="F76" s="74">
        <v>579890</v>
      </c>
      <c r="G76" s="74">
        <v>54660</v>
      </c>
      <c r="H76" s="74">
        <f t="shared" si="47"/>
        <v>-222259</v>
      </c>
      <c r="I76" s="74">
        <v>105731</v>
      </c>
      <c r="J76" s="74">
        <v>327990</v>
      </c>
      <c r="K76" s="74">
        <f t="shared" si="48"/>
        <v>-371066</v>
      </c>
      <c r="L76" s="74">
        <v>76159</v>
      </c>
      <c r="M76" s="74">
        <v>447225</v>
      </c>
      <c r="N76" s="74">
        <f t="shared" si="49"/>
        <v>-957875</v>
      </c>
      <c r="O76" s="74">
        <v>566025</v>
      </c>
      <c r="P76" s="74">
        <v>1523900</v>
      </c>
      <c r="Q76" s="74"/>
    </row>
    <row r="77" spans="1:17" s="32" customFormat="1" ht="21" customHeight="1" x14ac:dyDescent="0.2">
      <c r="A77" s="35" t="s">
        <v>158</v>
      </c>
      <c r="B77" s="36">
        <f t="shared" ref="B77:B80" si="50">+C77-D77</f>
        <v>-1002840</v>
      </c>
      <c r="C77" s="36">
        <f t="shared" ref="C77:C80" si="51">+F77+I77+L77+O77</f>
        <v>1413674</v>
      </c>
      <c r="D77" s="36">
        <f t="shared" ref="D77:D80" si="52">+G77+J77+M77+P77</f>
        <v>2416514</v>
      </c>
      <c r="E77" s="36">
        <f t="shared" ref="E77:E80" si="53">+F77-G77</f>
        <v>582313</v>
      </c>
      <c r="F77" s="36">
        <v>628448</v>
      </c>
      <c r="G77" s="36">
        <v>46135</v>
      </c>
      <c r="H77" s="36">
        <f t="shared" ref="H77:H80" si="54">+I77-J77</f>
        <v>-215045</v>
      </c>
      <c r="I77" s="36">
        <v>106294</v>
      </c>
      <c r="J77" s="36">
        <v>321339</v>
      </c>
      <c r="K77" s="36">
        <f t="shared" ref="K77:K80" si="55">+L77-M77</f>
        <v>-390784</v>
      </c>
      <c r="L77" s="36">
        <v>67863</v>
      </c>
      <c r="M77" s="36">
        <v>458647</v>
      </c>
      <c r="N77" s="36">
        <f t="shared" ref="N77:N80" si="56">+O77-P77</f>
        <v>-979324</v>
      </c>
      <c r="O77" s="36">
        <v>611069</v>
      </c>
      <c r="P77" s="36">
        <v>1590393</v>
      </c>
      <c r="Q77" s="36"/>
    </row>
    <row r="78" spans="1:17" s="32" customFormat="1" ht="21" customHeight="1" x14ac:dyDescent="0.2">
      <c r="A78" s="72" t="s">
        <v>159</v>
      </c>
      <c r="B78" s="73">
        <f t="shared" si="50"/>
        <v>-1017664</v>
      </c>
      <c r="C78" s="73">
        <f t="shared" si="51"/>
        <v>1399767</v>
      </c>
      <c r="D78" s="73">
        <f t="shared" si="52"/>
        <v>2417431</v>
      </c>
      <c r="E78" s="73">
        <f t="shared" si="53"/>
        <v>567197</v>
      </c>
      <c r="F78" s="73">
        <v>606453</v>
      </c>
      <c r="G78" s="73">
        <v>39256</v>
      </c>
      <c r="H78" s="73">
        <f t="shared" si="54"/>
        <v>-215959</v>
      </c>
      <c r="I78" s="73">
        <v>108898</v>
      </c>
      <c r="J78" s="73">
        <v>324857</v>
      </c>
      <c r="K78" s="73">
        <f t="shared" si="55"/>
        <v>-375471</v>
      </c>
      <c r="L78" s="73">
        <v>58855</v>
      </c>
      <c r="M78" s="73">
        <v>434326</v>
      </c>
      <c r="N78" s="73">
        <f t="shared" si="56"/>
        <v>-993431</v>
      </c>
      <c r="O78" s="73">
        <v>625561</v>
      </c>
      <c r="P78" s="73">
        <v>1618992</v>
      </c>
      <c r="Q78" s="73"/>
    </row>
    <row r="79" spans="1:17" s="32" customFormat="1" ht="21" customHeight="1" x14ac:dyDescent="0.2">
      <c r="A79" s="35" t="s">
        <v>160</v>
      </c>
      <c r="B79" s="36">
        <f t="shared" si="50"/>
        <v>-1032404</v>
      </c>
      <c r="C79" s="36">
        <f t="shared" si="51"/>
        <v>1519567</v>
      </c>
      <c r="D79" s="36">
        <f t="shared" si="52"/>
        <v>2551971</v>
      </c>
      <c r="E79" s="36">
        <f t="shared" si="53"/>
        <v>601927</v>
      </c>
      <c r="F79" s="36">
        <v>666993</v>
      </c>
      <c r="G79" s="36">
        <v>65066</v>
      </c>
      <c r="H79" s="36">
        <f t="shared" si="54"/>
        <v>-215147</v>
      </c>
      <c r="I79" s="36">
        <v>131750</v>
      </c>
      <c r="J79" s="36">
        <v>346897</v>
      </c>
      <c r="K79" s="36">
        <f t="shared" si="55"/>
        <v>-387046</v>
      </c>
      <c r="L79" s="36">
        <v>55188</v>
      </c>
      <c r="M79" s="36">
        <v>442234</v>
      </c>
      <c r="N79" s="36">
        <f t="shared" si="56"/>
        <v>-1032138</v>
      </c>
      <c r="O79" s="36">
        <v>665636</v>
      </c>
      <c r="P79" s="36">
        <v>1697774</v>
      </c>
      <c r="Q79" s="36"/>
    </row>
    <row r="80" spans="1:17" s="32" customFormat="1" ht="21" customHeight="1" x14ac:dyDescent="0.2">
      <c r="A80" s="72" t="s">
        <v>161</v>
      </c>
      <c r="B80" s="74">
        <f t="shared" si="50"/>
        <v>-1046205</v>
      </c>
      <c r="C80" s="74">
        <f t="shared" si="51"/>
        <v>1549367</v>
      </c>
      <c r="D80" s="74">
        <f t="shared" si="52"/>
        <v>2595572</v>
      </c>
      <c r="E80" s="74">
        <f t="shared" si="53"/>
        <v>604602</v>
      </c>
      <c r="F80" s="74">
        <v>674346</v>
      </c>
      <c r="G80" s="74">
        <v>69744</v>
      </c>
      <c r="H80" s="74">
        <f t="shared" si="54"/>
        <v>-257266</v>
      </c>
      <c r="I80" s="74">
        <v>126422</v>
      </c>
      <c r="J80" s="74">
        <v>383688</v>
      </c>
      <c r="K80" s="74">
        <f t="shared" si="55"/>
        <v>-340300</v>
      </c>
      <c r="L80" s="74">
        <v>73501</v>
      </c>
      <c r="M80" s="74">
        <v>413801</v>
      </c>
      <c r="N80" s="74">
        <f t="shared" si="56"/>
        <v>-1053241</v>
      </c>
      <c r="O80" s="74">
        <v>675098</v>
      </c>
      <c r="P80" s="74">
        <v>1728339</v>
      </c>
      <c r="Q80" s="74"/>
    </row>
    <row r="81" spans="1:17" s="32" customFormat="1" ht="21" customHeight="1" x14ac:dyDescent="0.2">
      <c r="A81" s="35" t="s">
        <v>162</v>
      </c>
      <c r="B81" s="36">
        <f t="shared" ref="B81:B84" si="57">+C81-D81</f>
        <v>-1049644</v>
      </c>
      <c r="C81" s="36">
        <f t="shared" ref="C81:C84" si="58">+F81+I81+L81+O81</f>
        <v>1610653</v>
      </c>
      <c r="D81" s="36">
        <f t="shared" ref="D81:D84" si="59">+G81+J81+M81+P81</f>
        <v>2660297</v>
      </c>
      <c r="E81" s="36">
        <f t="shared" ref="E81:E84" si="60">+F81-G81</f>
        <v>589516</v>
      </c>
      <c r="F81" s="36">
        <v>660980</v>
      </c>
      <c r="G81" s="36">
        <v>71464</v>
      </c>
      <c r="H81" s="36">
        <f t="shared" ref="H81:H84" si="61">+I81-J81</f>
        <v>-229581</v>
      </c>
      <c r="I81" s="36">
        <v>167691</v>
      </c>
      <c r="J81" s="36">
        <v>397272</v>
      </c>
      <c r="K81" s="36">
        <f t="shared" ref="K81:K84" si="62">+L81-M81</f>
        <v>-319923</v>
      </c>
      <c r="L81" s="36">
        <v>73341</v>
      </c>
      <c r="M81" s="36">
        <v>393264</v>
      </c>
      <c r="N81" s="36">
        <f t="shared" ref="N81:N84" si="63">+O81-P81</f>
        <v>-1089656</v>
      </c>
      <c r="O81" s="36">
        <v>708641</v>
      </c>
      <c r="P81" s="36">
        <v>1798297</v>
      </c>
      <c r="Q81" s="36"/>
    </row>
    <row r="82" spans="1:17" s="32" customFormat="1" ht="21" customHeight="1" x14ac:dyDescent="0.2">
      <c r="A82" s="72" t="s">
        <v>163</v>
      </c>
      <c r="B82" s="73">
        <f t="shared" si="57"/>
        <v>-1018239</v>
      </c>
      <c r="C82" s="73">
        <f t="shared" si="58"/>
        <v>1678633</v>
      </c>
      <c r="D82" s="73">
        <f t="shared" si="59"/>
        <v>2696872</v>
      </c>
      <c r="E82" s="73">
        <f t="shared" si="60"/>
        <v>609883</v>
      </c>
      <c r="F82" s="73">
        <v>691579</v>
      </c>
      <c r="G82" s="73">
        <v>81696</v>
      </c>
      <c r="H82" s="73">
        <f t="shared" si="61"/>
        <v>-184960</v>
      </c>
      <c r="I82" s="73">
        <v>192834</v>
      </c>
      <c r="J82" s="73">
        <v>377794</v>
      </c>
      <c r="K82" s="73">
        <f t="shared" si="62"/>
        <v>-330042</v>
      </c>
      <c r="L82" s="73">
        <v>73529</v>
      </c>
      <c r="M82" s="73">
        <v>403571</v>
      </c>
      <c r="N82" s="73">
        <f t="shared" si="63"/>
        <v>-1113120</v>
      </c>
      <c r="O82" s="73">
        <v>720691</v>
      </c>
      <c r="P82" s="73">
        <v>1833811</v>
      </c>
      <c r="Q82" s="73"/>
    </row>
    <row r="83" spans="1:17" s="32" customFormat="1" ht="21" customHeight="1" x14ac:dyDescent="0.2">
      <c r="A83" s="35" t="s">
        <v>164</v>
      </c>
      <c r="B83" s="36">
        <f t="shared" si="57"/>
        <v>-989562</v>
      </c>
      <c r="C83" s="36">
        <f t="shared" si="58"/>
        <v>1805993</v>
      </c>
      <c r="D83" s="36">
        <f t="shared" si="59"/>
        <v>2795555</v>
      </c>
      <c r="E83" s="36">
        <f t="shared" si="60"/>
        <v>654374</v>
      </c>
      <c r="F83" s="36">
        <v>751083</v>
      </c>
      <c r="G83" s="36">
        <v>96709</v>
      </c>
      <c r="H83" s="36">
        <f t="shared" si="61"/>
        <v>-143947</v>
      </c>
      <c r="I83" s="36">
        <v>227405</v>
      </c>
      <c r="J83" s="36">
        <v>371352</v>
      </c>
      <c r="K83" s="36">
        <f t="shared" si="62"/>
        <v>-350749</v>
      </c>
      <c r="L83" s="36">
        <v>70279</v>
      </c>
      <c r="M83" s="36">
        <v>421028</v>
      </c>
      <c r="N83" s="36">
        <f t="shared" si="63"/>
        <v>-1149240</v>
      </c>
      <c r="O83" s="36">
        <v>757226</v>
      </c>
      <c r="P83" s="36">
        <v>1906466</v>
      </c>
      <c r="Q83" s="36"/>
    </row>
    <row r="84" spans="1:17" s="32" customFormat="1" ht="21" customHeight="1" x14ac:dyDescent="0.2">
      <c r="A84" s="72" t="s">
        <v>165</v>
      </c>
      <c r="B84" s="74">
        <f t="shared" si="57"/>
        <v>-1024100</v>
      </c>
      <c r="C84" s="74">
        <f t="shared" si="58"/>
        <v>1735065</v>
      </c>
      <c r="D84" s="74">
        <f t="shared" si="59"/>
        <v>2759165</v>
      </c>
      <c r="E84" s="74">
        <f t="shared" si="60"/>
        <v>645563</v>
      </c>
      <c r="F84" s="74">
        <v>733958</v>
      </c>
      <c r="G84" s="74">
        <v>88395</v>
      </c>
      <c r="H84" s="74">
        <f t="shared" si="61"/>
        <v>-149177</v>
      </c>
      <c r="I84" s="74">
        <v>223973</v>
      </c>
      <c r="J84" s="74">
        <v>373150</v>
      </c>
      <c r="K84" s="74">
        <f t="shared" si="62"/>
        <v>-361004</v>
      </c>
      <c r="L84" s="74">
        <v>70400</v>
      </c>
      <c r="M84" s="74">
        <v>431404</v>
      </c>
      <c r="N84" s="74">
        <f t="shared" si="63"/>
        <v>-1159482</v>
      </c>
      <c r="O84" s="74">
        <v>706734</v>
      </c>
      <c r="P84" s="74">
        <v>1866216</v>
      </c>
      <c r="Q84" s="74"/>
    </row>
    <row r="85" spans="1:17" s="32" customFormat="1" ht="21" customHeight="1" x14ac:dyDescent="0.2">
      <c r="A85" s="35" t="s">
        <v>166</v>
      </c>
      <c r="B85" s="36">
        <f t="shared" ref="B85:B88" si="64">+C85-D85</f>
        <v>-1027349</v>
      </c>
      <c r="C85" s="36">
        <f t="shared" ref="C85:C88" si="65">+F85+I85+L85+O85</f>
        <v>1790848</v>
      </c>
      <c r="D85" s="36">
        <f t="shared" ref="D85:D88" si="66">+G85+J85+M85+P85</f>
        <v>2818197</v>
      </c>
      <c r="E85" s="36">
        <f t="shared" ref="E85:E88" si="67">+F85-G85</f>
        <v>645478</v>
      </c>
      <c r="F85" s="36">
        <v>731600</v>
      </c>
      <c r="G85" s="36">
        <v>86122</v>
      </c>
      <c r="H85" s="36">
        <f t="shared" ref="H85:H88" si="68">+I85-J85</f>
        <v>-112071</v>
      </c>
      <c r="I85" s="36">
        <v>259187</v>
      </c>
      <c r="J85" s="36">
        <v>371258</v>
      </c>
      <c r="K85" s="36">
        <f t="shared" ref="K85:K88" si="69">+L85-M85</f>
        <v>-364239</v>
      </c>
      <c r="L85" s="36">
        <v>66474</v>
      </c>
      <c r="M85" s="36">
        <v>430713</v>
      </c>
      <c r="N85" s="36">
        <f t="shared" ref="N85:N88" si="70">+O85-P85</f>
        <v>-1196517</v>
      </c>
      <c r="O85" s="36">
        <v>733587</v>
      </c>
      <c r="P85" s="36">
        <v>1930104</v>
      </c>
      <c r="Q85" s="36"/>
    </row>
    <row r="86" spans="1:17" s="32" customFormat="1" ht="21" customHeight="1" x14ac:dyDescent="0.2">
      <c r="A86" s="72" t="s">
        <v>167</v>
      </c>
      <c r="B86" s="73">
        <f t="shared" si="64"/>
        <v>-1065109</v>
      </c>
      <c r="C86" s="73">
        <f t="shared" si="65"/>
        <v>1802639</v>
      </c>
      <c r="D86" s="73">
        <f t="shared" si="66"/>
        <v>2867748</v>
      </c>
      <c r="E86" s="73">
        <f t="shared" si="67"/>
        <v>644742</v>
      </c>
      <c r="F86" s="73">
        <v>742843</v>
      </c>
      <c r="G86" s="73">
        <v>98101</v>
      </c>
      <c r="H86" s="73">
        <f t="shared" si="68"/>
        <v>-120923</v>
      </c>
      <c r="I86" s="73">
        <v>273216</v>
      </c>
      <c r="J86" s="73">
        <v>394139</v>
      </c>
      <c r="K86" s="73">
        <f t="shared" si="69"/>
        <v>-381129</v>
      </c>
      <c r="L86" s="73">
        <v>55705</v>
      </c>
      <c r="M86" s="73">
        <v>436834</v>
      </c>
      <c r="N86" s="73">
        <f t="shared" si="70"/>
        <v>-1207799</v>
      </c>
      <c r="O86" s="73">
        <v>730875</v>
      </c>
      <c r="P86" s="73">
        <v>1938674</v>
      </c>
      <c r="Q86" s="73"/>
    </row>
    <row r="87" spans="1:17" s="32" customFormat="1" ht="21" customHeight="1" x14ac:dyDescent="0.2">
      <c r="A87" s="35" t="s">
        <v>168</v>
      </c>
      <c r="B87" s="36">
        <f t="shared" si="64"/>
        <v>-1006688</v>
      </c>
      <c r="C87" s="36">
        <f t="shared" si="65"/>
        <v>1938554</v>
      </c>
      <c r="D87" s="36">
        <f t="shared" si="66"/>
        <v>2945242</v>
      </c>
      <c r="E87" s="36">
        <f t="shared" si="67"/>
        <v>665326</v>
      </c>
      <c r="F87" s="36">
        <v>786816</v>
      </c>
      <c r="G87" s="36">
        <v>121490</v>
      </c>
      <c r="H87" s="36">
        <f t="shared" si="68"/>
        <v>-79188</v>
      </c>
      <c r="I87" s="36">
        <v>316882</v>
      </c>
      <c r="J87" s="36">
        <v>396070</v>
      </c>
      <c r="K87" s="36">
        <f t="shared" si="69"/>
        <v>-370955</v>
      </c>
      <c r="L87" s="36">
        <v>68301</v>
      </c>
      <c r="M87" s="36">
        <v>439256</v>
      </c>
      <c r="N87" s="36">
        <f t="shared" si="70"/>
        <v>-1221871</v>
      </c>
      <c r="O87" s="36">
        <v>766555</v>
      </c>
      <c r="P87" s="36">
        <v>1988426</v>
      </c>
      <c r="Q87" s="36"/>
    </row>
    <row r="88" spans="1:17" s="32" customFormat="1" ht="21" customHeight="1" x14ac:dyDescent="0.2">
      <c r="A88" s="72" t="s">
        <v>169</v>
      </c>
      <c r="B88" s="74">
        <f t="shared" si="64"/>
        <v>-1100895.6244570001</v>
      </c>
      <c r="C88" s="74">
        <f t="shared" si="65"/>
        <v>1914224.3755429999</v>
      </c>
      <c r="D88" s="74">
        <f t="shared" si="66"/>
        <v>3015120</v>
      </c>
      <c r="E88" s="74">
        <f t="shared" si="67"/>
        <v>660406.37554299994</v>
      </c>
      <c r="F88" s="74">
        <v>762843.37554299994</v>
      </c>
      <c r="G88" s="74">
        <v>102437</v>
      </c>
      <c r="H88" s="74">
        <f t="shared" si="68"/>
        <v>-153881</v>
      </c>
      <c r="I88" s="74">
        <v>296591</v>
      </c>
      <c r="J88" s="74">
        <v>450472</v>
      </c>
      <c r="K88" s="74">
        <f t="shared" si="69"/>
        <v>-371035</v>
      </c>
      <c r="L88" s="74">
        <v>88326</v>
      </c>
      <c r="M88" s="74">
        <v>459361</v>
      </c>
      <c r="N88" s="74">
        <f t="shared" si="70"/>
        <v>-1236386</v>
      </c>
      <c r="O88" s="74">
        <v>766464</v>
      </c>
      <c r="P88" s="74">
        <v>2002850</v>
      </c>
      <c r="Q88" s="74"/>
    </row>
    <row r="89" spans="1:17" s="32" customFormat="1" ht="21" customHeight="1" x14ac:dyDescent="0.2">
      <c r="A89" s="35" t="s">
        <v>170</v>
      </c>
      <c r="B89" s="36">
        <f t="shared" ref="B89:B92" si="71">+C89-D89</f>
        <v>-1143775.8236440001</v>
      </c>
      <c r="C89" s="36">
        <f t="shared" ref="C89:C92" si="72">+F89+I89+L89+O89</f>
        <v>1975643.1763559999</v>
      </c>
      <c r="D89" s="36">
        <f t="shared" ref="D89:D92" si="73">+G89+J89+M89+P89</f>
        <v>3119419</v>
      </c>
      <c r="E89" s="36">
        <f t="shared" ref="E89:E92" si="74">+F89-G89</f>
        <v>699932.17635600001</v>
      </c>
      <c r="F89" s="36">
        <v>808077.17635600001</v>
      </c>
      <c r="G89" s="36">
        <v>108145</v>
      </c>
      <c r="H89" s="36">
        <f t="shared" ref="H89:H92" si="75">+I89-J89</f>
        <v>-179274</v>
      </c>
      <c r="I89" s="36">
        <v>300277</v>
      </c>
      <c r="J89" s="36">
        <v>479551</v>
      </c>
      <c r="K89" s="36">
        <f t="shared" ref="K89:K92" si="76">+L89-M89</f>
        <v>-409919</v>
      </c>
      <c r="L89" s="36">
        <v>79580</v>
      </c>
      <c r="M89" s="36">
        <v>489499</v>
      </c>
      <c r="N89" s="36">
        <f t="shared" ref="N89:N92" si="77">+O89-P89</f>
        <v>-1254515</v>
      </c>
      <c r="O89" s="36">
        <v>787709</v>
      </c>
      <c r="P89" s="36">
        <v>2042224</v>
      </c>
      <c r="Q89" s="36"/>
    </row>
    <row r="90" spans="1:17" s="32" customFormat="1" ht="21" customHeight="1" x14ac:dyDescent="0.2">
      <c r="A90" s="72" t="s">
        <v>171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7" s="32" customFormat="1" ht="21" customHeight="1" x14ac:dyDescent="0.2">
      <c r="A91" s="35" t="s">
        <v>172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s="32" customFormat="1" ht="21" customHeight="1" x14ac:dyDescent="0.2">
      <c r="A92" s="72" t="s">
        <v>173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</sheetData>
  <mergeCells count="9">
    <mergeCell ref="A5:A7"/>
    <mergeCell ref="B5:P5"/>
    <mergeCell ref="B6:B7"/>
    <mergeCell ref="C6:C7"/>
    <mergeCell ref="D6:D7"/>
    <mergeCell ref="E6:G6"/>
    <mergeCell ref="H6:J6"/>
    <mergeCell ref="K6:M6"/>
    <mergeCell ref="N6:P6"/>
  </mergeCells>
  <conditionalFormatting sqref="R9">
    <cfRule type="cellIs" dxfId="4" priority="5" operator="notEqual">
      <formula>0</formula>
    </cfRule>
  </conditionalFormatting>
  <conditionalFormatting sqref="R10:R52">
    <cfRule type="cellIs" dxfId="3" priority="4" operator="notEqual">
      <formula>0</formula>
    </cfRule>
  </conditionalFormatting>
  <conditionalFormatting sqref="R53:R56">
    <cfRule type="cellIs" dxfId="2" priority="3" operator="notEqual">
      <formula>0</formula>
    </cfRule>
  </conditionalFormatting>
  <conditionalFormatting sqref="R57:R60">
    <cfRule type="cellIs" dxfId="1" priority="2" operator="notEqual">
      <formula>0</formula>
    </cfRule>
  </conditionalFormatting>
  <conditionalFormatting sqref="R61:R64">
    <cfRule type="cellIs" dxfId="0" priority="1" operator="notEqual">
      <formula>0</formula>
    </cfRule>
  </conditionalFormatting>
  <pageMargins left="0.19685039370078741" right="0.23622047244094491" top="0.27559055118110237" bottom="0.19685039370078741" header="0.27559055118110237" footer="0.15748031496062992"/>
  <pageSetup paperSize="9" scale="2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autoPageBreaks="0"/>
  </sheetPr>
  <dimension ref="A1:Q92"/>
  <sheetViews>
    <sheetView showGridLines="0" view="pageBreakPreview" zoomScale="80" zoomScaleNormal="100" zoomScaleSheetLayoutView="80" workbookViewId="0">
      <pane ySplit="8" topLeftCell="A66" activePane="bottomLeft" state="frozen"/>
      <selection activeCell="B5" sqref="B5:T5"/>
      <selection pane="bottomLeft" activeCell="A91" sqref="A91"/>
    </sheetView>
  </sheetViews>
  <sheetFormatPr defaultColWidth="9.140625" defaultRowHeight="12.75" x14ac:dyDescent="0.2"/>
  <cols>
    <col min="1" max="1" width="21" style="32" customWidth="1"/>
    <col min="2" max="8" width="28.140625" style="32" customWidth="1"/>
    <col min="9" max="16384" width="9.140625" style="32"/>
  </cols>
  <sheetData>
    <row r="1" spans="1:17" ht="18" x14ac:dyDescent="0.2">
      <c r="A1" s="31" t="s">
        <v>9</v>
      </c>
      <c r="B1" s="31"/>
    </row>
    <row r="3" spans="1:17" ht="15.75" x14ac:dyDescent="0.25">
      <c r="A3" s="33" t="s">
        <v>102</v>
      </c>
      <c r="B3" s="33"/>
    </row>
    <row r="5" spans="1:17" ht="33" customHeight="1" x14ac:dyDescent="0.2">
      <c r="A5" s="60"/>
      <c r="B5" s="148" t="s">
        <v>103</v>
      </c>
      <c r="C5" s="124"/>
      <c r="D5" s="124"/>
      <c r="E5" s="124"/>
      <c r="F5" s="124"/>
      <c r="G5" s="124"/>
      <c r="H5" s="149"/>
      <c r="I5" s="78"/>
      <c r="J5" s="78"/>
      <c r="K5" s="78"/>
      <c r="L5" s="78"/>
      <c r="M5" s="78"/>
      <c r="N5" s="78"/>
      <c r="O5" s="78"/>
      <c r="P5" s="78"/>
      <c r="Q5" s="78"/>
    </row>
    <row r="6" spans="1:17" s="34" customFormat="1" ht="45" customHeight="1" x14ac:dyDescent="0.25">
      <c r="A6" s="150" t="s">
        <v>12</v>
      </c>
      <c r="B6" s="127" t="s">
        <v>13</v>
      </c>
      <c r="C6" s="145" t="s">
        <v>91</v>
      </c>
      <c r="D6" s="146"/>
      <c r="E6" s="152"/>
      <c r="F6" s="145" t="s">
        <v>92</v>
      </c>
      <c r="G6" s="146"/>
      <c r="H6" s="147"/>
    </row>
    <row r="7" spans="1:17" s="34" customFormat="1" ht="67.5" customHeight="1" x14ac:dyDescent="0.25">
      <c r="A7" s="151"/>
      <c r="B7" s="128"/>
      <c r="C7" s="115" t="s">
        <v>14</v>
      </c>
      <c r="D7" s="79" t="s">
        <v>105</v>
      </c>
      <c r="E7" s="79" t="s">
        <v>104</v>
      </c>
      <c r="F7" s="115" t="s">
        <v>15</v>
      </c>
      <c r="G7" s="79" t="s">
        <v>105</v>
      </c>
      <c r="H7" s="80" t="s">
        <v>104</v>
      </c>
    </row>
    <row r="8" spans="1:17" s="34" customFormat="1" ht="21" customHeight="1" x14ac:dyDescent="0.25">
      <c r="A8" s="81">
        <v>1</v>
      </c>
      <c r="B8" s="81"/>
      <c r="C8" s="82">
        <f>+A8+1</f>
        <v>2</v>
      </c>
      <c r="D8" s="82">
        <f>+C8+1</f>
        <v>3</v>
      </c>
      <c r="E8" s="82">
        <f>+D8+1</f>
        <v>4</v>
      </c>
      <c r="F8" s="82">
        <f>+D8+1</f>
        <v>4</v>
      </c>
      <c r="G8" s="82">
        <f>+F8+1</f>
        <v>5</v>
      </c>
      <c r="H8" s="82">
        <f>+G8+1</f>
        <v>6</v>
      </c>
    </row>
    <row r="9" spans="1:17" s="38" customFormat="1" ht="21" customHeight="1" x14ac:dyDescent="0.2">
      <c r="A9" s="35" t="s">
        <v>20</v>
      </c>
      <c r="B9" s="36">
        <f>+C9-F9</f>
        <v>-229328</v>
      </c>
      <c r="C9" s="36">
        <f>+D9+E9</f>
        <v>22816</v>
      </c>
      <c r="D9" s="10">
        <v>5857</v>
      </c>
      <c r="E9" s="10">
        <v>16959</v>
      </c>
      <c r="F9" s="36">
        <f>+G9+H9</f>
        <v>252144</v>
      </c>
      <c r="G9" s="10">
        <v>176956</v>
      </c>
      <c r="H9" s="10">
        <v>75188</v>
      </c>
      <c r="I9" s="36"/>
      <c r="J9" s="37"/>
      <c r="K9" s="37"/>
    </row>
    <row r="10" spans="1:17" s="38" customFormat="1" ht="21" customHeight="1" x14ac:dyDescent="0.2">
      <c r="A10" s="72" t="s">
        <v>21</v>
      </c>
      <c r="B10" s="73">
        <f t="shared" ref="B10:B52" si="0">+C10-F10</f>
        <v>-240015</v>
      </c>
      <c r="C10" s="73">
        <f t="shared" ref="C10:C52" si="1">+D10+E10</f>
        <v>24518</v>
      </c>
      <c r="D10" s="70">
        <v>6883</v>
      </c>
      <c r="E10" s="70">
        <v>17635</v>
      </c>
      <c r="F10" s="73">
        <f t="shared" ref="F10:F52" si="2">+G10+H10</f>
        <v>264533</v>
      </c>
      <c r="G10" s="70">
        <v>190141</v>
      </c>
      <c r="H10" s="70">
        <v>74392</v>
      </c>
      <c r="I10" s="36"/>
      <c r="J10" s="37"/>
      <c r="K10" s="37"/>
    </row>
    <row r="11" spans="1:17" s="38" customFormat="1" ht="21" customHeight="1" x14ac:dyDescent="0.2">
      <c r="A11" s="35" t="s">
        <v>22</v>
      </c>
      <c r="B11" s="36">
        <f t="shared" si="0"/>
        <v>-246505</v>
      </c>
      <c r="C11" s="36">
        <f t="shared" si="1"/>
        <v>24613</v>
      </c>
      <c r="D11" s="10">
        <v>6190</v>
      </c>
      <c r="E11" s="10">
        <v>18423</v>
      </c>
      <c r="F11" s="36">
        <f t="shared" si="2"/>
        <v>271118</v>
      </c>
      <c r="G11" s="10">
        <v>198705</v>
      </c>
      <c r="H11" s="10">
        <v>72413</v>
      </c>
      <c r="I11" s="36"/>
      <c r="J11" s="37"/>
      <c r="K11" s="37"/>
    </row>
    <row r="12" spans="1:17" s="38" customFormat="1" ht="21" customHeight="1" x14ac:dyDescent="0.2">
      <c r="A12" s="72" t="s">
        <v>23</v>
      </c>
      <c r="B12" s="74">
        <f t="shared" si="0"/>
        <v>-248137</v>
      </c>
      <c r="C12" s="74">
        <f t="shared" si="1"/>
        <v>24890</v>
      </c>
      <c r="D12" s="71">
        <v>7002</v>
      </c>
      <c r="E12" s="71">
        <v>17888</v>
      </c>
      <c r="F12" s="74">
        <f t="shared" si="2"/>
        <v>273027</v>
      </c>
      <c r="G12" s="71">
        <v>207186</v>
      </c>
      <c r="H12" s="71">
        <v>65841</v>
      </c>
      <c r="I12" s="36"/>
      <c r="J12" s="37"/>
      <c r="K12" s="37"/>
    </row>
    <row r="13" spans="1:17" s="38" customFormat="1" ht="21" customHeight="1" x14ac:dyDescent="0.2">
      <c r="A13" s="35" t="s">
        <v>24</v>
      </c>
      <c r="B13" s="36">
        <f t="shared" si="0"/>
        <v>-256153</v>
      </c>
      <c r="C13" s="36">
        <f t="shared" si="1"/>
        <v>26117</v>
      </c>
      <c r="D13" s="10">
        <v>7289</v>
      </c>
      <c r="E13" s="10">
        <v>18828</v>
      </c>
      <c r="F13" s="36">
        <f t="shared" si="2"/>
        <v>282270</v>
      </c>
      <c r="G13" s="10">
        <v>214724</v>
      </c>
      <c r="H13" s="10">
        <v>67546</v>
      </c>
      <c r="I13" s="36"/>
      <c r="J13" s="37"/>
      <c r="K13" s="37"/>
    </row>
    <row r="14" spans="1:17" s="38" customFormat="1" ht="21" customHeight="1" x14ac:dyDescent="0.2">
      <c r="A14" s="72" t="s">
        <v>25</v>
      </c>
      <c r="B14" s="73">
        <f t="shared" si="0"/>
        <v>-258909</v>
      </c>
      <c r="C14" s="73">
        <f t="shared" si="1"/>
        <v>29712</v>
      </c>
      <c r="D14" s="70">
        <v>9219</v>
      </c>
      <c r="E14" s="70">
        <v>20493</v>
      </c>
      <c r="F14" s="73">
        <f t="shared" si="2"/>
        <v>288621</v>
      </c>
      <c r="G14" s="70">
        <v>219087</v>
      </c>
      <c r="H14" s="70">
        <v>69534</v>
      </c>
      <c r="I14" s="36"/>
      <c r="J14" s="37"/>
      <c r="K14" s="37"/>
    </row>
    <row r="15" spans="1:17" s="43" customFormat="1" ht="21" customHeight="1" x14ac:dyDescent="0.2">
      <c r="A15" s="35" t="s">
        <v>26</v>
      </c>
      <c r="B15" s="36">
        <f t="shared" si="0"/>
        <v>-262608</v>
      </c>
      <c r="C15" s="36">
        <f t="shared" si="1"/>
        <v>29257</v>
      </c>
      <c r="D15" s="10">
        <v>9636</v>
      </c>
      <c r="E15" s="10">
        <v>19621</v>
      </c>
      <c r="F15" s="36">
        <f t="shared" si="2"/>
        <v>291865</v>
      </c>
      <c r="G15" s="10">
        <v>219699</v>
      </c>
      <c r="H15" s="10">
        <v>72166</v>
      </c>
      <c r="I15" s="36"/>
      <c r="J15" s="42"/>
      <c r="K15" s="42"/>
    </row>
    <row r="16" spans="1:17" s="38" customFormat="1" ht="21" customHeight="1" x14ac:dyDescent="0.2">
      <c r="A16" s="72" t="s">
        <v>27</v>
      </c>
      <c r="B16" s="74">
        <f t="shared" si="0"/>
        <v>-274546</v>
      </c>
      <c r="C16" s="74">
        <f t="shared" si="1"/>
        <v>37526</v>
      </c>
      <c r="D16" s="71">
        <v>15324</v>
      </c>
      <c r="E16" s="71">
        <v>22202</v>
      </c>
      <c r="F16" s="74">
        <f t="shared" si="2"/>
        <v>312072</v>
      </c>
      <c r="G16" s="71">
        <v>238454</v>
      </c>
      <c r="H16" s="71">
        <v>73618</v>
      </c>
      <c r="I16" s="36"/>
      <c r="J16" s="37"/>
      <c r="K16" s="37"/>
    </row>
    <row r="17" spans="1:11" s="38" customFormat="1" ht="21" customHeight="1" x14ac:dyDescent="0.2">
      <c r="A17" s="35" t="s">
        <v>28</v>
      </c>
      <c r="B17" s="36">
        <f t="shared" si="0"/>
        <v>-292710</v>
      </c>
      <c r="C17" s="36">
        <f t="shared" si="1"/>
        <v>39924</v>
      </c>
      <c r="D17" s="10">
        <v>15905</v>
      </c>
      <c r="E17" s="10">
        <v>24019</v>
      </c>
      <c r="F17" s="36">
        <f t="shared" si="2"/>
        <v>332634</v>
      </c>
      <c r="G17" s="10">
        <v>251093</v>
      </c>
      <c r="H17" s="10">
        <v>81541</v>
      </c>
      <c r="I17" s="36"/>
      <c r="J17" s="37"/>
      <c r="K17" s="37"/>
    </row>
    <row r="18" spans="1:11" s="38" customFormat="1" ht="21" customHeight="1" x14ac:dyDescent="0.2">
      <c r="A18" s="72" t="s">
        <v>29</v>
      </c>
      <c r="B18" s="73">
        <f t="shared" si="0"/>
        <v>-301196</v>
      </c>
      <c r="C18" s="73">
        <f t="shared" si="1"/>
        <v>42639</v>
      </c>
      <c r="D18" s="70">
        <v>16705</v>
      </c>
      <c r="E18" s="70">
        <v>25934</v>
      </c>
      <c r="F18" s="73">
        <f t="shared" si="2"/>
        <v>343835</v>
      </c>
      <c r="G18" s="70">
        <v>257466</v>
      </c>
      <c r="H18" s="70">
        <v>86369</v>
      </c>
      <c r="I18" s="36"/>
      <c r="J18" s="37"/>
      <c r="K18" s="37"/>
    </row>
    <row r="19" spans="1:11" s="38" customFormat="1" ht="21" customHeight="1" x14ac:dyDescent="0.2">
      <c r="A19" s="35" t="s">
        <v>30</v>
      </c>
      <c r="B19" s="36">
        <f t="shared" si="0"/>
        <v>-311079</v>
      </c>
      <c r="C19" s="36">
        <f t="shared" si="1"/>
        <v>45745</v>
      </c>
      <c r="D19" s="10">
        <v>17985</v>
      </c>
      <c r="E19" s="10">
        <v>27760</v>
      </c>
      <c r="F19" s="36">
        <f t="shared" si="2"/>
        <v>356824</v>
      </c>
      <c r="G19" s="10">
        <v>261234</v>
      </c>
      <c r="H19" s="10">
        <v>95590</v>
      </c>
      <c r="I19" s="36"/>
      <c r="J19" s="37"/>
      <c r="K19" s="37"/>
    </row>
    <row r="20" spans="1:11" s="38" customFormat="1" ht="21" customHeight="1" x14ac:dyDescent="0.2">
      <c r="A20" s="72" t="s">
        <v>31</v>
      </c>
      <c r="B20" s="74">
        <f t="shared" si="0"/>
        <v>-322842</v>
      </c>
      <c r="C20" s="74">
        <f t="shared" si="1"/>
        <v>63388</v>
      </c>
      <c r="D20" s="71">
        <v>34442</v>
      </c>
      <c r="E20" s="71">
        <v>28946</v>
      </c>
      <c r="F20" s="74">
        <f t="shared" si="2"/>
        <v>386230</v>
      </c>
      <c r="G20" s="71">
        <v>286896</v>
      </c>
      <c r="H20" s="71">
        <v>99334</v>
      </c>
      <c r="I20" s="36"/>
      <c r="J20" s="37"/>
      <c r="K20" s="37"/>
    </row>
    <row r="21" spans="1:11" s="43" customFormat="1" ht="21" customHeight="1" x14ac:dyDescent="0.2">
      <c r="A21" s="35" t="s">
        <v>32</v>
      </c>
      <c r="B21" s="36">
        <f t="shared" si="0"/>
        <v>-343855</v>
      </c>
      <c r="C21" s="36">
        <f t="shared" si="1"/>
        <v>65119</v>
      </c>
      <c r="D21" s="10">
        <v>34847</v>
      </c>
      <c r="E21" s="10">
        <v>30272</v>
      </c>
      <c r="F21" s="36">
        <f t="shared" si="2"/>
        <v>408974</v>
      </c>
      <c r="G21" s="10">
        <v>300464</v>
      </c>
      <c r="H21" s="10">
        <v>108510</v>
      </c>
      <c r="I21" s="36"/>
      <c r="J21" s="42"/>
      <c r="K21" s="42"/>
    </row>
    <row r="22" spans="1:11" s="38" customFormat="1" ht="21" customHeight="1" x14ac:dyDescent="0.2">
      <c r="A22" s="72" t="s">
        <v>33</v>
      </c>
      <c r="B22" s="73">
        <f t="shared" si="0"/>
        <v>-352152</v>
      </c>
      <c r="C22" s="73">
        <f t="shared" si="1"/>
        <v>66575</v>
      </c>
      <c r="D22" s="70">
        <v>36034</v>
      </c>
      <c r="E22" s="70">
        <v>30541</v>
      </c>
      <c r="F22" s="73">
        <f t="shared" si="2"/>
        <v>418727</v>
      </c>
      <c r="G22" s="70">
        <v>308433</v>
      </c>
      <c r="H22" s="70">
        <v>110294</v>
      </c>
      <c r="I22" s="36"/>
      <c r="J22" s="37"/>
      <c r="K22" s="37"/>
    </row>
    <row r="23" spans="1:11" s="38" customFormat="1" ht="21" customHeight="1" x14ac:dyDescent="0.2">
      <c r="A23" s="35" t="s">
        <v>34</v>
      </c>
      <c r="B23" s="36">
        <f t="shared" si="0"/>
        <v>-367314</v>
      </c>
      <c r="C23" s="36">
        <f t="shared" si="1"/>
        <v>71570</v>
      </c>
      <c r="D23" s="10">
        <v>38534</v>
      </c>
      <c r="E23" s="10">
        <v>33036</v>
      </c>
      <c r="F23" s="36">
        <f t="shared" si="2"/>
        <v>438884</v>
      </c>
      <c r="G23" s="10">
        <v>322274</v>
      </c>
      <c r="H23" s="10">
        <v>116610</v>
      </c>
      <c r="I23" s="36"/>
      <c r="J23" s="37"/>
      <c r="K23" s="37"/>
    </row>
    <row r="24" spans="1:11" s="38" customFormat="1" ht="21" customHeight="1" x14ac:dyDescent="0.2">
      <c r="A24" s="72" t="s">
        <v>35</v>
      </c>
      <c r="B24" s="74">
        <f t="shared" si="0"/>
        <v>-379845</v>
      </c>
      <c r="C24" s="74">
        <f t="shared" si="1"/>
        <v>76536</v>
      </c>
      <c r="D24" s="71">
        <v>40740</v>
      </c>
      <c r="E24" s="71">
        <v>35796</v>
      </c>
      <c r="F24" s="74">
        <f t="shared" si="2"/>
        <v>456381</v>
      </c>
      <c r="G24" s="71">
        <v>342040</v>
      </c>
      <c r="H24" s="71">
        <v>114341</v>
      </c>
      <c r="I24" s="36"/>
      <c r="J24" s="37"/>
      <c r="K24" s="37"/>
    </row>
    <row r="25" spans="1:11" s="38" customFormat="1" ht="21" customHeight="1" x14ac:dyDescent="0.2">
      <c r="A25" s="35" t="s">
        <v>36</v>
      </c>
      <c r="B25" s="36">
        <f t="shared" si="0"/>
        <v>-392861</v>
      </c>
      <c r="C25" s="36">
        <f t="shared" si="1"/>
        <v>81732</v>
      </c>
      <c r="D25" s="10">
        <v>41777</v>
      </c>
      <c r="E25" s="10">
        <v>39955</v>
      </c>
      <c r="F25" s="36">
        <f t="shared" si="2"/>
        <v>474593</v>
      </c>
      <c r="G25" s="10">
        <v>354104</v>
      </c>
      <c r="H25" s="10">
        <v>120489</v>
      </c>
      <c r="I25" s="36"/>
      <c r="J25" s="37"/>
      <c r="K25" s="37"/>
    </row>
    <row r="26" spans="1:11" s="38" customFormat="1" ht="21" customHeight="1" x14ac:dyDescent="0.2">
      <c r="A26" s="72" t="s">
        <v>37</v>
      </c>
      <c r="B26" s="73">
        <f t="shared" si="0"/>
        <v>-396840</v>
      </c>
      <c r="C26" s="73">
        <f t="shared" si="1"/>
        <v>83550</v>
      </c>
      <c r="D26" s="70">
        <v>42686</v>
      </c>
      <c r="E26" s="70">
        <v>40864</v>
      </c>
      <c r="F26" s="73">
        <f t="shared" si="2"/>
        <v>480390</v>
      </c>
      <c r="G26" s="70">
        <v>357704</v>
      </c>
      <c r="H26" s="70">
        <v>122686</v>
      </c>
      <c r="I26" s="36"/>
      <c r="J26" s="37"/>
      <c r="K26" s="37"/>
    </row>
    <row r="27" spans="1:11" s="38" customFormat="1" ht="21" customHeight="1" x14ac:dyDescent="0.2">
      <c r="A27" s="35" t="s">
        <v>38</v>
      </c>
      <c r="B27" s="36">
        <f t="shared" si="0"/>
        <v>-391629</v>
      </c>
      <c r="C27" s="36">
        <f t="shared" si="1"/>
        <v>94908</v>
      </c>
      <c r="D27" s="10">
        <v>53084</v>
      </c>
      <c r="E27" s="10">
        <v>41824</v>
      </c>
      <c r="F27" s="36">
        <f t="shared" si="2"/>
        <v>486537</v>
      </c>
      <c r="G27" s="10">
        <v>359605</v>
      </c>
      <c r="H27" s="10">
        <v>126932</v>
      </c>
      <c r="I27" s="36"/>
      <c r="J27" s="37"/>
      <c r="K27" s="37"/>
    </row>
    <row r="28" spans="1:11" s="38" customFormat="1" ht="21" customHeight="1" x14ac:dyDescent="0.2">
      <c r="A28" s="72" t="s">
        <v>39</v>
      </c>
      <c r="B28" s="74">
        <f t="shared" si="0"/>
        <v>-411082</v>
      </c>
      <c r="C28" s="74">
        <f t="shared" si="1"/>
        <v>99115</v>
      </c>
      <c r="D28" s="71">
        <v>54319</v>
      </c>
      <c r="E28" s="71">
        <v>44796</v>
      </c>
      <c r="F28" s="74">
        <f t="shared" si="2"/>
        <v>510197</v>
      </c>
      <c r="G28" s="71">
        <v>366170</v>
      </c>
      <c r="H28" s="71">
        <v>144027</v>
      </c>
      <c r="I28" s="36"/>
      <c r="J28" s="37"/>
      <c r="K28" s="37"/>
    </row>
    <row r="29" spans="1:11" s="38" customFormat="1" ht="21" customHeight="1" x14ac:dyDescent="0.2">
      <c r="A29" s="35" t="s">
        <v>40</v>
      </c>
      <c r="B29" s="36">
        <f t="shared" si="0"/>
        <v>-435160</v>
      </c>
      <c r="C29" s="36">
        <f t="shared" si="1"/>
        <v>111566</v>
      </c>
      <c r="D29" s="10">
        <v>58072</v>
      </c>
      <c r="E29" s="10">
        <v>53494</v>
      </c>
      <c r="F29" s="36">
        <f t="shared" si="2"/>
        <v>546726</v>
      </c>
      <c r="G29" s="10">
        <v>383412</v>
      </c>
      <c r="H29" s="10">
        <v>163314</v>
      </c>
      <c r="I29" s="36"/>
      <c r="J29" s="37"/>
      <c r="K29" s="37"/>
    </row>
    <row r="30" spans="1:11" s="38" customFormat="1" ht="21" customHeight="1" x14ac:dyDescent="0.2">
      <c r="A30" s="72" t="s">
        <v>41</v>
      </c>
      <c r="B30" s="73">
        <f t="shared" si="0"/>
        <v>-442675</v>
      </c>
      <c r="C30" s="73">
        <f t="shared" si="1"/>
        <v>114576</v>
      </c>
      <c r="D30" s="70">
        <v>60758</v>
      </c>
      <c r="E30" s="70">
        <v>53818</v>
      </c>
      <c r="F30" s="73">
        <f t="shared" si="2"/>
        <v>557251</v>
      </c>
      <c r="G30" s="70">
        <v>400554</v>
      </c>
      <c r="H30" s="70">
        <v>156697</v>
      </c>
      <c r="I30" s="36"/>
      <c r="J30" s="37"/>
      <c r="K30" s="37"/>
    </row>
    <row r="31" spans="1:11" s="38" customFormat="1" ht="21" customHeight="1" x14ac:dyDescent="0.2">
      <c r="A31" s="35" t="s">
        <v>42</v>
      </c>
      <c r="B31" s="36">
        <f t="shared" si="0"/>
        <v>-452893</v>
      </c>
      <c r="C31" s="36">
        <f t="shared" si="1"/>
        <v>115414</v>
      </c>
      <c r="D31" s="10">
        <v>63175</v>
      </c>
      <c r="E31" s="10">
        <v>52239</v>
      </c>
      <c r="F31" s="36">
        <f t="shared" si="2"/>
        <v>568307</v>
      </c>
      <c r="G31" s="10">
        <v>410056</v>
      </c>
      <c r="H31" s="10">
        <v>158251</v>
      </c>
      <c r="I31" s="36"/>
      <c r="J31" s="37"/>
      <c r="K31" s="37"/>
    </row>
    <row r="32" spans="1:11" s="38" customFormat="1" ht="21" customHeight="1" x14ac:dyDescent="0.2">
      <c r="A32" s="72" t="s">
        <v>43</v>
      </c>
      <c r="B32" s="74">
        <f t="shared" si="0"/>
        <v>-439107</v>
      </c>
      <c r="C32" s="74">
        <f t="shared" si="1"/>
        <v>115256</v>
      </c>
      <c r="D32" s="71">
        <v>63899</v>
      </c>
      <c r="E32" s="71">
        <v>51357</v>
      </c>
      <c r="F32" s="74">
        <f t="shared" si="2"/>
        <v>554363</v>
      </c>
      <c r="G32" s="71">
        <v>400312</v>
      </c>
      <c r="H32" s="71">
        <v>154051</v>
      </c>
      <c r="I32" s="36"/>
      <c r="J32" s="37"/>
      <c r="K32" s="37"/>
    </row>
    <row r="33" spans="1:11" s="38" customFormat="1" ht="21" customHeight="1" x14ac:dyDescent="0.2">
      <c r="A33" s="35" t="s">
        <v>44</v>
      </c>
      <c r="B33" s="36">
        <f t="shared" si="0"/>
        <v>-485675</v>
      </c>
      <c r="C33" s="36">
        <f t="shared" si="1"/>
        <v>154406</v>
      </c>
      <c r="D33" s="10">
        <v>66104</v>
      </c>
      <c r="E33" s="10">
        <v>88302</v>
      </c>
      <c r="F33" s="36">
        <f t="shared" si="2"/>
        <v>640081</v>
      </c>
      <c r="G33" s="10">
        <v>447558</v>
      </c>
      <c r="H33" s="10">
        <v>192523</v>
      </c>
      <c r="I33" s="36"/>
      <c r="J33" s="37"/>
      <c r="K33" s="37"/>
    </row>
    <row r="34" spans="1:11" s="38" customFormat="1" ht="21" customHeight="1" x14ac:dyDescent="0.2">
      <c r="A34" s="72" t="s">
        <v>45</v>
      </c>
      <c r="B34" s="73">
        <f t="shared" si="0"/>
        <v>-476817</v>
      </c>
      <c r="C34" s="73">
        <f t="shared" si="1"/>
        <v>165353</v>
      </c>
      <c r="D34" s="70">
        <v>66579</v>
      </c>
      <c r="E34" s="70">
        <v>98774</v>
      </c>
      <c r="F34" s="73">
        <f t="shared" si="2"/>
        <v>642170</v>
      </c>
      <c r="G34" s="70">
        <v>433516</v>
      </c>
      <c r="H34" s="70">
        <v>208654</v>
      </c>
      <c r="I34" s="36"/>
      <c r="J34" s="37"/>
      <c r="K34" s="37"/>
    </row>
    <row r="35" spans="1:11" s="38" customFormat="1" ht="21" customHeight="1" x14ac:dyDescent="0.2">
      <c r="A35" s="35" t="s">
        <v>46</v>
      </c>
      <c r="B35" s="36">
        <f t="shared" si="0"/>
        <v>-498742</v>
      </c>
      <c r="C35" s="36">
        <f t="shared" si="1"/>
        <v>165599</v>
      </c>
      <c r="D35" s="10">
        <v>64610</v>
      </c>
      <c r="E35" s="10">
        <v>100989</v>
      </c>
      <c r="F35" s="36">
        <f t="shared" si="2"/>
        <v>664341</v>
      </c>
      <c r="G35" s="10">
        <v>454570</v>
      </c>
      <c r="H35" s="10">
        <v>209771</v>
      </c>
      <c r="I35" s="36"/>
      <c r="J35" s="37"/>
      <c r="K35" s="37"/>
    </row>
    <row r="36" spans="1:11" s="38" customFormat="1" ht="21" customHeight="1" x14ac:dyDescent="0.2">
      <c r="A36" s="72" t="s">
        <v>47</v>
      </c>
      <c r="B36" s="74">
        <f t="shared" si="0"/>
        <v>-520495</v>
      </c>
      <c r="C36" s="74">
        <f t="shared" si="1"/>
        <v>185522</v>
      </c>
      <c r="D36" s="71">
        <v>69303</v>
      </c>
      <c r="E36" s="71">
        <v>116219</v>
      </c>
      <c r="F36" s="74">
        <f t="shared" si="2"/>
        <v>706017</v>
      </c>
      <c r="G36" s="71">
        <v>493089</v>
      </c>
      <c r="H36" s="71">
        <v>212928</v>
      </c>
      <c r="I36" s="36"/>
      <c r="J36" s="37"/>
      <c r="K36" s="37"/>
    </row>
    <row r="37" spans="1:11" s="38" customFormat="1" ht="21" customHeight="1" x14ac:dyDescent="0.2">
      <c r="A37" s="35" t="s">
        <v>48</v>
      </c>
      <c r="B37" s="36">
        <f t="shared" si="0"/>
        <v>-529760</v>
      </c>
      <c r="C37" s="36">
        <f t="shared" si="1"/>
        <v>198324</v>
      </c>
      <c r="D37" s="10">
        <v>75971</v>
      </c>
      <c r="E37" s="10">
        <v>122353</v>
      </c>
      <c r="F37" s="36">
        <f t="shared" si="2"/>
        <v>728084</v>
      </c>
      <c r="G37" s="10">
        <v>504996</v>
      </c>
      <c r="H37" s="10">
        <v>223088</v>
      </c>
      <c r="I37" s="36"/>
      <c r="J37" s="37"/>
      <c r="K37" s="37"/>
    </row>
    <row r="38" spans="1:11" s="38" customFormat="1" ht="21" customHeight="1" x14ac:dyDescent="0.2">
      <c r="A38" s="72" t="s">
        <v>49</v>
      </c>
      <c r="B38" s="73">
        <f t="shared" si="0"/>
        <v>-531249</v>
      </c>
      <c r="C38" s="73">
        <f t="shared" si="1"/>
        <v>206100</v>
      </c>
      <c r="D38" s="70">
        <v>79116</v>
      </c>
      <c r="E38" s="70">
        <v>126984</v>
      </c>
      <c r="F38" s="73">
        <f t="shared" si="2"/>
        <v>737349</v>
      </c>
      <c r="G38" s="70">
        <v>507829</v>
      </c>
      <c r="H38" s="70">
        <v>229520</v>
      </c>
      <c r="I38" s="36"/>
      <c r="J38" s="37"/>
      <c r="K38" s="37"/>
    </row>
    <row r="39" spans="1:11" s="38" customFormat="1" ht="21" customHeight="1" x14ac:dyDescent="0.2">
      <c r="A39" s="35" t="s">
        <v>50</v>
      </c>
      <c r="B39" s="36">
        <f t="shared" si="0"/>
        <v>-517729</v>
      </c>
      <c r="C39" s="36">
        <f t="shared" si="1"/>
        <v>223870</v>
      </c>
      <c r="D39" s="10">
        <v>89849</v>
      </c>
      <c r="E39" s="10">
        <v>134021</v>
      </c>
      <c r="F39" s="36">
        <f t="shared" si="2"/>
        <v>741599</v>
      </c>
      <c r="G39" s="10">
        <v>492232</v>
      </c>
      <c r="H39" s="10">
        <v>249367</v>
      </c>
      <c r="I39" s="36"/>
      <c r="J39" s="37"/>
      <c r="K39" s="37"/>
    </row>
    <row r="40" spans="1:11" s="38" customFormat="1" ht="21" customHeight="1" x14ac:dyDescent="0.2">
      <c r="A40" s="72" t="s">
        <v>51</v>
      </c>
      <c r="B40" s="74">
        <f t="shared" si="0"/>
        <v>-524001</v>
      </c>
      <c r="C40" s="74">
        <f t="shared" si="1"/>
        <v>223767</v>
      </c>
      <c r="D40" s="71">
        <v>98656</v>
      </c>
      <c r="E40" s="71">
        <v>125111</v>
      </c>
      <c r="F40" s="74">
        <f t="shared" si="2"/>
        <v>747768</v>
      </c>
      <c r="G40" s="71">
        <v>491710</v>
      </c>
      <c r="H40" s="71">
        <v>256058</v>
      </c>
      <c r="I40" s="36"/>
      <c r="J40" s="37"/>
      <c r="K40" s="37"/>
    </row>
    <row r="41" spans="1:11" s="38" customFormat="1" ht="21" customHeight="1" x14ac:dyDescent="0.2">
      <c r="A41" s="35" t="s">
        <v>52</v>
      </c>
      <c r="B41" s="36">
        <f t="shared" si="0"/>
        <v>-535022</v>
      </c>
      <c r="C41" s="36">
        <f t="shared" si="1"/>
        <v>221123</v>
      </c>
      <c r="D41" s="10">
        <v>97177</v>
      </c>
      <c r="E41" s="10">
        <v>123946</v>
      </c>
      <c r="F41" s="36">
        <f t="shared" si="2"/>
        <v>756145</v>
      </c>
      <c r="G41" s="10">
        <v>502428</v>
      </c>
      <c r="H41" s="10">
        <v>253717</v>
      </c>
      <c r="I41" s="36"/>
      <c r="J41" s="37"/>
      <c r="K41" s="37"/>
    </row>
    <row r="42" spans="1:11" s="38" customFormat="1" ht="21" customHeight="1" x14ac:dyDescent="0.2">
      <c r="A42" s="72" t="s">
        <v>53</v>
      </c>
      <c r="B42" s="73">
        <f t="shared" si="0"/>
        <v>-539814</v>
      </c>
      <c r="C42" s="73">
        <f t="shared" si="1"/>
        <v>222695</v>
      </c>
      <c r="D42" s="70">
        <v>97801</v>
      </c>
      <c r="E42" s="70">
        <v>124894</v>
      </c>
      <c r="F42" s="73">
        <f t="shared" si="2"/>
        <v>762509</v>
      </c>
      <c r="G42" s="70">
        <v>500506</v>
      </c>
      <c r="H42" s="70">
        <v>262003</v>
      </c>
      <c r="I42" s="36"/>
      <c r="J42" s="37"/>
      <c r="K42" s="37"/>
    </row>
    <row r="43" spans="1:11" s="38" customFormat="1" ht="21" customHeight="1" x14ac:dyDescent="0.2">
      <c r="A43" s="35" t="s">
        <v>54</v>
      </c>
      <c r="B43" s="36">
        <f t="shared" si="0"/>
        <v>-545536</v>
      </c>
      <c r="C43" s="36">
        <f t="shared" si="1"/>
        <v>223982</v>
      </c>
      <c r="D43" s="10">
        <v>99699</v>
      </c>
      <c r="E43" s="10">
        <v>124283</v>
      </c>
      <c r="F43" s="36">
        <f t="shared" si="2"/>
        <v>769518</v>
      </c>
      <c r="G43" s="10">
        <v>513801</v>
      </c>
      <c r="H43" s="10">
        <v>255717</v>
      </c>
      <c r="I43" s="36"/>
      <c r="J43" s="37"/>
      <c r="K43" s="37"/>
    </row>
    <row r="44" spans="1:11" s="38" customFormat="1" ht="21" customHeight="1" x14ac:dyDescent="0.2">
      <c r="A44" s="72" t="s">
        <v>55</v>
      </c>
      <c r="B44" s="74">
        <f t="shared" si="0"/>
        <v>-563937</v>
      </c>
      <c r="C44" s="74">
        <f t="shared" si="1"/>
        <v>223718</v>
      </c>
      <c r="D44" s="71">
        <v>98890</v>
      </c>
      <c r="E44" s="71">
        <v>124828</v>
      </c>
      <c r="F44" s="74">
        <f t="shared" si="2"/>
        <v>787655</v>
      </c>
      <c r="G44" s="71">
        <v>527809</v>
      </c>
      <c r="H44" s="71">
        <v>259846</v>
      </c>
      <c r="I44" s="36"/>
      <c r="J44" s="37"/>
      <c r="K44" s="37"/>
    </row>
    <row r="45" spans="1:11" s="38" customFormat="1" ht="21" customHeight="1" x14ac:dyDescent="0.2">
      <c r="A45" s="35" t="s">
        <v>56</v>
      </c>
      <c r="B45" s="36">
        <f t="shared" si="0"/>
        <v>-568118</v>
      </c>
      <c r="C45" s="36">
        <f t="shared" si="1"/>
        <v>228639</v>
      </c>
      <c r="D45" s="10">
        <v>100052</v>
      </c>
      <c r="E45" s="10">
        <v>128587</v>
      </c>
      <c r="F45" s="36">
        <f t="shared" si="2"/>
        <v>796757</v>
      </c>
      <c r="G45" s="10">
        <v>523696</v>
      </c>
      <c r="H45" s="10">
        <v>273061</v>
      </c>
      <c r="I45" s="36"/>
      <c r="J45" s="37"/>
      <c r="K45" s="37"/>
    </row>
    <row r="46" spans="1:11" s="38" customFormat="1" ht="21" customHeight="1" x14ac:dyDescent="0.2">
      <c r="A46" s="72" t="s">
        <v>57</v>
      </c>
      <c r="B46" s="73">
        <f t="shared" si="0"/>
        <v>-576374</v>
      </c>
      <c r="C46" s="73">
        <f t="shared" si="1"/>
        <v>220740</v>
      </c>
      <c r="D46" s="70">
        <v>102352</v>
      </c>
      <c r="E46" s="70">
        <v>118388</v>
      </c>
      <c r="F46" s="73">
        <f t="shared" si="2"/>
        <v>797114</v>
      </c>
      <c r="G46" s="70">
        <v>512088</v>
      </c>
      <c r="H46" s="70">
        <v>285026</v>
      </c>
      <c r="I46" s="36"/>
      <c r="J46" s="37"/>
      <c r="K46" s="37"/>
    </row>
    <row r="47" spans="1:11" s="38" customFormat="1" ht="21" customHeight="1" x14ac:dyDescent="0.2">
      <c r="A47" s="35" t="s">
        <v>58</v>
      </c>
      <c r="B47" s="36">
        <f t="shared" si="0"/>
        <v>-605114</v>
      </c>
      <c r="C47" s="36">
        <f t="shared" si="1"/>
        <v>221159</v>
      </c>
      <c r="D47" s="10">
        <v>102602</v>
      </c>
      <c r="E47" s="10">
        <v>118557</v>
      </c>
      <c r="F47" s="36">
        <f t="shared" si="2"/>
        <v>826273</v>
      </c>
      <c r="G47" s="10">
        <v>536124</v>
      </c>
      <c r="H47" s="10">
        <v>290149</v>
      </c>
      <c r="I47" s="36"/>
      <c r="J47" s="37"/>
      <c r="K47" s="37"/>
    </row>
    <row r="48" spans="1:11" s="38" customFormat="1" ht="21" customHeight="1" x14ac:dyDescent="0.2">
      <c r="A48" s="72" t="s">
        <v>59</v>
      </c>
      <c r="B48" s="74">
        <f t="shared" si="0"/>
        <v>-622553</v>
      </c>
      <c r="C48" s="74">
        <f t="shared" si="1"/>
        <v>215538</v>
      </c>
      <c r="D48" s="71">
        <v>101736</v>
      </c>
      <c r="E48" s="71">
        <v>113802</v>
      </c>
      <c r="F48" s="74">
        <f t="shared" si="2"/>
        <v>838091</v>
      </c>
      <c r="G48" s="71">
        <v>566346</v>
      </c>
      <c r="H48" s="71">
        <v>271745</v>
      </c>
      <c r="I48" s="36"/>
      <c r="J48" s="37"/>
      <c r="K48" s="37"/>
    </row>
    <row r="49" spans="1:11" s="38" customFormat="1" ht="21" customHeight="1" x14ac:dyDescent="0.2">
      <c r="A49" s="9" t="s">
        <v>125</v>
      </c>
      <c r="B49" s="36">
        <f t="shared" si="0"/>
        <v>-634207</v>
      </c>
      <c r="C49" s="36">
        <f t="shared" si="1"/>
        <v>217697</v>
      </c>
      <c r="D49" s="10">
        <v>98992</v>
      </c>
      <c r="E49" s="10">
        <v>118705</v>
      </c>
      <c r="F49" s="36">
        <f t="shared" si="2"/>
        <v>851904</v>
      </c>
      <c r="G49" s="10">
        <v>573120</v>
      </c>
      <c r="H49" s="10">
        <v>278784</v>
      </c>
      <c r="I49" s="36"/>
      <c r="J49" s="37"/>
      <c r="K49" s="37"/>
    </row>
    <row r="50" spans="1:11" s="38" customFormat="1" ht="21" customHeight="1" x14ac:dyDescent="0.2">
      <c r="A50" s="69" t="s">
        <v>126</v>
      </c>
      <c r="B50" s="73">
        <f t="shared" si="0"/>
        <v>-628692</v>
      </c>
      <c r="C50" s="73">
        <f t="shared" si="1"/>
        <v>222359</v>
      </c>
      <c r="D50" s="70">
        <v>103603</v>
      </c>
      <c r="E50" s="70">
        <v>118756</v>
      </c>
      <c r="F50" s="73">
        <f t="shared" si="2"/>
        <v>851051</v>
      </c>
      <c r="G50" s="70">
        <v>560711</v>
      </c>
      <c r="H50" s="70">
        <v>290340</v>
      </c>
      <c r="I50" s="36"/>
      <c r="J50" s="37"/>
      <c r="K50" s="37"/>
    </row>
    <row r="51" spans="1:11" s="38" customFormat="1" ht="21" customHeight="1" x14ac:dyDescent="0.2">
      <c r="A51" s="9" t="s">
        <v>127</v>
      </c>
      <c r="B51" s="36">
        <f t="shared" si="0"/>
        <v>-652312</v>
      </c>
      <c r="C51" s="36">
        <f t="shared" si="1"/>
        <v>229249</v>
      </c>
      <c r="D51" s="10">
        <v>107591</v>
      </c>
      <c r="E51" s="10">
        <v>121658</v>
      </c>
      <c r="F51" s="36">
        <f t="shared" si="2"/>
        <v>881561</v>
      </c>
      <c r="G51" s="10">
        <v>579998</v>
      </c>
      <c r="H51" s="10">
        <v>301563</v>
      </c>
      <c r="I51" s="36"/>
      <c r="J51" s="37"/>
      <c r="K51" s="37"/>
    </row>
    <row r="52" spans="1:11" s="38" customFormat="1" ht="21" customHeight="1" x14ac:dyDescent="0.2">
      <c r="A52" s="69" t="s">
        <v>128</v>
      </c>
      <c r="B52" s="74">
        <f t="shared" si="0"/>
        <v>-664053</v>
      </c>
      <c r="C52" s="74">
        <f t="shared" si="1"/>
        <v>232765</v>
      </c>
      <c r="D52" s="71">
        <v>109604</v>
      </c>
      <c r="E52" s="71">
        <v>123161</v>
      </c>
      <c r="F52" s="74">
        <f t="shared" si="2"/>
        <v>896818</v>
      </c>
      <c r="G52" s="71">
        <v>593174</v>
      </c>
      <c r="H52" s="71">
        <v>303644</v>
      </c>
      <c r="I52" s="36"/>
      <c r="J52" s="37"/>
      <c r="K52" s="37"/>
    </row>
    <row r="53" spans="1:11" s="38" customFormat="1" ht="21" customHeight="1" x14ac:dyDescent="0.2">
      <c r="A53" s="9" t="s">
        <v>132</v>
      </c>
      <c r="B53" s="36">
        <f t="shared" ref="B53:B56" si="3">+C53-F53</f>
        <v>-650581</v>
      </c>
      <c r="C53" s="36">
        <f t="shared" ref="C53:C56" si="4">+D53+E53</f>
        <v>235439</v>
      </c>
      <c r="D53" s="10">
        <v>109018</v>
      </c>
      <c r="E53" s="10">
        <v>126421</v>
      </c>
      <c r="F53" s="36">
        <f t="shared" ref="F53:F56" si="5">+G53+H53</f>
        <v>886020</v>
      </c>
      <c r="G53" s="10">
        <v>580290</v>
      </c>
      <c r="H53" s="10">
        <v>305730</v>
      </c>
      <c r="I53" s="36"/>
      <c r="J53" s="37"/>
      <c r="K53" s="37"/>
    </row>
    <row r="54" spans="1:11" s="38" customFormat="1" ht="21" customHeight="1" x14ac:dyDescent="0.2">
      <c r="A54" s="69" t="s">
        <v>133</v>
      </c>
      <c r="B54" s="73">
        <f t="shared" si="3"/>
        <v>-646991</v>
      </c>
      <c r="C54" s="73">
        <f t="shared" si="4"/>
        <v>240636</v>
      </c>
      <c r="D54" s="70">
        <v>111015</v>
      </c>
      <c r="E54" s="70">
        <v>129621</v>
      </c>
      <c r="F54" s="73">
        <f t="shared" si="5"/>
        <v>887627</v>
      </c>
      <c r="G54" s="70">
        <v>572729</v>
      </c>
      <c r="H54" s="70">
        <v>314898</v>
      </c>
      <c r="I54" s="36"/>
      <c r="J54" s="37"/>
      <c r="K54" s="37"/>
    </row>
    <row r="55" spans="1:11" s="38" customFormat="1" ht="21" customHeight="1" x14ac:dyDescent="0.2">
      <c r="A55" s="9" t="s">
        <v>134</v>
      </c>
      <c r="B55" s="36">
        <f t="shared" si="3"/>
        <v>-646483</v>
      </c>
      <c r="C55" s="36">
        <f t="shared" si="4"/>
        <v>245127</v>
      </c>
      <c r="D55" s="10">
        <v>119288</v>
      </c>
      <c r="E55" s="10">
        <v>125839</v>
      </c>
      <c r="F55" s="36">
        <f t="shared" si="5"/>
        <v>891610</v>
      </c>
      <c r="G55" s="10">
        <v>573509</v>
      </c>
      <c r="H55" s="10">
        <v>318101</v>
      </c>
      <c r="I55" s="36"/>
      <c r="J55" s="37"/>
      <c r="K55" s="37"/>
    </row>
    <row r="56" spans="1:11" s="38" customFormat="1" ht="21" customHeight="1" x14ac:dyDescent="0.2">
      <c r="A56" s="69" t="s">
        <v>135</v>
      </c>
      <c r="B56" s="74">
        <f t="shared" si="3"/>
        <v>-639841</v>
      </c>
      <c r="C56" s="74">
        <f t="shared" si="4"/>
        <v>243826</v>
      </c>
      <c r="D56" s="71">
        <v>114295</v>
      </c>
      <c r="E56" s="71">
        <v>129531</v>
      </c>
      <c r="F56" s="74">
        <f t="shared" si="5"/>
        <v>883667</v>
      </c>
      <c r="G56" s="71">
        <v>562839</v>
      </c>
      <c r="H56" s="71">
        <v>320828</v>
      </c>
      <c r="I56" s="36"/>
      <c r="J56" s="37"/>
      <c r="K56" s="37"/>
    </row>
    <row r="57" spans="1:11" s="38" customFormat="1" ht="21" customHeight="1" x14ac:dyDescent="0.2">
      <c r="A57" s="9" t="s">
        <v>136</v>
      </c>
      <c r="B57" s="36">
        <f t="shared" ref="B57:B60" si="6">+C57-F57</f>
        <v>-669318</v>
      </c>
      <c r="C57" s="36">
        <f t="shared" ref="C57:C60" si="7">+D57+E57</f>
        <v>250877</v>
      </c>
      <c r="D57" s="10">
        <v>116028</v>
      </c>
      <c r="E57" s="10">
        <v>134849</v>
      </c>
      <c r="F57" s="36">
        <f t="shared" ref="F57:F60" si="8">+G57+H57</f>
        <v>920195</v>
      </c>
      <c r="G57" s="10">
        <v>591650</v>
      </c>
      <c r="H57" s="10">
        <v>328545</v>
      </c>
      <c r="I57" s="36"/>
      <c r="J57" s="37"/>
      <c r="K57" s="37"/>
    </row>
    <row r="58" spans="1:11" s="38" customFormat="1" ht="21" customHeight="1" x14ac:dyDescent="0.2">
      <c r="A58" s="69" t="s">
        <v>137</v>
      </c>
      <c r="B58" s="73">
        <f t="shared" si="6"/>
        <v>-682860</v>
      </c>
      <c r="C58" s="73">
        <f t="shared" si="7"/>
        <v>246183</v>
      </c>
      <c r="D58" s="70">
        <v>103297</v>
      </c>
      <c r="E58" s="70">
        <v>142886</v>
      </c>
      <c r="F58" s="73">
        <f t="shared" si="8"/>
        <v>929043</v>
      </c>
      <c r="G58" s="70">
        <v>580851</v>
      </c>
      <c r="H58" s="70">
        <v>348192</v>
      </c>
      <c r="I58" s="36"/>
      <c r="J58" s="37"/>
      <c r="K58" s="37"/>
    </row>
    <row r="59" spans="1:11" s="38" customFormat="1" ht="21" customHeight="1" x14ac:dyDescent="0.2">
      <c r="A59" s="9" t="s">
        <v>138</v>
      </c>
      <c r="B59" s="36">
        <f t="shared" si="6"/>
        <v>-697308</v>
      </c>
      <c r="C59" s="36">
        <f t="shared" si="7"/>
        <v>242845</v>
      </c>
      <c r="D59" s="10">
        <v>104960</v>
      </c>
      <c r="E59" s="10">
        <v>137885</v>
      </c>
      <c r="F59" s="36">
        <f t="shared" si="8"/>
        <v>940153</v>
      </c>
      <c r="G59" s="10">
        <v>599998</v>
      </c>
      <c r="H59" s="10">
        <v>340155</v>
      </c>
      <c r="I59" s="36"/>
      <c r="J59" s="37"/>
      <c r="K59" s="37"/>
    </row>
    <row r="60" spans="1:11" s="38" customFormat="1" ht="21" customHeight="1" x14ac:dyDescent="0.2">
      <c r="A60" s="69" t="s">
        <v>139</v>
      </c>
      <c r="B60" s="74">
        <f t="shared" si="6"/>
        <v>-688253</v>
      </c>
      <c r="C60" s="74">
        <f t="shared" si="7"/>
        <v>268694</v>
      </c>
      <c r="D60" s="71">
        <v>110987</v>
      </c>
      <c r="E60" s="71">
        <v>157707</v>
      </c>
      <c r="F60" s="74">
        <f t="shared" si="8"/>
        <v>956947</v>
      </c>
      <c r="G60" s="71">
        <v>602358</v>
      </c>
      <c r="H60" s="71">
        <v>354589</v>
      </c>
      <c r="I60" s="36"/>
      <c r="J60" s="37"/>
      <c r="K60" s="37"/>
    </row>
    <row r="61" spans="1:11" s="38" customFormat="1" ht="21" customHeight="1" x14ac:dyDescent="0.2">
      <c r="A61" s="9" t="s">
        <v>140</v>
      </c>
      <c r="B61" s="36">
        <f t="shared" ref="B61:B68" si="9">+C61-F61</f>
        <v>-714522</v>
      </c>
      <c r="C61" s="36">
        <f t="shared" ref="C61:C68" si="10">+D61+E61</f>
        <v>256571</v>
      </c>
      <c r="D61" s="10">
        <v>101877</v>
      </c>
      <c r="E61" s="10">
        <v>154694</v>
      </c>
      <c r="F61" s="36">
        <f t="shared" ref="F61:F68" si="11">+G61+H61</f>
        <v>971093</v>
      </c>
      <c r="G61" s="10">
        <v>626472</v>
      </c>
      <c r="H61" s="10">
        <v>344621</v>
      </c>
      <c r="I61" s="36"/>
      <c r="J61" s="37"/>
      <c r="K61" s="37"/>
    </row>
    <row r="62" spans="1:11" s="38" customFormat="1" ht="21" customHeight="1" x14ac:dyDescent="0.2">
      <c r="A62" s="69" t="s">
        <v>141</v>
      </c>
      <c r="B62" s="73">
        <f t="shared" si="9"/>
        <v>-709398</v>
      </c>
      <c r="C62" s="73">
        <f t="shared" si="10"/>
        <v>255235</v>
      </c>
      <c r="D62" s="70">
        <v>103028</v>
      </c>
      <c r="E62" s="70">
        <v>152207</v>
      </c>
      <c r="F62" s="73">
        <f t="shared" si="11"/>
        <v>964633</v>
      </c>
      <c r="G62" s="70">
        <v>616487</v>
      </c>
      <c r="H62" s="70">
        <v>348146</v>
      </c>
      <c r="I62" s="36"/>
      <c r="J62" s="37"/>
      <c r="K62" s="37"/>
    </row>
    <row r="63" spans="1:11" s="38" customFormat="1" ht="21" customHeight="1" x14ac:dyDescent="0.2">
      <c r="A63" s="9" t="s">
        <v>142</v>
      </c>
      <c r="B63" s="36">
        <f t="shared" si="9"/>
        <v>-721438</v>
      </c>
      <c r="C63" s="36">
        <f t="shared" si="10"/>
        <v>257496</v>
      </c>
      <c r="D63" s="10">
        <v>106560</v>
      </c>
      <c r="E63" s="10">
        <v>150936</v>
      </c>
      <c r="F63" s="36">
        <f t="shared" si="11"/>
        <v>978934</v>
      </c>
      <c r="G63" s="10">
        <v>626885</v>
      </c>
      <c r="H63" s="10">
        <v>352049</v>
      </c>
      <c r="I63" s="36"/>
      <c r="J63" s="37"/>
      <c r="K63" s="37"/>
    </row>
    <row r="64" spans="1:11" s="38" customFormat="1" ht="21" customHeight="1" x14ac:dyDescent="0.2">
      <c r="A64" s="69" t="s">
        <v>143</v>
      </c>
      <c r="B64" s="74">
        <f t="shared" si="9"/>
        <v>-732866</v>
      </c>
      <c r="C64" s="74">
        <f t="shared" si="10"/>
        <v>254475</v>
      </c>
      <c r="D64" s="71">
        <v>101920</v>
      </c>
      <c r="E64" s="71">
        <v>152555</v>
      </c>
      <c r="F64" s="74">
        <f t="shared" si="11"/>
        <v>987341</v>
      </c>
      <c r="G64" s="71">
        <v>643495</v>
      </c>
      <c r="H64" s="71">
        <v>343846</v>
      </c>
      <c r="I64" s="36"/>
      <c r="J64" s="37"/>
      <c r="K64" s="37"/>
    </row>
    <row r="65" spans="1:11" s="38" customFormat="1" ht="21" customHeight="1" x14ac:dyDescent="0.2">
      <c r="A65" s="35" t="s">
        <v>144</v>
      </c>
      <c r="B65" s="36">
        <f t="shared" si="9"/>
        <v>-744869</v>
      </c>
      <c r="C65" s="36">
        <f t="shared" si="10"/>
        <v>258713</v>
      </c>
      <c r="D65" s="36">
        <v>105609</v>
      </c>
      <c r="E65" s="36">
        <v>153104</v>
      </c>
      <c r="F65" s="36">
        <f t="shared" si="11"/>
        <v>1003582</v>
      </c>
      <c r="G65" s="36">
        <v>647314</v>
      </c>
      <c r="H65" s="36">
        <v>356268</v>
      </c>
      <c r="I65" s="36"/>
      <c r="J65" s="37"/>
      <c r="K65" s="37"/>
    </row>
    <row r="66" spans="1:11" s="38" customFormat="1" ht="21" customHeight="1" x14ac:dyDescent="0.2">
      <c r="A66" s="72" t="s">
        <v>145</v>
      </c>
      <c r="B66" s="73">
        <f t="shared" si="9"/>
        <v>-738068</v>
      </c>
      <c r="C66" s="73">
        <f t="shared" si="10"/>
        <v>261136</v>
      </c>
      <c r="D66" s="73">
        <v>101119</v>
      </c>
      <c r="E66" s="73">
        <v>160017</v>
      </c>
      <c r="F66" s="73">
        <f t="shared" si="11"/>
        <v>999204</v>
      </c>
      <c r="G66" s="73">
        <v>630080</v>
      </c>
      <c r="H66" s="73">
        <v>369124</v>
      </c>
      <c r="I66" s="36"/>
      <c r="J66" s="37"/>
      <c r="K66" s="37"/>
    </row>
    <row r="67" spans="1:11" s="38" customFormat="1" ht="21" customHeight="1" x14ac:dyDescent="0.2">
      <c r="A67" s="35" t="s">
        <v>146</v>
      </c>
      <c r="B67" s="36">
        <f t="shared" si="9"/>
        <v>-778201</v>
      </c>
      <c r="C67" s="36">
        <f t="shared" si="10"/>
        <v>247044</v>
      </c>
      <c r="D67" s="36">
        <v>93183</v>
      </c>
      <c r="E67" s="36">
        <v>153861</v>
      </c>
      <c r="F67" s="36">
        <f t="shared" si="11"/>
        <v>1025245</v>
      </c>
      <c r="G67" s="36">
        <v>652814</v>
      </c>
      <c r="H67" s="36">
        <v>372431</v>
      </c>
      <c r="I67" s="36"/>
      <c r="J67" s="37"/>
      <c r="K67" s="37"/>
    </row>
    <row r="68" spans="1:11" s="38" customFormat="1" ht="21" customHeight="1" x14ac:dyDescent="0.2">
      <c r="A68" s="72" t="s">
        <v>147</v>
      </c>
      <c r="B68" s="74">
        <f t="shared" si="9"/>
        <v>-778483</v>
      </c>
      <c r="C68" s="74">
        <f t="shared" si="10"/>
        <v>250674</v>
      </c>
      <c r="D68" s="74">
        <v>88859</v>
      </c>
      <c r="E68" s="74">
        <v>161815</v>
      </c>
      <c r="F68" s="74">
        <f t="shared" si="11"/>
        <v>1029157</v>
      </c>
      <c r="G68" s="74">
        <v>662396</v>
      </c>
      <c r="H68" s="74">
        <v>366761</v>
      </c>
      <c r="I68" s="36"/>
      <c r="J68" s="37"/>
      <c r="K68" s="37"/>
    </row>
    <row r="69" spans="1:11" s="38" customFormat="1" ht="21" customHeight="1" x14ac:dyDescent="0.2">
      <c r="A69" s="35" t="s">
        <v>149</v>
      </c>
      <c r="B69" s="36">
        <f t="shared" ref="B69:B72" si="12">+C69-F69</f>
        <v>-816535</v>
      </c>
      <c r="C69" s="36">
        <f t="shared" ref="C69:C72" si="13">+D69+E69</f>
        <v>257048</v>
      </c>
      <c r="D69" s="36">
        <v>91625</v>
      </c>
      <c r="E69" s="36">
        <v>165423</v>
      </c>
      <c r="F69" s="36">
        <f t="shared" ref="F69:F72" si="14">+G69+H69</f>
        <v>1073583</v>
      </c>
      <c r="G69" s="36">
        <v>698387</v>
      </c>
      <c r="H69" s="36">
        <v>375196</v>
      </c>
      <c r="I69" s="36"/>
      <c r="J69" s="37"/>
      <c r="K69" s="37"/>
    </row>
    <row r="70" spans="1:11" s="38" customFormat="1" ht="21" customHeight="1" x14ac:dyDescent="0.2">
      <c r="A70" s="72" t="s">
        <v>150</v>
      </c>
      <c r="B70" s="73">
        <f t="shared" si="12"/>
        <v>-819007</v>
      </c>
      <c r="C70" s="73">
        <f t="shared" si="13"/>
        <v>253873</v>
      </c>
      <c r="D70" s="73">
        <v>92304</v>
      </c>
      <c r="E70" s="73">
        <v>161569</v>
      </c>
      <c r="F70" s="73">
        <f t="shared" si="14"/>
        <v>1072880</v>
      </c>
      <c r="G70" s="73">
        <v>703436</v>
      </c>
      <c r="H70" s="73">
        <v>369444</v>
      </c>
      <c r="I70" s="36"/>
      <c r="J70" s="37"/>
      <c r="K70" s="37"/>
    </row>
    <row r="71" spans="1:11" s="38" customFormat="1" ht="21" customHeight="1" x14ac:dyDescent="0.2">
      <c r="A71" s="35" t="s">
        <v>151</v>
      </c>
      <c r="B71" s="36">
        <f t="shared" si="12"/>
        <v>-821645</v>
      </c>
      <c r="C71" s="36">
        <f t="shared" si="13"/>
        <v>265757</v>
      </c>
      <c r="D71" s="36">
        <v>90860</v>
      </c>
      <c r="E71" s="36">
        <v>174897</v>
      </c>
      <c r="F71" s="36">
        <f t="shared" si="14"/>
        <v>1087402</v>
      </c>
      <c r="G71" s="36">
        <v>705119</v>
      </c>
      <c r="H71" s="36">
        <v>382283</v>
      </c>
      <c r="I71" s="36"/>
      <c r="J71" s="37"/>
      <c r="K71" s="37"/>
    </row>
    <row r="72" spans="1:11" s="38" customFormat="1" ht="21" customHeight="1" x14ac:dyDescent="0.2">
      <c r="A72" s="72" t="s">
        <v>152</v>
      </c>
      <c r="B72" s="74">
        <f t="shared" si="12"/>
        <v>-827982</v>
      </c>
      <c r="C72" s="74">
        <f t="shared" si="13"/>
        <v>260834</v>
      </c>
      <c r="D72" s="74">
        <v>81878</v>
      </c>
      <c r="E72" s="74">
        <v>178956</v>
      </c>
      <c r="F72" s="74">
        <f t="shared" si="14"/>
        <v>1088816</v>
      </c>
      <c r="G72" s="74">
        <v>717991</v>
      </c>
      <c r="H72" s="74">
        <v>370825</v>
      </c>
      <c r="I72" s="36"/>
      <c r="J72" s="37"/>
      <c r="K72" s="37"/>
    </row>
    <row r="73" spans="1:11" s="38" customFormat="1" ht="21" customHeight="1" x14ac:dyDescent="0.2">
      <c r="A73" s="35" t="s">
        <v>153</v>
      </c>
      <c r="B73" s="36">
        <f t="shared" ref="B73:B76" si="15">+C73-F73</f>
        <v>-826508</v>
      </c>
      <c r="C73" s="36">
        <f t="shared" ref="C73:C76" si="16">+D73+E73</f>
        <v>268480</v>
      </c>
      <c r="D73" s="36">
        <v>79456</v>
      </c>
      <c r="E73" s="36">
        <v>189024</v>
      </c>
      <c r="F73" s="36">
        <f t="shared" ref="F73:F76" si="17">+G73+H73</f>
        <v>1094988</v>
      </c>
      <c r="G73" s="36">
        <v>691329</v>
      </c>
      <c r="H73" s="36">
        <v>403659</v>
      </c>
      <c r="I73" s="36"/>
      <c r="J73" s="37"/>
      <c r="K73" s="37"/>
    </row>
    <row r="74" spans="1:11" s="38" customFormat="1" ht="21" customHeight="1" x14ac:dyDescent="0.2">
      <c r="A74" s="72" t="s">
        <v>154</v>
      </c>
      <c r="B74" s="73">
        <f t="shared" si="15"/>
        <v>-838641</v>
      </c>
      <c r="C74" s="73">
        <f t="shared" si="16"/>
        <v>255807</v>
      </c>
      <c r="D74" s="73">
        <v>77730</v>
      </c>
      <c r="E74" s="73">
        <v>178077</v>
      </c>
      <c r="F74" s="73">
        <f t="shared" si="17"/>
        <v>1094448</v>
      </c>
      <c r="G74" s="73">
        <v>698970</v>
      </c>
      <c r="H74" s="73">
        <v>395478</v>
      </c>
      <c r="I74" s="36"/>
      <c r="J74" s="37"/>
      <c r="K74" s="37"/>
    </row>
    <row r="75" spans="1:11" s="38" customFormat="1" ht="21" customHeight="1" x14ac:dyDescent="0.2">
      <c r="A75" s="35" t="s">
        <v>155</v>
      </c>
      <c r="B75" s="36">
        <f t="shared" si="15"/>
        <v>-847814</v>
      </c>
      <c r="C75" s="36">
        <f t="shared" si="16"/>
        <v>268201</v>
      </c>
      <c r="D75" s="36">
        <v>77968</v>
      </c>
      <c r="E75" s="36">
        <v>190233</v>
      </c>
      <c r="F75" s="36">
        <f t="shared" si="17"/>
        <v>1116015</v>
      </c>
      <c r="G75" s="36">
        <v>717535</v>
      </c>
      <c r="H75" s="36">
        <v>398480</v>
      </c>
      <c r="I75" s="36"/>
      <c r="J75" s="37"/>
      <c r="K75" s="37"/>
    </row>
    <row r="76" spans="1:11" s="38" customFormat="1" ht="21" customHeight="1" x14ac:dyDescent="0.2">
      <c r="A76" s="72" t="s">
        <v>156</v>
      </c>
      <c r="B76" s="74">
        <f t="shared" si="15"/>
        <v>-863515</v>
      </c>
      <c r="C76" s="74">
        <f t="shared" si="16"/>
        <v>285741</v>
      </c>
      <c r="D76" s="74">
        <v>84946</v>
      </c>
      <c r="E76" s="74">
        <v>200795</v>
      </c>
      <c r="F76" s="74">
        <f t="shared" si="17"/>
        <v>1149256</v>
      </c>
      <c r="G76" s="74">
        <v>745631</v>
      </c>
      <c r="H76" s="74">
        <v>403625</v>
      </c>
      <c r="I76" s="36"/>
      <c r="J76" s="37"/>
      <c r="K76" s="37"/>
    </row>
    <row r="77" spans="1:11" s="38" customFormat="1" ht="21" customHeight="1" x14ac:dyDescent="0.2">
      <c r="A77" s="35" t="s">
        <v>158</v>
      </c>
      <c r="B77" s="36">
        <f t="shared" ref="B77:B80" si="18">+C77-F77</f>
        <v>-899114</v>
      </c>
      <c r="C77" s="36">
        <f t="shared" ref="C77:C80" si="19">+D77+E77</f>
        <v>301869</v>
      </c>
      <c r="D77" s="36">
        <v>88568</v>
      </c>
      <c r="E77" s="36">
        <v>213301</v>
      </c>
      <c r="F77" s="36">
        <f t="shared" ref="F77:F80" si="20">+G77+H77</f>
        <v>1200983</v>
      </c>
      <c r="G77" s="36">
        <v>778685</v>
      </c>
      <c r="H77" s="36">
        <v>422298</v>
      </c>
      <c r="I77" s="36"/>
      <c r="J77" s="37"/>
      <c r="K77" s="37"/>
    </row>
    <row r="78" spans="1:11" s="38" customFormat="1" ht="21" customHeight="1" x14ac:dyDescent="0.2">
      <c r="A78" s="72" t="s">
        <v>159</v>
      </c>
      <c r="B78" s="73">
        <f t="shared" si="18"/>
        <v>-922635</v>
      </c>
      <c r="C78" s="73">
        <f t="shared" si="19"/>
        <v>304148</v>
      </c>
      <c r="D78" s="73">
        <v>90333</v>
      </c>
      <c r="E78" s="73">
        <v>213815</v>
      </c>
      <c r="F78" s="73">
        <f t="shared" si="20"/>
        <v>1226783</v>
      </c>
      <c r="G78" s="73">
        <v>805622</v>
      </c>
      <c r="H78" s="73">
        <v>421161</v>
      </c>
      <c r="I78" s="36"/>
      <c r="J78" s="37"/>
      <c r="K78" s="37"/>
    </row>
    <row r="79" spans="1:11" s="38" customFormat="1" ht="21" customHeight="1" x14ac:dyDescent="0.2">
      <c r="A79" s="35" t="s">
        <v>160</v>
      </c>
      <c r="B79" s="36">
        <f t="shared" si="18"/>
        <v>-977578</v>
      </c>
      <c r="C79" s="36">
        <f t="shared" si="19"/>
        <v>315404</v>
      </c>
      <c r="D79" s="36">
        <v>91782</v>
      </c>
      <c r="E79" s="36">
        <v>223622</v>
      </c>
      <c r="F79" s="36">
        <f t="shared" si="20"/>
        <v>1292982</v>
      </c>
      <c r="G79" s="36">
        <v>851391</v>
      </c>
      <c r="H79" s="36">
        <v>441591</v>
      </c>
      <c r="I79" s="36"/>
      <c r="J79" s="37"/>
      <c r="K79" s="37"/>
    </row>
    <row r="80" spans="1:11" s="38" customFormat="1" ht="21" customHeight="1" x14ac:dyDescent="0.2">
      <c r="A80" s="72" t="s">
        <v>161</v>
      </c>
      <c r="B80" s="74">
        <f t="shared" si="18"/>
        <v>-994360</v>
      </c>
      <c r="C80" s="74">
        <f t="shared" si="19"/>
        <v>323346</v>
      </c>
      <c r="D80" s="74">
        <v>94511</v>
      </c>
      <c r="E80" s="74">
        <v>228835</v>
      </c>
      <c r="F80" s="74">
        <f t="shared" si="20"/>
        <v>1317706</v>
      </c>
      <c r="G80" s="74">
        <v>867456</v>
      </c>
      <c r="H80" s="74">
        <v>450250</v>
      </c>
      <c r="I80" s="36"/>
      <c r="J80" s="37"/>
      <c r="K80" s="37"/>
    </row>
    <row r="81" spans="1:11" s="38" customFormat="1" ht="21" customHeight="1" x14ac:dyDescent="0.2">
      <c r="A81" s="35" t="s">
        <v>162</v>
      </c>
      <c r="B81" s="36">
        <f t="shared" ref="B81:B84" si="21">+C81-F81</f>
        <v>-1017300</v>
      </c>
      <c r="C81" s="36">
        <f t="shared" ref="C81:C84" si="22">+D81+E81</f>
        <v>338837</v>
      </c>
      <c r="D81" s="36">
        <v>98189</v>
      </c>
      <c r="E81" s="36">
        <v>240648</v>
      </c>
      <c r="F81" s="36">
        <f t="shared" ref="F81:F84" si="23">+G81+H81</f>
        <v>1356137</v>
      </c>
      <c r="G81" s="36">
        <v>878164</v>
      </c>
      <c r="H81" s="36">
        <v>477973</v>
      </c>
      <c r="I81" s="36"/>
      <c r="J81" s="37"/>
      <c r="K81" s="37"/>
    </row>
    <row r="82" spans="1:11" s="38" customFormat="1" ht="21" customHeight="1" x14ac:dyDescent="0.2">
      <c r="A82" s="72" t="s">
        <v>163</v>
      </c>
      <c r="B82" s="73">
        <f t="shared" si="21"/>
        <v>-1017016</v>
      </c>
      <c r="C82" s="73">
        <f t="shared" si="22"/>
        <v>341529</v>
      </c>
      <c r="D82" s="73">
        <v>101391</v>
      </c>
      <c r="E82" s="73">
        <v>240138</v>
      </c>
      <c r="F82" s="73">
        <f t="shared" si="23"/>
        <v>1358545</v>
      </c>
      <c r="G82" s="73">
        <v>865444</v>
      </c>
      <c r="H82" s="73">
        <v>493101</v>
      </c>
      <c r="I82" s="36"/>
      <c r="J82" s="37"/>
      <c r="K82" s="37"/>
    </row>
    <row r="83" spans="1:11" s="38" customFormat="1" ht="21" customHeight="1" x14ac:dyDescent="0.2">
      <c r="A83" s="35" t="s">
        <v>164</v>
      </c>
      <c r="B83" s="36">
        <f t="shared" si="21"/>
        <v>-1035517</v>
      </c>
      <c r="C83" s="36">
        <f t="shared" si="22"/>
        <v>357859</v>
      </c>
      <c r="D83" s="36">
        <v>108134</v>
      </c>
      <c r="E83" s="36">
        <v>249725</v>
      </c>
      <c r="F83" s="36">
        <f t="shared" si="23"/>
        <v>1393376</v>
      </c>
      <c r="G83" s="36">
        <v>869068</v>
      </c>
      <c r="H83" s="36">
        <v>524308</v>
      </c>
      <c r="I83" s="36"/>
      <c r="J83" s="37"/>
      <c r="K83" s="37"/>
    </row>
    <row r="84" spans="1:11" s="38" customFormat="1" ht="21" customHeight="1" x14ac:dyDescent="0.2">
      <c r="A84" s="72" t="s">
        <v>165</v>
      </c>
      <c r="B84" s="74">
        <f t="shared" si="21"/>
        <v>-1049831</v>
      </c>
      <c r="C84" s="74">
        <f t="shared" si="22"/>
        <v>360986</v>
      </c>
      <c r="D84" s="74">
        <v>110503</v>
      </c>
      <c r="E84" s="74">
        <v>250483</v>
      </c>
      <c r="F84" s="74">
        <f t="shared" si="23"/>
        <v>1410817</v>
      </c>
      <c r="G84" s="74">
        <v>901734</v>
      </c>
      <c r="H84" s="74">
        <v>509083</v>
      </c>
      <c r="I84" s="36"/>
      <c r="J84" s="37"/>
      <c r="K84" s="37"/>
    </row>
    <row r="85" spans="1:11" s="38" customFormat="1" ht="21" customHeight="1" x14ac:dyDescent="0.2">
      <c r="A85" s="35" t="s">
        <v>166</v>
      </c>
      <c r="B85" s="36">
        <f t="shared" ref="B85:B88" si="24">+C85-F85</f>
        <v>-1113199</v>
      </c>
      <c r="C85" s="36">
        <f t="shared" ref="C85:C88" si="25">+D85+E85</f>
        <v>369954</v>
      </c>
      <c r="D85" s="36">
        <v>112622</v>
      </c>
      <c r="E85" s="36">
        <v>257332</v>
      </c>
      <c r="F85" s="36">
        <f t="shared" ref="F85:F88" si="26">+G85+H85</f>
        <v>1483153</v>
      </c>
      <c r="G85" s="36">
        <v>948016</v>
      </c>
      <c r="H85" s="36">
        <v>535137</v>
      </c>
      <c r="I85" s="36"/>
      <c r="J85" s="37"/>
      <c r="K85" s="37"/>
    </row>
    <row r="86" spans="1:11" s="38" customFormat="1" ht="21" customHeight="1" x14ac:dyDescent="0.2">
      <c r="A86" s="72" t="s">
        <v>167</v>
      </c>
      <c r="B86" s="73">
        <f t="shared" si="24"/>
        <v>-1133569</v>
      </c>
      <c r="C86" s="73">
        <f t="shared" si="25"/>
        <v>374326</v>
      </c>
      <c r="D86" s="73">
        <v>119382</v>
      </c>
      <c r="E86" s="73">
        <v>254944</v>
      </c>
      <c r="F86" s="73">
        <f t="shared" si="26"/>
        <v>1507895</v>
      </c>
      <c r="G86" s="73">
        <v>989207</v>
      </c>
      <c r="H86" s="73">
        <v>518688</v>
      </c>
      <c r="I86" s="36"/>
      <c r="J86" s="37"/>
      <c r="K86" s="37"/>
    </row>
    <row r="87" spans="1:11" s="38" customFormat="1" ht="21" customHeight="1" x14ac:dyDescent="0.2">
      <c r="A87" s="35" t="s">
        <v>168</v>
      </c>
      <c r="B87" s="36">
        <f t="shared" si="24"/>
        <v>-1161410</v>
      </c>
      <c r="C87" s="36">
        <f t="shared" si="25"/>
        <v>394649</v>
      </c>
      <c r="D87" s="36">
        <v>126186</v>
      </c>
      <c r="E87" s="36">
        <v>268463</v>
      </c>
      <c r="F87" s="36">
        <f t="shared" si="26"/>
        <v>1556059</v>
      </c>
      <c r="G87" s="36">
        <v>1014628</v>
      </c>
      <c r="H87" s="36">
        <v>541431</v>
      </c>
      <c r="I87" s="36"/>
      <c r="J87" s="37"/>
      <c r="K87" s="37"/>
    </row>
    <row r="88" spans="1:11" s="38" customFormat="1" ht="21" customHeight="1" x14ac:dyDescent="0.2">
      <c r="A88" s="72" t="s">
        <v>169</v>
      </c>
      <c r="B88" s="74">
        <f t="shared" si="24"/>
        <v>-1200901</v>
      </c>
      <c r="C88" s="74">
        <f t="shared" si="25"/>
        <v>400554</v>
      </c>
      <c r="D88" s="74">
        <v>122254</v>
      </c>
      <c r="E88" s="74">
        <v>278300</v>
      </c>
      <c r="F88" s="74">
        <f t="shared" si="26"/>
        <v>1601455</v>
      </c>
      <c r="G88" s="74">
        <v>1096486</v>
      </c>
      <c r="H88" s="74">
        <v>504969</v>
      </c>
      <c r="I88" s="36"/>
      <c r="J88" s="37"/>
      <c r="K88" s="37"/>
    </row>
    <row r="89" spans="1:11" s="38" customFormat="1" ht="21" customHeight="1" x14ac:dyDescent="0.2">
      <c r="A89" s="35" t="s">
        <v>170</v>
      </c>
      <c r="B89" s="36">
        <f t="shared" ref="B89:B92" si="27">+C89-F89</f>
        <v>-1267282</v>
      </c>
      <c r="C89" s="36">
        <f t="shared" ref="C89:C92" si="28">+D89+E89</f>
        <v>399633</v>
      </c>
      <c r="D89" s="36">
        <v>118886</v>
      </c>
      <c r="E89" s="36">
        <v>280747</v>
      </c>
      <c r="F89" s="36">
        <f t="shared" ref="F89:F92" si="29">+G89+H89</f>
        <v>1666915</v>
      </c>
      <c r="G89" s="36">
        <v>1160516</v>
      </c>
      <c r="H89" s="36">
        <v>506399</v>
      </c>
      <c r="I89" s="36"/>
      <c r="J89" s="37"/>
      <c r="K89" s="37"/>
    </row>
    <row r="90" spans="1:11" s="38" customFormat="1" ht="21" customHeight="1" x14ac:dyDescent="0.2">
      <c r="A90" s="72" t="s">
        <v>171</v>
      </c>
      <c r="B90" s="73"/>
      <c r="C90" s="73"/>
      <c r="D90" s="73"/>
      <c r="E90" s="73"/>
      <c r="F90" s="73"/>
      <c r="G90" s="73"/>
      <c r="H90" s="73"/>
      <c r="I90" s="36"/>
      <c r="J90" s="37"/>
      <c r="K90" s="37"/>
    </row>
    <row r="91" spans="1:11" s="38" customFormat="1" ht="21" customHeight="1" x14ac:dyDescent="0.2">
      <c r="A91" s="35" t="s">
        <v>172</v>
      </c>
      <c r="B91" s="36"/>
      <c r="C91" s="36"/>
      <c r="D91" s="36"/>
      <c r="E91" s="36"/>
      <c r="F91" s="36"/>
      <c r="G91" s="36"/>
      <c r="H91" s="36"/>
      <c r="I91" s="36"/>
      <c r="J91" s="37"/>
      <c r="K91" s="37"/>
    </row>
    <row r="92" spans="1:11" s="38" customFormat="1" ht="21" customHeight="1" x14ac:dyDescent="0.2">
      <c r="A92" s="72" t="s">
        <v>173</v>
      </c>
      <c r="B92" s="74"/>
      <c r="C92" s="74"/>
      <c r="D92" s="74"/>
      <c r="E92" s="74"/>
      <c r="F92" s="74"/>
      <c r="G92" s="74"/>
      <c r="H92" s="74"/>
      <c r="I92" s="36"/>
      <c r="J92" s="37"/>
      <c r="K92" s="37"/>
    </row>
  </sheetData>
  <mergeCells count="5">
    <mergeCell ref="F6:H6"/>
    <mergeCell ref="B5:H5"/>
    <mergeCell ref="A6:A7"/>
    <mergeCell ref="C6:E6"/>
    <mergeCell ref="B6:B7"/>
  </mergeCells>
  <pageMargins left="0.19685039370078741" right="0.15748031496062992" top="0.6692913385826772" bottom="0.43307086614173229" header="0.31496062992125984" footer="0.15748031496062992"/>
  <pageSetup paperSize="9" scale="33" fitToHeight="4" orientation="landscape" r:id="rId1"/>
  <headerFooter alignWithMargins="0">
    <oddFooter>&amp;R&amp;D</oddFooter>
  </headerFooter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autoPageBreaks="0"/>
  </sheetPr>
  <dimension ref="A1:K92"/>
  <sheetViews>
    <sheetView showGridLines="0" view="pageBreakPreview" zoomScale="80" zoomScaleNormal="100" zoomScaleSheetLayoutView="80" workbookViewId="0">
      <pane ySplit="8" topLeftCell="A69" activePane="bottomLeft" state="frozen"/>
      <selection activeCell="B5" sqref="B5:T5"/>
      <selection pane="bottomLeft" activeCell="D89" sqref="D89"/>
    </sheetView>
  </sheetViews>
  <sheetFormatPr defaultColWidth="9.140625" defaultRowHeight="12.75" x14ac:dyDescent="0.2"/>
  <cols>
    <col min="1" max="1" width="17" style="32" customWidth="1"/>
    <col min="2" max="10" width="27.28515625" style="32" customWidth="1"/>
    <col min="11" max="16384" width="9.140625" style="32"/>
  </cols>
  <sheetData>
    <row r="1" spans="1:11" ht="18" x14ac:dyDescent="0.2">
      <c r="A1" s="31" t="s">
        <v>9</v>
      </c>
    </row>
    <row r="3" spans="1:11" ht="15.75" x14ac:dyDescent="0.25">
      <c r="A3" s="33" t="s">
        <v>130</v>
      </c>
    </row>
    <row r="5" spans="1:11" s="34" customFormat="1" ht="22.5" customHeight="1" x14ac:dyDescent="0.25">
      <c r="A5" s="153" t="s">
        <v>12</v>
      </c>
      <c r="B5" s="154" t="s">
        <v>131</v>
      </c>
      <c r="C5" s="155"/>
      <c r="D5" s="155"/>
      <c r="E5" s="155"/>
      <c r="F5" s="155"/>
      <c r="G5" s="155"/>
      <c r="H5" s="155"/>
      <c r="I5" s="155"/>
      <c r="J5" s="155"/>
    </row>
    <row r="6" spans="1:11" s="34" customFormat="1" ht="30" customHeight="1" x14ac:dyDescent="0.25">
      <c r="A6" s="153"/>
      <c r="B6" s="156" t="s">
        <v>66</v>
      </c>
      <c r="C6" s="158" t="s">
        <v>105</v>
      </c>
      <c r="D6" s="159"/>
      <c r="E6" s="159"/>
      <c r="F6" s="160"/>
      <c r="G6" s="158" t="s">
        <v>8</v>
      </c>
      <c r="H6" s="159"/>
      <c r="I6" s="159"/>
      <c r="J6" s="160"/>
    </row>
    <row r="7" spans="1:11" s="34" customFormat="1" ht="93.75" customHeight="1" x14ac:dyDescent="0.25">
      <c r="A7" s="153"/>
      <c r="B7" s="157"/>
      <c r="C7" s="83" t="s">
        <v>66</v>
      </c>
      <c r="D7" s="84" t="s">
        <v>99</v>
      </c>
      <c r="E7" s="84" t="s">
        <v>100</v>
      </c>
      <c r="F7" s="84" t="s">
        <v>101</v>
      </c>
      <c r="G7" s="83" t="s">
        <v>66</v>
      </c>
      <c r="H7" s="84" t="s">
        <v>99</v>
      </c>
      <c r="I7" s="84" t="s">
        <v>100</v>
      </c>
      <c r="J7" s="84" t="s">
        <v>101</v>
      </c>
    </row>
    <row r="8" spans="1:11" s="34" customFormat="1" ht="21" customHeight="1" x14ac:dyDescent="0.25">
      <c r="A8" s="81">
        <v>1</v>
      </c>
      <c r="B8" s="82">
        <f>+A8+1</f>
        <v>2</v>
      </c>
      <c r="C8" s="82">
        <f>+B8+1</f>
        <v>3</v>
      </c>
      <c r="D8" s="82">
        <f t="shared" ref="D8:J8" si="0">+C8+1</f>
        <v>4</v>
      </c>
      <c r="E8" s="82">
        <f t="shared" si="0"/>
        <v>5</v>
      </c>
      <c r="F8" s="82">
        <f t="shared" si="0"/>
        <v>6</v>
      </c>
      <c r="G8" s="82">
        <f t="shared" si="0"/>
        <v>7</v>
      </c>
      <c r="H8" s="82">
        <f t="shared" si="0"/>
        <v>8</v>
      </c>
      <c r="I8" s="82">
        <f t="shared" si="0"/>
        <v>9</v>
      </c>
      <c r="J8" s="82">
        <f t="shared" si="0"/>
        <v>10</v>
      </c>
    </row>
    <row r="9" spans="1:11" s="38" customFormat="1" ht="21" customHeight="1" x14ac:dyDescent="0.2">
      <c r="A9" s="35" t="s">
        <v>20</v>
      </c>
      <c r="B9" s="36">
        <f t="shared" ref="B9:B52" si="1">+C9+G9</f>
        <v>22816</v>
      </c>
      <c r="C9" s="36">
        <f>+D9+E9+F9</f>
        <v>5857</v>
      </c>
      <c r="D9" s="36">
        <v>5857</v>
      </c>
      <c r="E9" s="36">
        <v>0</v>
      </c>
      <c r="F9" s="36">
        <v>0</v>
      </c>
      <c r="G9" s="36">
        <f>+H9+I9+J9</f>
        <v>16959</v>
      </c>
      <c r="H9" s="36">
        <v>2453</v>
      </c>
      <c r="I9" s="36">
        <v>14506</v>
      </c>
      <c r="J9" s="36">
        <v>0</v>
      </c>
      <c r="K9" s="36"/>
    </row>
    <row r="10" spans="1:11" s="38" customFormat="1" ht="21" customHeight="1" x14ac:dyDescent="0.2">
      <c r="A10" s="72" t="s">
        <v>21</v>
      </c>
      <c r="B10" s="73">
        <f t="shared" si="1"/>
        <v>24518</v>
      </c>
      <c r="C10" s="73">
        <f t="shared" ref="C10:C52" si="2">+D10+E10+F10</f>
        <v>6883</v>
      </c>
      <c r="D10" s="73">
        <v>6883</v>
      </c>
      <c r="E10" s="73">
        <v>0</v>
      </c>
      <c r="F10" s="73">
        <v>0</v>
      </c>
      <c r="G10" s="73">
        <f t="shared" ref="G10:G52" si="3">+H10+I10+J10</f>
        <v>17635</v>
      </c>
      <c r="H10" s="73">
        <v>2818</v>
      </c>
      <c r="I10" s="73">
        <v>14817</v>
      </c>
      <c r="J10" s="73">
        <v>0</v>
      </c>
      <c r="K10" s="36"/>
    </row>
    <row r="11" spans="1:11" s="38" customFormat="1" ht="21" customHeight="1" x14ac:dyDescent="0.2">
      <c r="A11" s="35" t="s">
        <v>22</v>
      </c>
      <c r="B11" s="36">
        <f t="shared" si="1"/>
        <v>24613</v>
      </c>
      <c r="C11" s="36">
        <f t="shared" si="2"/>
        <v>6190</v>
      </c>
      <c r="D11" s="36">
        <v>6190</v>
      </c>
      <c r="E11" s="36">
        <v>0</v>
      </c>
      <c r="F11" s="36">
        <v>0</v>
      </c>
      <c r="G11" s="36">
        <f t="shared" si="3"/>
        <v>18423</v>
      </c>
      <c r="H11" s="36">
        <v>3189</v>
      </c>
      <c r="I11" s="36">
        <v>15234</v>
      </c>
      <c r="J11" s="36">
        <v>0</v>
      </c>
      <c r="K11" s="36"/>
    </row>
    <row r="12" spans="1:11" s="38" customFormat="1" ht="21" customHeight="1" x14ac:dyDescent="0.2">
      <c r="A12" s="72" t="s">
        <v>23</v>
      </c>
      <c r="B12" s="74">
        <f t="shared" si="1"/>
        <v>24890</v>
      </c>
      <c r="C12" s="74">
        <f t="shared" si="2"/>
        <v>7002</v>
      </c>
      <c r="D12" s="74">
        <v>7002</v>
      </c>
      <c r="E12" s="74">
        <v>0</v>
      </c>
      <c r="F12" s="74">
        <v>0</v>
      </c>
      <c r="G12" s="74">
        <f t="shared" si="3"/>
        <v>17888</v>
      </c>
      <c r="H12" s="74">
        <v>3470</v>
      </c>
      <c r="I12" s="74">
        <v>14418</v>
      </c>
      <c r="J12" s="74">
        <v>0</v>
      </c>
      <c r="K12" s="36"/>
    </row>
    <row r="13" spans="1:11" s="38" customFormat="1" ht="21" customHeight="1" x14ac:dyDescent="0.2">
      <c r="A13" s="35" t="s">
        <v>24</v>
      </c>
      <c r="B13" s="36">
        <f t="shared" si="1"/>
        <v>26117</v>
      </c>
      <c r="C13" s="36">
        <f t="shared" si="2"/>
        <v>7289</v>
      </c>
      <c r="D13" s="36">
        <v>7289</v>
      </c>
      <c r="E13" s="36">
        <v>0</v>
      </c>
      <c r="F13" s="36">
        <v>0</v>
      </c>
      <c r="G13" s="36">
        <f t="shared" si="3"/>
        <v>18828</v>
      </c>
      <c r="H13" s="36">
        <v>3759</v>
      </c>
      <c r="I13" s="36">
        <v>15069</v>
      </c>
      <c r="J13" s="36">
        <v>0</v>
      </c>
      <c r="K13" s="36"/>
    </row>
    <row r="14" spans="1:11" s="38" customFormat="1" ht="21" customHeight="1" x14ac:dyDescent="0.2">
      <c r="A14" s="72" t="s">
        <v>25</v>
      </c>
      <c r="B14" s="73">
        <f t="shared" si="1"/>
        <v>29712</v>
      </c>
      <c r="C14" s="73">
        <f t="shared" si="2"/>
        <v>9219</v>
      </c>
      <c r="D14" s="73">
        <v>9219</v>
      </c>
      <c r="E14" s="73">
        <v>0</v>
      </c>
      <c r="F14" s="73">
        <v>0</v>
      </c>
      <c r="G14" s="73">
        <f t="shared" si="3"/>
        <v>20493</v>
      </c>
      <c r="H14" s="73">
        <v>4542</v>
      </c>
      <c r="I14" s="73">
        <v>15951</v>
      </c>
      <c r="J14" s="73">
        <v>0</v>
      </c>
      <c r="K14" s="36"/>
    </row>
    <row r="15" spans="1:11" s="43" customFormat="1" ht="21" customHeight="1" x14ac:dyDescent="0.2">
      <c r="A15" s="35" t="s">
        <v>26</v>
      </c>
      <c r="B15" s="36">
        <f t="shared" si="1"/>
        <v>29257</v>
      </c>
      <c r="C15" s="36">
        <f t="shared" si="2"/>
        <v>9636</v>
      </c>
      <c r="D15" s="36">
        <v>9636</v>
      </c>
      <c r="E15" s="36">
        <v>0</v>
      </c>
      <c r="F15" s="36">
        <v>0</v>
      </c>
      <c r="G15" s="36">
        <f t="shared" si="3"/>
        <v>19621</v>
      </c>
      <c r="H15" s="36">
        <v>4842</v>
      </c>
      <c r="I15" s="36">
        <v>14779</v>
      </c>
      <c r="J15" s="36">
        <v>0</v>
      </c>
      <c r="K15" s="36"/>
    </row>
    <row r="16" spans="1:11" s="38" customFormat="1" ht="21" customHeight="1" x14ac:dyDescent="0.2">
      <c r="A16" s="72" t="s">
        <v>27</v>
      </c>
      <c r="B16" s="74">
        <f t="shared" si="1"/>
        <v>37526</v>
      </c>
      <c r="C16" s="74">
        <f t="shared" si="2"/>
        <v>15324</v>
      </c>
      <c r="D16" s="74">
        <v>15324</v>
      </c>
      <c r="E16" s="74">
        <v>0</v>
      </c>
      <c r="F16" s="74">
        <v>0</v>
      </c>
      <c r="G16" s="74">
        <f t="shared" si="3"/>
        <v>22202</v>
      </c>
      <c r="H16" s="74">
        <v>5907</v>
      </c>
      <c r="I16" s="74">
        <v>16295</v>
      </c>
      <c r="J16" s="74">
        <v>0</v>
      </c>
      <c r="K16" s="36"/>
    </row>
    <row r="17" spans="1:11" s="38" customFormat="1" ht="21" customHeight="1" x14ac:dyDescent="0.2">
      <c r="A17" s="35" t="s">
        <v>28</v>
      </c>
      <c r="B17" s="36">
        <f t="shared" si="1"/>
        <v>39924</v>
      </c>
      <c r="C17" s="36">
        <f t="shared" si="2"/>
        <v>15905</v>
      </c>
      <c r="D17" s="36">
        <v>15905</v>
      </c>
      <c r="E17" s="36">
        <v>0</v>
      </c>
      <c r="F17" s="36">
        <v>0</v>
      </c>
      <c r="G17" s="36">
        <f t="shared" si="3"/>
        <v>24019</v>
      </c>
      <c r="H17" s="36">
        <v>5689</v>
      </c>
      <c r="I17" s="36">
        <v>18330</v>
      </c>
      <c r="J17" s="36">
        <v>0</v>
      </c>
      <c r="K17" s="36"/>
    </row>
    <row r="18" spans="1:11" s="38" customFormat="1" ht="21" customHeight="1" x14ac:dyDescent="0.2">
      <c r="A18" s="72" t="s">
        <v>29</v>
      </c>
      <c r="B18" s="73">
        <f t="shared" si="1"/>
        <v>42639</v>
      </c>
      <c r="C18" s="73">
        <f t="shared" si="2"/>
        <v>16705</v>
      </c>
      <c r="D18" s="73">
        <v>16705</v>
      </c>
      <c r="E18" s="73">
        <v>0</v>
      </c>
      <c r="F18" s="73">
        <v>0</v>
      </c>
      <c r="G18" s="73">
        <f t="shared" si="3"/>
        <v>25934</v>
      </c>
      <c r="H18" s="73">
        <v>6433</v>
      </c>
      <c r="I18" s="73">
        <v>19501</v>
      </c>
      <c r="J18" s="73">
        <v>0</v>
      </c>
      <c r="K18" s="36"/>
    </row>
    <row r="19" spans="1:11" s="38" customFormat="1" ht="21" customHeight="1" x14ac:dyDescent="0.2">
      <c r="A19" s="35" t="s">
        <v>30</v>
      </c>
      <c r="B19" s="36">
        <f t="shared" si="1"/>
        <v>45745</v>
      </c>
      <c r="C19" s="36">
        <f t="shared" si="2"/>
        <v>17985</v>
      </c>
      <c r="D19" s="36">
        <v>17985</v>
      </c>
      <c r="E19" s="36">
        <v>0</v>
      </c>
      <c r="F19" s="36">
        <v>0</v>
      </c>
      <c r="G19" s="36">
        <f t="shared" si="3"/>
        <v>27760</v>
      </c>
      <c r="H19" s="36">
        <v>7691</v>
      </c>
      <c r="I19" s="36">
        <v>20069</v>
      </c>
      <c r="J19" s="36">
        <v>0</v>
      </c>
      <c r="K19" s="36"/>
    </row>
    <row r="20" spans="1:11" s="38" customFormat="1" ht="21" customHeight="1" x14ac:dyDescent="0.2">
      <c r="A20" s="72" t="s">
        <v>31</v>
      </c>
      <c r="B20" s="74">
        <f t="shared" si="1"/>
        <v>63388</v>
      </c>
      <c r="C20" s="74">
        <f t="shared" si="2"/>
        <v>34442</v>
      </c>
      <c r="D20" s="74">
        <v>34442</v>
      </c>
      <c r="E20" s="74">
        <v>0</v>
      </c>
      <c r="F20" s="74">
        <v>0</v>
      </c>
      <c r="G20" s="74">
        <f t="shared" si="3"/>
        <v>28946</v>
      </c>
      <c r="H20" s="74">
        <v>8079</v>
      </c>
      <c r="I20" s="74">
        <v>20867</v>
      </c>
      <c r="J20" s="74">
        <v>0</v>
      </c>
      <c r="K20" s="36"/>
    </row>
    <row r="21" spans="1:11" s="43" customFormat="1" ht="21" customHeight="1" x14ac:dyDescent="0.2">
      <c r="A21" s="35" t="s">
        <v>32</v>
      </c>
      <c r="B21" s="36">
        <f t="shared" si="1"/>
        <v>65119</v>
      </c>
      <c r="C21" s="36">
        <f t="shared" si="2"/>
        <v>34847</v>
      </c>
      <c r="D21" s="36">
        <v>34847</v>
      </c>
      <c r="E21" s="36">
        <v>0</v>
      </c>
      <c r="F21" s="36">
        <v>0</v>
      </c>
      <c r="G21" s="36">
        <f t="shared" si="3"/>
        <v>30272</v>
      </c>
      <c r="H21" s="36">
        <v>7659</v>
      </c>
      <c r="I21" s="36">
        <v>22613</v>
      </c>
      <c r="J21" s="36">
        <v>0</v>
      </c>
      <c r="K21" s="36"/>
    </row>
    <row r="22" spans="1:11" s="38" customFormat="1" ht="21" customHeight="1" x14ac:dyDescent="0.2">
      <c r="A22" s="72" t="s">
        <v>33</v>
      </c>
      <c r="B22" s="73">
        <f t="shared" si="1"/>
        <v>66575</v>
      </c>
      <c r="C22" s="73">
        <f t="shared" si="2"/>
        <v>36034</v>
      </c>
      <c r="D22" s="73">
        <v>36034</v>
      </c>
      <c r="E22" s="73">
        <v>0</v>
      </c>
      <c r="F22" s="73">
        <v>0</v>
      </c>
      <c r="G22" s="73">
        <f t="shared" si="3"/>
        <v>30541</v>
      </c>
      <c r="H22" s="73">
        <v>8436</v>
      </c>
      <c r="I22" s="73">
        <v>22105</v>
      </c>
      <c r="J22" s="73">
        <v>0</v>
      </c>
      <c r="K22" s="36"/>
    </row>
    <row r="23" spans="1:11" s="38" customFormat="1" ht="21" customHeight="1" x14ac:dyDescent="0.2">
      <c r="A23" s="35" t="s">
        <v>34</v>
      </c>
      <c r="B23" s="36">
        <f t="shared" si="1"/>
        <v>71570</v>
      </c>
      <c r="C23" s="36">
        <f t="shared" si="2"/>
        <v>38534</v>
      </c>
      <c r="D23" s="36">
        <v>38534</v>
      </c>
      <c r="E23" s="36">
        <v>0</v>
      </c>
      <c r="F23" s="36">
        <v>0</v>
      </c>
      <c r="G23" s="36">
        <f t="shared" si="3"/>
        <v>33036</v>
      </c>
      <c r="H23" s="36">
        <v>9677</v>
      </c>
      <c r="I23" s="36">
        <v>23359</v>
      </c>
      <c r="J23" s="36">
        <v>0</v>
      </c>
      <c r="K23" s="36"/>
    </row>
    <row r="24" spans="1:11" s="38" customFormat="1" ht="21" customHeight="1" x14ac:dyDescent="0.2">
      <c r="A24" s="72" t="s">
        <v>35</v>
      </c>
      <c r="B24" s="74">
        <f t="shared" si="1"/>
        <v>76536</v>
      </c>
      <c r="C24" s="74">
        <f t="shared" si="2"/>
        <v>40740</v>
      </c>
      <c r="D24" s="74">
        <v>40740</v>
      </c>
      <c r="E24" s="74">
        <v>0</v>
      </c>
      <c r="F24" s="74">
        <v>0</v>
      </c>
      <c r="G24" s="74">
        <f t="shared" si="3"/>
        <v>35796</v>
      </c>
      <c r="H24" s="74">
        <v>12106</v>
      </c>
      <c r="I24" s="74">
        <v>23690</v>
      </c>
      <c r="J24" s="74">
        <v>0</v>
      </c>
      <c r="K24" s="36"/>
    </row>
    <row r="25" spans="1:11" s="38" customFormat="1" ht="21" customHeight="1" x14ac:dyDescent="0.2">
      <c r="A25" s="35" t="s">
        <v>36</v>
      </c>
      <c r="B25" s="36">
        <f t="shared" si="1"/>
        <v>81732</v>
      </c>
      <c r="C25" s="36">
        <f t="shared" si="2"/>
        <v>41777</v>
      </c>
      <c r="D25" s="36">
        <v>41777</v>
      </c>
      <c r="E25" s="36">
        <v>0</v>
      </c>
      <c r="F25" s="36">
        <v>0</v>
      </c>
      <c r="G25" s="36">
        <f t="shared" si="3"/>
        <v>39955</v>
      </c>
      <c r="H25" s="36">
        <v>13589</v>
      </c>
      <c r="I25" s="36">
        <v>26366</v>
      </c>
      <c r="J25" s="36">
        <v>0</v>
      </c>
      <c r="K25" s="36"/>
    </row>
    <row r="26" spans="1:11" s="38" customFormat="1" ht="21" customHeight="1" x14ac:dyDescent="0.2">
      <c r="A26" s="72" t="s">
        <v>37</v>
      </c>
      <c r="B26" s="73">
        <f t="shared" si="1"/>
        <v>83550</v>
      </c>
      <c r="C26" s="73">
        <f t="shared" si="2"/>
        <v>42686</v>
      </c>
      <c r="D26" s="73">
        <v>42686</v>
      </c>
      <c r="E26" s="73">
        <v>0</v>
      </c>
      <c r="F26" s="73">
        <v>0</v>
      </c>
      <c r="G26" s="73">
        <f t="shared" si="3"/>
        <v>40864</v>
      </c>
      <c r="H26" s="73">
        <v>14907</v>
      </c>
      <c r="I26" s="73">
        <v>25957</v>
      </c>
      <c r="J26" s="73">
        <v>0</v>
      </c>
      <c r="K26" s="36"/>
    </row>
    <row r="27" spans="1:11" s="38" customFormat="1" ht="21" customHeight="1" x14ac:dyDescent="0.2">
      <c r="A27" s="35" t="s">
        <v>38</v>
      </c>
      <c r="B27" s="36">
        <f t="shared" si="1"/>
        <v>94908</v>
      </c>
      <c r="C27" s="36">
        <f t="shared" si="2"/>
        <v>53084</v>
      </c>
      <c r="D27" s="36">
        <v>53084</v>
      </c>
      <c r="E27" s="36">
        <v>0</v>
      </c>
      <c r="F27" s="36">
        <v>0</v>
      </c>
      <c r="G27" s="36">
        <f t="shared" si="3"/>
        <v>41824</v>
      </c>
      <c r="H27" s="36">
        <v>15681</v>
      </c>
      <c r="I27" s="36">
        <v>26143</v>
      </c>
      <c r="J27" s="36">
        <v>0</v>
      </c>
      <c r="K27" s="36"/>
    </row>
    <row r="28" spans="1:11" s="38" customFormat="1" ht="21" customHeight="1" x14ac:dyDescent="0.2">
      <c r="A28" s="72" t="s">
        <v>39</v>
      </c>
      <c r="B28" s="74">
        <f t="shared" si="1"/>
        <v>99115</v>
      </c>
      <c r="C28" s="74">
        <f t="shared" si="2"/>
        <v>54319</v>
      </c>
      <c r="D28" s="74">
        <v>54319</v>
      </c>
      <c r="E28" s="74">
        <v>0</v>
      </c>
      <c r="F28" s="74">
        <v>0</v>
      </c>
      <c r="G28" s="74">
        <f t="shared" si="3"/>
        <v>44796</v>
      </c>
      <c r="H28" s="74">
        <v>18252</v>
      </c>
      <c r="I28" s="74">
        <v>26544</v>
      </c>
      <c r="J28" s="74">
        <v>0</v>
      </c>
      <c r="K28" s="36"/>
    </row>
    <row r="29" spans="1:11" s="38" customFormat="1" ht="21" customHeight="1" x14ac:dyDescent="0.2">
      <c r="A29" s="35" t="s">
        <v>40</v>
      </c>
      <c r="B29" s="36">
        <f t="shared" si="1"/>
        <v>111566</v>
      </c>
      <c r="C29" s="36">
        <f t="shared" si="2"/>
        <v>58072</v>
      </c>
      <c r="D29" s="36">
        <v>58072</v>
      </c>
      <c r="E29" s="36">
        <v>0</v>
      </c>
      <c r="F29" s="36">
        <v>0</v>
      </c>
      <c r="G29" s="36">
        <f t="shared" si="3"/>
        <v>53494</v>
      </c>
      <c r="H29" s="36">
        <v>20800</v>
      </c>
      <c r="I29" s="36">
        <v>32694</v>
      </c>
      <c r="J29" s="36">
        <v>0</v>
      </c>
      <c r="K29" s="36"/>
    </row>
    <row r="30" spans="1:11" s="38" customFormat="1" ht="21" customHeight="1" x14ac:dyDescent="0.2">
      <c r="A30" s="72" t="s">
        <v>41</v>
      </c>
      <c r="B30" s="73">
        <f t="shared" si="1"/>
        <v>114576</v>
      </c>
      <c r="C30" s="73">
        <f t="shared" si="2"/>
        <v>60758</v>
      </c>
      <c r="D30" s="73">
        <v>60758</v>
      </c>
      <c r="E30" s="73">
        <v>0</v>
      </c>
      <c r="F30" s="73">
        <v>0</v>
      </c>
      <c r="G30" s="73">
        <f t="shared" si="3"/>
        <v>53818</v>
      </c>
      <c r="H30" s="73">
        <v>22222</v>
      </c>
      <c r="I30" s="73">
        <v>31596</v>
      </c>
      <c r="J30" s="73">
        <v>0</v>
      </c>
      <c r="K30" s="36"/>
    </row>
    <row r="31" spans="1:11" s="38" customFormat="1" ht="21" customHeight="1" x14ac:dyDescent="0.2">
      <c r="A31" s="35" t="s">
        <v>42</v>
      </c>
      <c r="B31" s="36">
        <f t="shared" si="1"/>
        <v>115414</v>
      </c>
      <c r="C31" s="36">
        <f t="shared" si="2"/>
        <v>63175</v>
      </c>
      <c r="D31" s="36">
        <v>63175</v>
      </c>
      <c r="E31" s="36">
        <v>0</v>
      </c>
      <c r="F31" s="36">
        <v>0</v>
      </c>
      <c r="G31" s="36">
        <f t="shared" si="3"/>
        <v>52239</v>
      </c>
      <c r="H31" s="36">
        <v>21150</v>
      </c>
      <c r="I31" s="36">
        <v>31089</v>
      </c>
      <c r="J31" s="36">
        <v>0</v>
      </c>
      <c r="K31" s="36"/>
    </row>
    <row r="32" spans="1:11" s="38" customFormat="1" ht="21" customHeight="1" x14ac:dyDescent="0.2">
      <c r="A32" s="72" t="s">
        <v>43</v>
      </c>
      <c r="B32" s="74">
        <f t="shared" si="1"/>
        <v>115256</v>
      </c>
      <c r="C32" s="74">
        <f t="shared" si="2"/>
        <v>63899</v>
      </c>
      <c r="D32" s="74">
        <v>63899</v>
      </c>
      <c r="E32" s="74">
        <v>0</v>
      </c>
      <c r="F32" s="74">
        <v>0</v>
      </c>
      <c r="G32" s="74">
        <f t="shared" si="3"/>
        <v>51357</v>
      </c>
      <c r="H32" s="74">
        <v>21219</v>
      </c>
      <c r="I32" s="74">
        <v>30138</v>
      </c>
      <c r="J32" s="74">
        <v>0</v>
      </c>
      <c r="K32" s="36"/>
    </row>
    <row r="33" spans="1:11" s="38" customFormat="1" ht="21" customHeight="1" x14ac:dyDescent="0.2">
      <c r="A33" s="35" t="s">
        <v>44</v>
      </c>
      <c r="B33" s="36">
        <f t="shared" si="1"/>
        <v>154406</v>
      </c>
      <c r="C33" s="36">
        <f t="shared" si="2"/>
        <v>66104</v>
      </c>
      <c r="D33" s="36">
        <v>59956</v>
      </c>
      <c r="E33" s="36">
        <v>719</v>
      </c>
      <c r="F33" s="36">
        <v>5429</v>
      </c>
      <c r="G33" s="36">
        <f t="shared" si="3"/>
        <v>88302</v>
      </c>
      <c r="H33" s="36">
        <v>16937</v>
      </c>
      <c r="I33" s="36">
        <v>27580</v>
      </c>
      <c r="J33" s="36">
        <v>43785</v>
      </c>
      <c r="K33" s="36"/>
    </row>
    <row r="34" spans="1:11" s="38" customFormat="1" ht="21" customHeight="1" x14ac:dyDescent="0.2">
      <c r="A34" s="72" t="s">
        <v>45</v>
      </c>
      <c r="B34" s="73">
        <f t="shared" si="1"/>
        <v>165353</v>
      </c>
      <c r="C34" s="73">
        <f t="shared" si="2"/>
        <v>66579</v>
      </c>
      <c r="D34" s="73">
        <v>60375</v>
      </c>
      <c r="E34" s="73">
        <v>802</v>
      </c>
      <c r="F34" s="73">
        <v>5402</v>
      </c>
      <c r="G34" s="73">
        <f t="shared" si="3"/>
        <v>98774</v>
      </c>
      <c r="H34" s="73">
        <v>18751</v>
      </c>
      <c r="I34" s="73">
        <v>33657</v>
      </c>
      <c r="J34" s="73">
        <v>46366</v>
      </c>
      <c r="K34" s="36"/>
    </row>
    <row r="35" spans="1:11" s="38" customFormat="1" ht="21" customHeight="1" x14ac:dyDescent="0.2">
      <c r="A35" s="35" t="s">
        <v>46</v>
      </c>
      <c r="B35" s="36">
        <f t="shared" si="1"/>
        <v>165599</v>
      </c>
      <c r="C35" s="36">
        <f t="shared" si="2"/>
        <v>64610</v>
      </c>
      <c r="D35" s="36">
        <v>57827</v>
      </c>
      <c r="E35" s="36">
        <v>1105</v>
      </c>
      <c r="F35" s="36">
        <v>5678</v>
      </c>
      <c r="G35" s="36">
        <f t="shared" si="3"/>
        <v>100989</v>
      </c>
      <c r="H35" s="36">
        <v>19842</v>
      </c>
      <c r="I35" s="36">
        <v>34616</v>
      </c>
      <c r="J35" s="36">
        <v>46531</v>
      </c>
      <c r="K35" s="36"/>
    </row>
    <row r="36" spans="1:11" s="38" customFormat="1" ht="21" customHeight="1" x14ac:dyDescent="0.2">
      <c r="A36" s="72" t="s">
        <v>47</v>
      </c>
      <c r="B36" s="74">
        <f t="shared" si="1"/>
        <v>185522</v>
      </c>
      <c r="C36" s="74">
        <f t="shared" si="2"/>
        <v>69303</v>
      </c>
      <c r="D36" s="74">
        <v>62359</v>
      </c>
      <c r="E36" s="74">
        <v>603</v>
      </c>
      <c r="F36" s="74">
        <v>6341</v>
      </c>
      <c r="G36" s="74">
        <f t="shared" si="3"/>
        <v>116219</v>
      </c>
      <c r="H36" s="74">
        <v>22641</v>
      </c>
      <c r="I36" s="74">
        <v>34938</v>
      </c>
      <c r="J36" s="74">
        <v>58640</v>
      </c>
      <c r="K36" s="36"/>
    </row>
    <row r="37" spans="1:11" s="38" customFormat="1" ht="21" customHeight="1" x14ac:dyDescent="0.2">
      <c r="A37" s="35" t="s">
        <v>48</v>
      </c>
      <c r="B37" s="36">
        <f t="shared" si="1"/>
        <v>198324</v>
      </c>
      <c r="C37" s="36">
        <f t="shared" si="2"/>
        <v>75971</v>
      </c>
      <c r="D37" s="36">
        <v>68473</v>
      </c>
      <c r="E37" s="36">
        <v>777</v>
      </c>
      <c r="F37" s="36">
        <v>6721</v>
      </c>
      <c r="G37" s="36">
        <f t="shared" si="3"/>
        <v>122353</v>
      </c>
      <c r="H37" s="36">
        <v>23683</v>
      </c>
      <c r="I37" s="36">
        <v>35655</v>
      </c>
      <c r="J37" s="36">
        <v>63015</v>
      </c>
      <c r="K37" s="36"/>
    </row>
    <row r="38" spans="1:11" s="38" customFormat="1" ht="21" customHeight="1" x14ac:dyDescent="0.2">
      <c r="A38" s="72" t="s">
        <v>49</v>
      </c>
      <c r="B38" s="73">
        <f t="shared" si="1"/>
        <v>206101</v>
      </c>
      <c r="C38" s="73">
        <f t="shared" si="2"/>
        <v>79117</v>
      </c>
      <c r="D38" s="73">
        <v>72191</v>
      </c>
      <c r="E38" s="73">
        <v>573</v>
      </c>
      <c r="F38" s="73">
        <v>6353</v>
      </c>
      <c r="G38" s="73">
        <f t="shared" si="3"/>
        <v>126984</v>
      </c>
      <c r="H38" s="73">
        <v>27301</v>
      </c>
      <c r="I38" s="73">
        <v>35743</v>
      </c>
      <c r="J38" s="73">
        <v>63940</v>
      </c>
      <c r="K38" s="36"/>
    </row>
    <row r="39" spans="1:11" s="38" customFormat="1" ht="21" customHeight="1" x14ac:dyDescent="0.2">
      <c r="A39" s="35" t="s">
        <v>50</v>
      </c>
      <c r="B39" s="36">
        <f t="shared" si="1"/>
        <v>223869</v>
      </c>
      <c r="C39" s="36">
        <f t="shared" si="2"/>
        <v>89848</v>
      </c>
      <c r="D39" s="36">
        <v>82968</v>
      </c>
      <c r="E39" s="36">
        <v>717</v>
      </c>
      <c r="F39" s="36">
        <v>6163</v>
      </c>
      <c r="G39" s="36">
        <f t="shared" si="3"/>
        <v>134021</v>
      </c>
      <c r="H39" s="36">
        <v>27957</v>
      </c>
      <c r="I39" s="36">
        <v>35479</v>
      </c>
      <c r="J39" s="36">
        <v>70585</v>
      </c>
      <c r="K39" s="36"/>
    </row>
    <row r="40" spans="1:11" s="38" customFormat="1" ht="21" customHeight="1" x14ac:dyDescent="0.2">
      <c r="A40" s="72" t="s">
        <v>51</v>
      </c>
      <c r="B40" s="74">
        <f t="shared" si="1"/>
        <v>223767</v>
      </c>
      <c r="C40" s="74">
        <f t="shared" si="2"/>
        <v>98656</v>
      </c>
      <c r="D40" s="74">
        <v>90281</v>
      </c>
      <c r="E40" s="74">
        <v>271</v>
      </c>
      <c r="F40" s="74">
        <v>8104</v>
      </c>
      <c r="G40" s="74">
        <f t="shared" si="3"/>
        <v>125111</v>
      </c>
      <c r="H40" s="74">
        <v>29162</v>
      </c>
      <c r="I40" s="74">
        <v>24834</v>
      </c>
      <c r="J40" s="74">
        <v>71115</v>
      </c>
      <c r="K40" s="36"/>
    </row>
    <row r="41" spans="1:11" s="38" customFormat="1" ht="21" customHeight="1" x14ac:dyDescent="0.2">
      <c r="A41" s="35" t="s">
        <v>52</v>
      </c>
      <c r="B41" s="36">
        <f t="shared" si="1"/>
        <v>221124</v>
      </c>
      <c r="C41" s="36">
        <f t="shared" si="2"/>
        <v>97178</v>
      </c>
      <c r="D41" s="36">
        <v>89048</v>
      </c>
      <c r="E41" s="36">
        <v>102</v>
      </c>
      <c r="F41" s="36">
        <v>8028</v>
      </c>
      <c r="G41" s="36">
        <f t="shared" si="3"/>
        <v>123946</v>
      </c>
      <c r="H41" s="36">
        <v>28646</v>
      </c>
      <c r="I41" s="36">
        <v>23795</v>
      </c>
      <c r="J41" s="36">
        <v>71505</v>
      </c>
      <c r="K41" s="36"/>
    </row>
    <row r="42" spans="1:11" s="38" customFormat="1" ht="21" customHeight="1" x14ac:dyDescent="0.2">
      <c r="A42" s="72" t="s">
        <v>53</v>
      </c>
      <c r="B42" s="73">
        <f t="shared" si="1"/>
        <v>222694</v>
      </c>
      <c r="C42" s="73">
        <f t="shared" si="2"/>
        <v>97800</v>
      </c>
      <c r="D42" s="73">
        <v>89670</v>
      </c>
      <c r="E42" s="73">
        <v>103</v>
      </c>
      <c r="F42" s="73">
        <v>8027</v>
      </c>
      <c r="G42" s="73">
        <f t="shared" si="3"/>
        <v>124894</v>
      </c>
      <c r="H42" s="73">
        <v>28208</v>
      </c>
      <c r="I42" s="73">
        <v>22576</v>
      </c>
      <c r="J42" s="73">
        <v>74110</v>
      </c>
      <c r="K42" s="36"/>
    </row>
    <row r="43" spans="1:11" s="38" customFormat="1" ht="21" customHeight="1" x14ac:dyDescent="0.2">
      <c r="A43" s="35" t="s">
        <v>54</v>
      </c>
      <c r="B43" s="36">
        <f t="shared" si="1"/>
        <v>223982</v>
      </c>
      <c r="C43" s="36">
        <f t="shared" si="2"/>
        <v>99699</v>
      </c>
      <c r="D43" s="36">
        <v>91673</v>
      </c>
      <c r="E43" s="36">
        <v>104</v>
      </c>
      <c r="F43" s="36">
        <v>7922</v>
      </c>
      <c r="G43" s="36">
        <f t="shared" si="3"/>
        <v>124283</v>
      </c>
      <c r="H43" s="36">
        <v>29400</v>
      </c>
      <c r="I43" s="36">
        <v>23611</v>
      </c>
      <c r="J43" s="36">
        <v>71272</v>
      </c>
      <c r="K43" s="36"/>
    </row>
    <row r="44" spans="1:11" s="38" customFormat="1" ht="21" customHeight="1" x14ac:dyDescent="0.2">
      <c r="A44" s="72" t="s">
        <v>55</v>
      </c>
      <c r="B44" s="74">
        <f t="shared" si="1"/>
        <v>223718</v>
      </c>
      <c r="C44" s="74">
        <f t="shared" si="2"/>
        <v>98890</v>
      </c>
      <c r="D44" s="74">
        <v>94659</v>
      </c>
      <c r="E44" s="74">
        <v>71</v>
      </c>
      <c r="F44" s="74">
        <v>4160</v>
      </c>
      <c r="G44" s="74">
        <f t="shared" si="3"/>
        <v>124828</v>
      </c>
      <c r="H44" s="74">
        <v>29177</v>
      </c>
      <c r="I44" s="74">
        <v>22335</v>
      </c>
      <c r="J44" s="74">
        <v>73316</v>
      </c>
      <c r="K44" s="36"/>
    </row>
    <row r="45" spans="1:11" s="38" customFormat="1" ht="21" customHeight="1" x14ac:dyDescent="0.2">
      <c r="A45" s="35" t="s">
        <v>56</v>
      </c>
      <c r="B45" s="36">
        <f t="shared" si="1"/>
        <v>228639</v>
      </c>
      <c r="C45" s="36">
        <f t="shared" si="2"/>
        <v>100052</v>
      </c>
      <c r="D45" s="36">
        <v>95686</v>
      </c>
      <c r="E45" s="36">
        <v>72</v>
      </c>
      <c r="F45" s="36">
        <v>4294</v>
      </c>
      <c r="G45" s="36">
        <f t="shared" si="3"/>
        <v>128587</v>
      </c>
      <c r="H45" s="36">
        <v>29333</v>
      </c>
      <c r="I45" s="36">
        <v>24150</v>
      </c>
      <c r="J45" s="36">
        <v>75104</v>
      </c>
      <c r="K45" s="36"/>
    </row>
    <row r="46" spans="1:11" s="38" customFormat="1" ht="21" customHeight="1" x14ac:dyDescent="0.2">
      <c r="A46" s="72" t="s">
        <v>57</v>
      </c>
      <c r="B46" s="73">
        <f t="shared" si="1"/>
        <v>220741</v>
      </c>
      <c r="C46" s="73">
        <f t="shared" si="2"/>
        <v>102353</v>
      </c>
      <c r="D46" s="73">
        <v>98521</v>
      </c>
      <c r="E46" s="73">
        <v>75</v>
      </c>
      <c r="F46" s="73">
        <v>3757</v>
      </c>
      <c r="G46" s="73">
        <f t="shared" si="3"/>
        <v>118388</v>
      </c>
      <c r="H46" s="73">
        <v>31378</v>
      </c>
      <c r="I46" s="73">
        <v>22794</v>
      </c>
      <c r="J46" s="73">
        <v>64216</v>
      </c>
      <c r="K46" s="36"/>
    </row>
    <row r="47" spans="1:11" s="38" customFormat="1" ht="21" customHeight="1" x14ac:dyDescent="0.2">
      <c r="A47" s="35" t="s">
        <v>58</v>
      </c>
      <c r="B47" s="36">
        <f t="shared" si="1"/>
        <v>221160</v>
      </c>
      <c r="C47" s="36">
        <f t="shared" si="2"/>
        <v>102603</v>
      </c>
      <c r="D47" s="36">
        <v>98948</v>
      </c>
      <c r="E47" s="36">
        <v>87</v>
      </c>
      <c r="F47" s="36">
        <v>3568</v>
      </c>
      <c r="G47" s="36">
        <f t="shared" si="3"/>
        <v>118557</v>
      </c>
      <c r="H47" s="36">
        <v>30153</v>
      </c>
      <c r="I47" s="36">
        <v>22432</v>
      </c>
      <c r="J47" s="36">
        <v>65972</v>
      </c>
      <c r="K47" s="36"/>
    </row>
    <row r="48" spans="1:11" s="38" customFormat="1" ht="21" customHeight="1" x14ac:dyDescent="0.2">
      <c r="A48" s="72" t="s">
        <v>59</v>
      </c>
      <c r="B48" s="74">
        <f t="shared" si="1"/>
        <v>215538</v>
      </c>
      <c r="C48" s="74">
        <f t="shared" si="2"/>
        <v>101736</v>
      </c>
      <c r="D48" s="74">
        <v>98149</v>
      </c>
      <c r="E48" s="74">
        <v>87</v>
      </c>
      <c r="F48" s="74">
        <v>3500</v>
      </c>
      <c r="G48" s="74">
        <f t="shared" si="3"/>
        <v>113802</v>
      </c>
      <c r="H48" s="74">
        <v>26489</v>
      </c>
      <c r="I48" s="74">
        <v>23732</v>
      </c>
      <c r="J48" s="74">
        <v>63581</v>
      </c>
      <c r="K48" s="36"/>
    </row>
    <row r="49" spans="1:11" s="38" customFormat="1" ht="21" customHeight="1" x14ac:dyDescent="0.2">
      <c r="A49" s="9" t="s">
        <v>125</v>
      </c>
      <c r="B49" s="36">
        <f t="shared" si="1"/>
        <v>217696</v>
      </c>
      <c r="C49" s="36">
        <f t="shared" si="2"/>
        <v>98991</v>
      </c>
      <c r="D49" s="36">
        <v>95160</v>
      </c>
      <c r="E49" s="36">
        <v>74</v>
      </c>
      <c r="F49" s="36">
        <v>3757</v>
      </c>
      <c r="G49" s="36">
        <f t="shared" si="3"/>
        <v>118705</v>
      </c>
      <c r="H49" s="36">
        <v>27555</v>
      </c>
      <c r="I49" s="36">
        <v>25564</v>
      </c>
      <c r="J49" s="36">
        <v>65586</v>
      </c>
      <c r="K49" s="36"/>
    </row>
    <row r="50" spans="1:11" s="38" customFormat="1" ht="21" customHeight="1" x14ac:dyDescent="0.2">
      <c r="A50" s="69" t="s">
        <v>126</v>
      </c>
      <c r="B50" s="73">
        <f t="shared" si="1"/>
        <v>222359</v>
      </c>
      <c r="C50" s="73">
        <f t="shared" si="2"/>
        <v>103603</v>
      </c>
      <c r="D50" s="73">
        <v>99504</v>
      </c>
      <c r="E50" s="73">
        <v>100</v>
      </c>
      <c r="F50" s="73">
        <v>3999</v>
      </c>
      <c r="G50" s="73">
        <f t="shared" si="3"/>
        <v>118756</v>
      </c>
      <c r="H50" s="73">
        <v>28276</v>
      </c>
      <c r="I50" s="73">
        <v>25521</v>
      </c>
      <c r="J50" s="73">
        <v>64959</v>
      </c>
      <c r="K50" s="36"/>
    </row>
    <row r="51" spans="1:11" s="38" customFormat="1" ht="21" customHeight="1" x14ac:dyDescent="0.2">
      <c r="A51" s="9" t="s">
        <v>127</v>
      </c>
      <c r="B51" s="36">
        <f t="shared" si="1"/>
        <v>229248</v>
      </c>
      <c r="C51" s="36">
        <f t="shared" si="2"/>
        <v>107590</v>
      </c>
      <c r="D51" s="36">
        <v>103492</v>
      </c>
      <c r="E51" s="36">
        <v>97</v>
      </c>
      <c r="F51" s="36">
        <v>4001</v>
      </c>
      <c r="G51" s="36">
        <f t="shared" si="3"/>
        <v>121658</v>
      </c>
      <c r="H51" s="36">
        <v>30555</v>
      </c>
      <c r="I51" s="36">
        <v>25393</v>
      </c>
      <c r="J51" s="36">
        <v>65710</v>
      </c>
      <c r="K51" s="36"/>
    </row>
    <row r="52" spans="1:11" s="38" customFormat="1" ht="21" customHeight="1" x14ac:dyDescent="0.2">
      <c r="A52" s="69" t="s">
        <v>128</v>
      </c>
      <c r="B52" s="74">
        <f t="shared" si="1"/>
        <v>232764</v>
      </c>
      <c r="C52" s="74">
        <f t="shared" si="2"/>
        <v>109603</v>
      </c>
      <c r="D52" s="74">
        <v>105808</v>
      </c>
      <c r="E52" s="74">
        <v>503</v>
      </c>
      <c r="F52" s="74">
        <v>3292</v>
      </c>
      <c r="G52" s="74">
        <f t="shared" si="3"/>
        <v>123161</v>
      </c>
      <c r="H52" s="74">
        <v>29377</v>
      </c>
      <c r="I52" s="74">
        <v>26543</v>
      </c>
      <c r="J52" s="74">
        <v>67241</v>
      </c>
      <c r="K52" s="36"/>
    </row>
    <row r="53" spans="1:11" s="38" customFormat="1" ht="21" customHeight="1" x14ac:dyDescent="0.2">
      <c r="A53" s="9" t="s">
        <v>132</v>
      </c>
      <c r="B53" s="36">
        <f t="shared" ref="B53:B56" si="4">+C53+G53</f>
        <v>235439</v>
      </c>
      <c r="C53" s="36">
        <f t="shared" ref="C53:C56" si="5">+D53+E53+F53</f>
        <v>109018</v>
      </c>
      <c r="D53" s="36">
        <v>105669</v>
      </c>
      <c r="E53" s="36">
        <v>85</v>
      </c>
      <c r="F53" s="36">
        <v>3264</v>
      </c>
      <c r="G53" s="36">
        <f t="shared" ref="G53:G56" si="6">+H53+I53+J53</f>
        <v>126421</v>
      </c>
      <c r="H53" s="36">
        <v>30469</v>
      </c>
      <c r="I53" s="36">
        <v>26441</v>
      </c>
      <c r="J53" s="36">
        <v>69511</v>
      </c>
      <c r="K53" s="36"/>
    </row>
    <row r="54" spans="1:11" s="38" customFormat="1" ht="21" customHeight="1" x14ac:dyDescent="0.2">
      <c r="A54" s="69" t="s">
        <v>133</v>
      </c>
      <c r="B54" s="73">
        <f t="shared" si="4"/>
        <v>240636</v>
      </c>
      <c r="C54" s="73">
        <f t="shared" si="5"/>
        <v>111015</v>
      </c>
      <c r="D54" s="73">
        <v>107631</v>
      </c>
      <c r="E54" s="73">
        <v>87</v>
      </c>
      <c r="F54" s="73">
        <v>3297</v>
      </c>
      <c r="G54" s="73">
        <f t="shared" si="6"/>
        <v>129621</v>
      </c>
      <c r="H54" s="73">
        <v>33497</v>
      </c>
      <c r="I54" s="73">
        <v>26172</v>
      </c>
      <c r="J54" s="73">
        <v>69952</v>
      </c>
      <c r="K54" s="36"/>
    </row>
    <row r="55" spans="1:11" s="38" customFormat="1" ht="21" customHeight="1" x14ac:dyDescent="0.2">
      <c r="A55" s="9" t="s">
        <v>134</v>
      </c>
      <c r="B55" s="36">
        <f t="shared" si="4"/>
        <v>245127</v>
      </c>
      <c r="C55" s="36">
        <f t="shared" si="5"/>
        <v>119288</v>
      </c>
      <c r="D55" s="36">
        <v>115824</v>
      </c>
      <c r="E55" s="36">
        <v>157</v>
      </c>
      <c r="F55" s="36">
        <v>3307</v>
      </c>
      <c r="G55" s="36">
        <f t="shared" si="6"/>
        <v>125839</v>
      </c>
      <c r="H55" s="36">
        <v>33031</v>
      </c>
      <c r="I55" s="36">
        <v>25375</v>
      </c>
      <c r="J55" s="36">
        <v>67433</v>
      </c>
      <c r="K55" s="36"/>
    </row>
    <row r="56" spans="1:11" s="38" customFormat="1" ht="21" customHeight="1" x14ac:dyDescent="0.2">
      <c r="A56" s="69" t="s">
        <v>135</v>
      </c>
      <c r="B56" s="74">
        <f t="shared" si="4"/>
        <v>243827</v>
      </c>
      <c r="C56" s="74">
        <f t="shared" si="5"/>
        <v>114296</v>
      </c>
      <c r="D56" s="74">
        <v>111328</v>
      </c>
      <c r="E56" s="74">
        <v>38</v>
      </c>
      <c r="F56" s="74">
        <v>2930</v>
      </c>
      <c r="G56" s="74">
        <f t="shared" si="6"/>
        <v>129531</v>
      </c>
      <c r="H56" s="74">
        <v>33572</v>
      </c>
      <c r="I56" s="74">
        <v>26807</v>
      </c>
      <c r="J56" s="74">
        <v>69152</v>
      </c>
      <c r="K56" s="36"/>
    </row>
    <row r="57" spans="1:11" s="38" customFormat="1" ht="21" customHeight="1" x14ac:dyDescent="0.2">
      <c r="A57" s="9" t="s">
        <v>136</v>
      </c>
      <c r="B57" s="36">
        <f t="shared" ref="B57:B60" si="7">+C57+G57</f>
        <v>250878</v>
      </c>
      <c r="C57" s="36">
        <f t="shared" ref="C57:C60" si="8">+D57+E57+F57</f>
        <v>116029</v>
      </c>
      <c r="D57" s="36">
        <v>113055</v>
      </c>
      <c r="E57" s="36">
        <v>68</v>
      </c>
      <c r="F57" s="36">
        <v>2906</v>
      </c>
      <c r="G57" s="36">
        <f t="shared" ref="G57:G60" si="9">+H57+I57+J57</f>
        <v>134849</v>
      </c>
      <c r="H57" s="36">
        <v>35058</v>
      </c>
      <c r="I57" s="36">
        <v>27406</v>
      </c>
      <c r="J57" s="36">
        <v>72385</v>
      </c>
      <c r="K57" s="36"/>
    </row>
    <row r="58" spans="1:11" s="38" customFormat="1" ht="21" customHeight="1" x14ac:dyDescent="0.2">
      <c r="A58" s="69" t="s">
        <v>137</v>
      </c>
      <c r="B58" s="73">
        <f t="shared" si="7"/>
        <v>246183</v>
      </c>
      <c r="C58" s="73">
        <f t="shared" si="8"/>
        <v>103297</v>
      </c>
      <c r="D58" s="73">
        <v>100197</v>
      </c>
      <c r="E58" s="73">
        <v>70</v>
      </c>
      <c r="F58" s="73">
        <v>3030</v>
      </c>
      <c r="G58" s="73">
        <f t="shared" si="9"/>
        <v>142886</v>
      </c>
      <c r="H58" s="73">
        <v>36770</v>
      </c>
      <c r="I58" s="73">
        <v>28240</v>
      </c>
      <c r="J58" s="73">
        <v>77876</v>
      </c>
      <c r="K58" s="36"/>
    </row>
    <row r="59" spans="1:11" s="38" customFormat="1" ht="21" customHeight="1" x14ac:dyDescent="0.2">
      <c r="A59" s="9" t="s">
        <v>138</v>
      </c>
      <c r="B59" s="36">
        <f t="shared" si="7"/>
        <v>242846</v>
      </c>
      <c r="C59" s="36">
        <f t="shared" si="8"/>
        <v>104961</v>
      </c>
      <c r="D59" s="36">
        <v>101942</v>
      </c>
      <c r="E59" s="36">
        <v>58</v>
      </c>
      <c r="F59" s="36">
        <v>2961</v>
      </c>
      <c r="G59" s="36">
        <f t="shared" si="9"/>
        <v>137885</v>
      </c>
      <c r="H59" s="36">
        <v>34719</v>
      </c>
      <c r="I59" s="36">
        <v>28406</v>
      </c>
      <c r="J59" s="36">
        <v>74760</v>
      </c>
      <c r="K59" s="36"/>
    </row>
    <row r="60" spans="1:11" s="38" customFormat="1" ht="21" customHeight="1" x14ac:dyDescent="0.2">
      <c r="A60" s="69" t="s">
        <v>139</v>
      </c>
      <c r="B60" s="74">
        <f t="shared" si="7"/>
        <v>268694</v>
      </c>
      <c r="C60" s="74">
        <f t="shared" si="8"/>
        <v>110987</v>
      </c>
      <c r="D60" s="74">
        <v>107735</v>
      </c>
      <c r="E60" s="74">
        <v>55</v>
      </c>
      <c r="F60" s="74">
        <v>3197</v>
      </c>
      <c r="G60" s="74">
        <f t="shared" si="9"/>
        <v>157707</v>
      </c>
      <c r="H60" s="74">
        <v>43492</v>
      </c>
      <c r="I60" s="74">
        <v>34123</v>
      </c>
      <c r="J60" s="74">
        <v>80092</v>
      </c>
      <c r="K60" s="36"/>
    </row>
    <row r="61" spans="1:11" s="38" customFormat="1" ht="21" customHeight="1" x14ac:dyDescent="0.2">
      <c r="A61" s="9" t="s">
        <v>140</v>
      </c>
      <c r="B61" s="36">
        <f t="shared" ref="B61:B68" si="10">+C61+G61</f>
        <v>256571</v>
      </c>
      <c r="C61" s="36">
        <f t="shared" ref="C61:C68" si="11">+D61+E61+F61</f>
        <v>101877</v>
      </c>
      <c r="D61" s="36">
        <v>98689</v>
      </c>
      <c r="E61" s="36">
        <v>107</v>
      </c>
      <c r="F61" s="36">
        <v>3081</v>
      </c>
      <c r="G61" s="36">
        <f t="shared" ref="G61:G68" si="12">+H61+I61+J61</f>
        <v>154694</v>
      </c>
      <c r="H61" s="36">
        <v>40320</v>
      </c>
      <c r="I61" s="36">
        <v>34118</v>
      </c>
      <c r="J61" s="36">
        <v>80256</v>
      </c>
      <c r="K61" s="36"/>
    </row>
    <row r="62" spans="1:11" s="38" customFormat="1" ht="21" customHeight="1" x14ac:dyDescent="0.2">
      <c r="A62" s="69" t="s">
        <v>141</v>
      </c>
      <c r="B62" s="73">
        <f t="shared" si="10"/>
        <v>255235</v>
      </c>
      <c r="C62" s="73">
        <f t="shared" si="11"/>
        <v>103028</v>
      </c>
      <c r="D62" s="73">
        <v>99826</v>
      </c>
      <c r="E62" s="73">
        <v>108</v>
      </c>
      <c r="F62" s="73">
        <v>3094</v>
      </c>
      <c r="G62" s="73">
        <f t="shared" si="12"/>
        <v>152207</v>
      </c>
      <c r="H62" s="73">
        <v>39297</v>
      </c>
      <c r="I62" s="73">
        <v>32620</v>
      </c>
      <c r="J62" s="73">
        <v>80290</v>
      </c>
      <c r="K62" s="36"/>
    </row>
    <row r="63" spans="1:11" s="38" customFormat="1" ht="21" customHeight="1" x14ac:dyDescent="0.2">
      <c r="A63" s="9" t="s">
        <v>142</v>
      </c>
      <c r="B63" s="36">
        <f t="shared" si="10"/>
        <v>257496</v>
      </c>
      <c r="C63" s="36">
        <f t="shared" si="11"/>
        <v>106560</v>
      </c>
      <c r="D63" s="36">
        <v>103297</v>
      </c>
      <c r="E63" s="36">
        <v>120</v>
      </c>
      <c r="F63" s="36">
        <v>3143</v>
      </c>
      <c r="G63" s="36">
        <f t="shared" si="12"/>
        <v>150936</v>
      </c>
      <c r="H63" s="36">
        <v>39594</v>
      </c>
      <c r="I63" s="36">
        <v>31851</v>
      </c>
      <c r="J63" s="36">
        <v>79491</v>
      </c>
      <c r="K63" s="36"/>
    </row>
    <row r="64" spans="1:11" s="38" customFormat="1" ht="21" customHeight="1" x14ac:dyDescent="0.2">
      <c r="A64" s="69" t="s">
        <v>143</v>
      </c>
      <c r="B64" s="74">
        <f t="shared" si="10"/>
        <v>254475</v>
      </c>
      <c r="C64" s="74">
        <f t="shared" si="11"/>
        <v>101920</v>
      </c>
      <c r="D64" s="74">
        <v>98773</v>
      </c>
      <c r="E64" s="74">
        <v>50</v>
      </c>
      <c r="F64" s="74">
        <v>3097</v>
      </c>
      <c r="G64" s="74">
        <f t="shared" si="12"/>
        <v>152555</v>
      </c>
      <c r="H64" s="74">
        <v>35988</v>
      </c>
      <c r="I64" s="74">
        <v>34134</v>
      </c>
      <c r="J64" s="74">
        <v>82433</v>
      </c>
      <c r="K64" s="36"/>
    </row>
    <row r="65" spans="1:11" s="38" customFormat="1" ht="21" customHeight="1" x14ac:dyDescent="0.2">
      <c r="A65" s="35" t="s">
        <v>144</v>
      </c>
      <c r="B65" s="36">
        <f t="shared" si="10"/>
        <v>258713</v>
      </c>
      <c r="C65" s="36">
        <f t="shared" si="11"/>
        <v>105609</v>
      </c>
      <c r="D65" s="36">
        <v>102407</v>
      </c>
      <c r="E65" s="36">
        <v>52</v>
      </c>
      <c r="F65" s="36">
        <v>3150</v>
      </c>
      <c r="G65" s="36">
        <f t="shared" si="12"/>
        <v>153104</v>
      </c>
      <c r="H65" s="36">
        <v>36355</v>
      </c>
      <c r="I65" s="36">
        <v>34188</v>
      </c>
      <c r="J65" s="36">
        <v>82561</v>
      </c>
      <c r="K65" s="36"/>
    </row>
    <row r="66" spans="1:11" s="38" customFormat="1" ht="21" customHeight="1" x14ac:dyDescent="0.2">
      <c r="A66" s="72" t="s">
        <v>145</v>
      </c>
      <c r="B66" s="73">
        <f t="shared" si="10"/>
        <v>261136</v>
      </c>
      <c r="C66" s="73">
        <f t="shared" si="11"/>
        <v>101119</v>
      </c>
      <c r="D66" s="73">
        <v>97616</v>
      </c>
      <c r="E66" s="73">
        <v>53</v>
      </c>
      <c r="F66" s="73">
        <v>3450</v>
      </c>
      <c r="G66" s="73">
        <f t="shared" si="12"/>
        <v>160017</v>
      </c>
      <c r="H66" s="73">
        <v>39131</v>
      </c>
      <c r="I66" s="73">
        <v>35113</v>
      </c>
      <c r="J66" s="73">
        <v>85773</v>
      </c>
      <c r="K66" s="36"/>
    </row>
    <row r="67" spans="1:11" s="38" customFormat="1" ht="21" customHeight="1" x14ac:dyDescent="0.2">
      <c r="A67" s="35" t="s">
        <v>146</v>
      </c>
      <c r="B67" s="36">
        <f t="shared" si="10"/>
        <v>247044</v>
      </c>
      <c r="C67" s="36">
        <f t="shared" si="11"/>
        <v>93183</v>
      </c>
      <c r="D67" s="36">
        <v>89839</v>
      </c>
      <c r="E67" s="36">
        <v>58</v>
      </c>
      <c r="F67" s="36">
        <v>3286</v>
      </c>
      <c r="G67" s="36">
        <f t="shared" si="12"/>
        <v>153861</v>
      </c>
      <c r="H67" s="36">
        <v>38056</v>
      </c>
      <c r="I67" s="36">
        <v>33533</v>
      </c>
      <c r="J67" s="36">
        <v>82272</v>
      </c>
      <c r="K67" s="36"/>
    </row>
    <row r="68" spans="1:11" s="38" customFormat="1" ht="21" customHeight="1" x14ac:dyDescent="0.2">
      <c r="A68" s="72" t="s">
        <v>147</v>
      </c>
      <c r="B68" s="74">
        <f t="shared" si="10"/>
        <v>250674</v>
      </c>
      <c r="C68" s="74">
        <f t="shared" si="11"/>
        <v>88859</v>
      </c>
      <c r="D68" s="74">
        <v>85634</v>
      </c>
      <c r="E68" s="74">
        <v>44</v>
      </c>
      <c r="F68" s="74">
        <v>3181</v>
      </c>
      <c r="G68" s="74">
        <f t="shared" si="12"/>
        <v>161815</v>
      </c>
      <c r="H68" s="74">
        <v>40068</v>
      </c>
      <c r="I68" s="74">
        <v>35417</v>
      </c>
      <c r="J68" s="74">
        <v>86330</v>
      </c>
      <c r="K68" s="36"/>
    </row>
    <row r="69" spans="1:11" s="38" customFormat="1" ht="21" customHeight="1" x14ac:dyDescent="0.2">
      <c r="A69" s="35" t="s">
        <v>149</v>
      </c>
      <c r="B69" s="36">
        <f t="shared" ref="B69:B72" si="13">+C69+G69</f>
        <v>257048</v>
      </c>
      <c r="C69" s="36">
        <f t="shared" ref="C69:C72" si="14">+D69+E69+F69</f>
        <v>91625</v>
      </c>
      <c r="D69" s="36">
        <v>88370</v>
      </c>
      <c r="E69" s="36">
        <v>63</v>
      </c>
      <c r="F69" s="36">
        <v>3192</v>
      </c>
      <c r="G69" s="36">
        <f t="shared" ref="G69:G72" si="15">+H69+I69+J69</f>
        <v>165423</v>
      </c>
      <c r="H69" s="36">
        <v>40502</v>
      </c>
      <c r="I69" s="36">
        <v>34452</v>
      </c>
      <c r="J69" s="36">
        <v>90469</v>
      </c>
      <c r="K69" s="36"/>
    </row>
    <row r="70" spans="1:11" s="38" customFormat="1" ht="21" customHeight="1" x14ac:dyDescent="0.2">
      <c r="A70" s="72" t="s">
        <v>150</v>
      </c>
      <c r="B70" s="73">
        <f t="shared" si="13"/>
        <v>253873</v>
      </c>
      <c r="C70" s="73">
        <f t="shared" si="14"/>
        <v>92304</v>
      </c>
      <c r="D70" s="73">
        <v>88926</v>
      </c>
      <c r="E70" s="73">
        <v>56</v>
      </c>
      <c r="F70" s="73">
        <v>3322</v>
      </c>
      <c r="G70" s="73">
        <f t="shared" si="15"/>
        <v>161569</v>
      </c>
      <c r="H70" s="73">
        <v>40197</v>
      </c>
      <c r="I70" s="73">
        <v>33761</v>
      </c>
      <c r="J70" s="73">
        <v>87611</v>
      </c>
      <c r="K70" s="36"/>
    </row>
    <row r="71" spans="1:11" s="38" customFormat="1" ht="21" customHeight="1" x14ac:dyDescent="0.2">
      <c r="A71" s="35" t="s">
        <v>151</v>
      </c>
      <c r="B71" s="36">
        <f t="shared" si="13"/>
        <v>265757</v>
      </c>
      <c r="C71" s="36">
        <f t="shared" si="14"/>
        <v>90860</v>
      </c>
      <c r="D71" s="36">
        <v>87395</v>
      </c>
      <c r="E71" s="36">
        <v>61</v>
      </c>
      <c r="F71" s="36">
        <v>3404</v>
      </c>
      <c r="G71" s="36">
        <f t="shared" si="15"/>
        <v>174897</v>
      </c>
      <c r="H71" s="36">
        <v>43109</v>
      </c>
      <c r="I71" s="36">
        <v>37702</v>
      </c>
      <c r="J71" s="36">
        <v>94086</v>
      </c>
      <c r="K71" s="36"/>
    </row>
    <row r="72" spans="1:11" s="38" customFormat="1" ht="21" customHeight="1" x14ac:dyDescent="0.2">
      <c r="A72" s="72" t="s">
        <v>152</v>
      </c>
      <c r="B72" s="74">
        <f t="shared" si="13"/>
        <v>260834</v>
      </c>
      <c r="C72" s="74">
        <f t="shared" si="14"/>
        <v>81878</v>
      </c>
      <c r="D72" s="74">
        <v>78154</v>
      </c>
      <c r="E72" s="74">
        <v>345</v>
      </c>
      <c r="F72" s="74">
        <v>3379</v>
      </c>
      <c r="G72" s="74">
        <f t="shared" si="15"/>
        <v>178956</v>
      </c>
      <c r="H72" s="74">
        <v>38477</v>
      </c>
      <c r="I72" s="74">
        <v>40549</v>
      </c>
      <c r="J72" s="74">
        <v>99930</v>
      </c>
      <c r="K72" s="36"/>
    </row>
    <row r="73" spans="1:11" s="38" customFormat="1" ht="21" customHeight="1" x14ac:dyDescent="0.2">
      <c r="A73" s="35" t="s">
        <v>153</v>
      </c>
      <c r="B73" s="36">
        <f t="shared" ref="B73:B76" si="16">+C73+G73</f>
        <v>268480</v>
      </c>
      <c r="C73" s="36">
        <f t="shared" ref="C73:C76" si="17">+D73+E73+F73</f>
        <v>79456</v>
      </c>
      <c r="D73" s="36">
        <v>75888</v>
      </c>
      <c r="E73" s="36">
        <v>66</v>
      </c>
      <c r="F73" s="36">
        <v>3502</v>
      </c>
      <c r="G73" s="36">
        <f t="shared" ref="G73:G76" si="18">+H73+I73+J73</f>
        <v>189024</v>
      </c>
      <c r="H73" s="36">
        <v>40699</v>
      </c>
      <c r="I73" s="36">
        <v>42867</v>
      </c>
      <c r="J73" s="36">
        <v>105458</v>
      </c>
      <c r="K73" s="36"/>
    </row>
    <row r="74" spans="1:11" s="38" customFormat="1" ht="21" customHeight="1" x14ac:dyDescent="0.2">
      <c r="A74" s="72" t="s">
        <v>154</v>
      </c>
      <c r="B74" s="73">
        <f t="shared" si="16"/>
        <v>255807</v>
      </c>
      <c r="C74" s="73">
        <f t="shared" si="17"/>
        <v>77730</v>
      </c>
      <c r="D74" s="73">
        <v>74235</v>
      </c>
      <c r="E74" s="73">
        <v>55</v>
      </c>
      <c r="F74" s="73">
        <v>3440</v>
      </c>
      <c r="G74" s="73">
        <f t="shared" si="18"/>
        <v>178077</v>
      </c>
      <c r="H74" s="73">
        <v>40671</v>
      </c>
      <c r="I74" s="73">
        <v>38811</v>
      </c>
      <c r="J74" s="73">
        <v>98595</v>
      </c>
      <c r="K74" s="36"/>
    </row>
    <row r="75" spans="1:11" s="38" customFormat="1" ht="21" customHeight="1" x14ac:dyDescent="0.2">
      <c r="A75" s="35" t="s">
        <v>155</v>
      </c>
      <c r="B75" s="36">
        <f t="shared" si="16"/>
        <v>268201</v>
      </c>
      <c r="C75" s="36">
        <f t="shared" si="17"/>
        <v>77968</v>
      </c>
      <c r="D75" s="36">
        <v>74379</v>
      </c>
      <c r="E75" s="36">
        <v>63</v>
      </c>
      <c r="F75" s="36">
        <v>3526</v>
      </c>
      <c r="G75" s="36">
        <f t="shared" si="18"/>
        <v>190233</v>
      </c>
      <c r="H75" s="36">
        <v>40478</v>
      </c>
      <c r="I75" s="36">
        <v>44770</v>
      </c>
      <c r="J75" s="36">
        <v>104985</v>
      </c>
      <c r="K75" s="36"/>
    </row>
    <row r="76" spans="1:11" s="38" customFormat="1" ht="21" customHeight="1" x14ac:dyDescent="0.2">
      <c r="A76" s="72" t="s">
        <v>156</v>
      </c>
      <c r="B76" s="74">
        <f t="shared" si="16"/>
        <v>285741</v>
      </c>
      <c r="C76" s="74">
        <f t="shared" si="17"/>
        <v>84946</v>
      </c>
      <c r="D76" s="74">
        <v>81087</v>
      </c>
      <c r="E76" s="74">
        <v>207</v>
      </c>
      <c r="F76" s="74">
        <v>3652</v>
      </c>
      <c r="G76" s="74">
        <f t="shared" si="18"/>
        <v>200795</v>
      </c>
      <c r="H76" s="74">
        <v>39743</v>
      </c>
      <c r="I76" s="74">
        <v>49804</v>
      </c>
      <c r="J76" s="74">
        <v>111248</v>
      </c>
      <c r="K76" s="36"/>
    </row>
    <row r="77" spans="1:11" s="38" customFormat="1" ht="21" customHeight="1" x14ac:dyDescent="0.2">
      <c r="A77" s="35" t="s">
        <v>158</v>
      </c>
      <c r="B77" s="36">
        <f t="shared" ref="B77:B80" si="19">+C77+G77</f>
        <v>301869</v>
      </c>
      <c r="C77" s="36">
        <f t="shared" ref="C77:C80" si="20">+D77+E77+F77</f>
        <v>88568</v>
      </c>
      <c r="D77" s="36">
        <v>84997</v>
      </c>
      <c r="E77" s="36">
        <v>68</v>
      </c>
      <c r="F77" s="36">
        <v>3503</v>
      </c>
      <c r="G77" s="36">
        <f t="shared" ref="G77:G80" si="21">+H77+I77+J77</f>
        <v>213301</v>
      </c>
      <c r="H77" s="36">
        <v>44152</v>
      </c>
      <c r="I77" s="36">
        <v>52756</v>
      </c>
      <c r="J77" s="36">
        <v>116393</v>
      </c>
      <c r="K77" s="36"/>
    </row>
    <row r="78" spans="1:11" s="38" customFormat="1" ht="21" customHeight="1" x14ac:dyDescent="0.2">
      <c r="A78" s="72" t="s">
        <v>159</v>
      </c>
      <c r="B78" s="73">
        <f t="shared" si="19"/>
        <v>304148</v>
      </c>
      <c r="C78" s="73">
        <f t="shared" si="20"/>
        <v>90333</v>
      </c>
      <c r="D78" s="73">
        <v>86931</v>
      </c>
      <c r="E78" s="73">
        <v>68</v>
      </c>
      <c r="F78" s="73">
        <v>3334</v>
      </c>
      <c r="G78" s="73">
        <f t="shared" si="21"/>
        <v>213815</v>
      </c>
      <c r="H78" s="73">
        <v>43823</v>
      </c>
      <c r="I78" s="73">
        <v>53772</v>
      </c>
      <c r="J78" s="73">
        <v>116220</v>
      </c>
      <c r="K78" s="36"/>
    </row>
    <row r="79" spans="1:11" s="38" customFormat="1" ht="21" customHeight="1" x14ac:dyDescent="0.2">
      <c r="A79" s="35" t="s">
        <v>160</v>
      </c>
      <c r="B79" s="36">
        <f t="shared" si="19"/>
        <v>315404</v>
      </c>
      <c r="C79" s="36">
        <f t="shared" si="20"/>
        <v>91782</v>
      </c>
      <c r="D79" s="36">
        <v>88254</v>
      </c>
      <c r="E79" s="36">
        <v>121</v>
      </c>
      <c r="F79" s="36">
        <v>3407</v>
      </c>
      <c r="G79" s="36">
        <f t="shared" si="21"/>
        <v>223622</v>
      </c>
      <c r="H79" s="36">
        <v>45691</v>
      </c>
      <c r="I79" s="36">
        <v>59395</v>
      </c>
      <c r="J79" s="36">
        <v>118536</v>
      </c>
      <c r="K79" s="36"/>
    </row>
    <row r="80" spans="1:11" s="38" customFormat="1" ht="21" customHeight="1" x14ac:dyDescent="0.2">
      <c r="A80" s="72" t="s">
        <v>161</v>
      </c>
      <c r="B80" s="74">
        <f t="shared" si="19"/>
        <v>323346</v>
      </c>
      <c r="C80" s="74">
        <f t="shared" si="20"/>
        <v>94511</v>
      </c>
      <c r="D80" s="74">
        <v>90803</v>
      </c>
      <c r="E80" s="74">
        <v>342</v>
      </c>
      <c r="F80" s="74">
        <v>3366</v>
      </c>
      <c r="G80" s="74">
        <f t="shared" si="21"/>
        <v>228835</v>
      </c>
      <c r="H80" s="74">
        <v>46373</v>
      </c>
      <c r="I80" s="74">
        <v>58117</v>
      </c>
      <c r="J80" s="74">
        <v>124345</v>
      </c>
      <c r="K80" s="36"/>
    </row>
    <row r="81" spans="1:11" s="38" customFormat="1" ht="21" customHeight="1" x14ac:dyDescent="0.2">
      <c r="A81" s="35" t="s">
        <v>162</v>
      </c>
      <c r="B81" s="36">
        <f t="shared" ref="B81:B84" si="22">+C81+G81</f>
        <v>338837</v>
      </c>
      <c r="C81" s="36">
        <f t="shared" ref="C81:C84" si="23">+D81+E81+F81</f>
        <v>98189</v>
      </c>
      <c r="D81" s="36">
        <v>94545</v>
      </c>
      <c r="E81" s="36">
        <v>241</v>
      </c>
      <c r="F81" s="36">
        <v>3403</v>
      </c>
      <c r="G81" s="36">
        <f t="shared" ref="G81:G84" si="24">+H81+I81+J81</f>
        <v>240648</v>
      </c>
      <c r="H81" s="36">
        <v>48598</v>
      </c>
      <c r="I81" s="36">
        <v>60261</v>
      </c>
      <c r="J81" s="36">
        <v>131789</v>
      </c>
      <c r="K81" s="36"/>
    </row>
    <row r="82" spans="1:11" s="38" customFormat="1" ht="21" customHeight="1" x14ac:dyDescent="0.2">
      <c r="A82" s="72" t="s">
        <v>163</v>
      </c>
      <c r="B82" s="73">
        <f t="shared" si="22"/>
        <v>341529</v>
      </c>
      <c r="C82" s="73">
        <f t="shared" si="23"/>
        <v>101391</v>
      </c>
      <c r="D82" s="73">
        <v>97581</v>
      </c>
      <c r="E82" s="73">
        <v>397</v>
      </c>
      <c r="F82" s="73">
        <v>3413</v>
      </c>
      <c r="G82" s="73">
        <f t="shared" si="24"/>
        <v>240138</v>
      </c>
      <c r="H82" s="73">
        <v>51703</v>
      </c>
      <c r="I82" s="73">
        <v>55632</v>
      </c>
      <c r="J82" s="73">
        <v>132803</v>
      </c>
      <c r="K82" s="36"/>
    </row>
    <row r="83" spans="1:11" s="38" customFormat="1" ht="21" customHeight="1" x14ac:dyDescent="0.2">
      <c r="A83" s="35" t="s">
        <v>164</v>
      </c>
      <c r="B83" s="36">
        <f t="shared" si="22"/>
        <v>357859</v>
      </c>
      <c r="C83" s="36">
        <f t="shared" si="23"/>
        <v>108134</v>
      </c>
      <c r="D83" s="36">
        <v>104276</v>
      </c>
      <c r="E83" s="36">
        <v>254</v>
      </c>
      <c r="F83" s="36">
        <v>3604</v>
      </c>
      <c r="G83" s="36">
        <f t="shared" si="24"/>
        <v>249725</v>
      </c>
      <c r="H83" s="36">
        <v>56249</v>
      </c>
      <c r="I83" s="36">
        <v>60285</v>
      </c>
      <c r="J83" s="36">
        <v>133191</v>
      </c>
      <c r="K83" s="36"/>
    </row>
    <row r="84" spans="1:11" s="38" customFormat="1" ht="21" customHeight="1" x14ac:dyDescent="0.2">
      <c r="A84" s="72" t="s">
        <v>165</v>
      </c>
      <c r="B84" s="74">
        <f t="shared" si="22"/>
        <v>360986</v>
      </c>
      <c r="C84" s="74">
        <f t="shared" si="23"/>
        <v>110503</v>
      </c>
      <c r="D84" s="74">
        <v>106500</v>
      </c>
      <c r="E84" s="74">
        <v>339</v>
      </c>
      <c r="F84" s="74">
        <v>3664</v>
      </c>
      <c r="G84" s="74">
        <f t="shared" si="24"/>
        <v>250483</v>
      </c>
      <c r="H84" s="74">
        <v>50406</v>
      </c>
      <c r="I84" s="74">
        <v>60474</v>
      </c>
      <c r="J84" s="74">
        <v>139603</v>
      </c>
      <c r="K84" s="36"/>
    </row>
    <row r="85" spans="1:11" s="38" customFormat="1" ht="21" customHeight="1" x14ac:dyDescent="0.2">
      <c r="A85" s="35" t="s">
        <v>166</v>
      </c>
      <c r="B85" s="36">
        <f t="shared" ref="B85:B88" si="25">+C85+G85</f>
        <v>369954</v>
      </c>
      <c r="C85" s="36">
        <f t="shared" ref="C85:C88" si="26">+D85+E85+F85</f>
        <v>112622</v>
      </c>
      <c r="D85" s="36">
        <v>111605</v>
      </c>
      <c r="E85" s="36">
        <v>294</v>
      </c>
      <c r="F85" s="36">
        <v>723</v>
      </c>
      <c r="G85" s="36">
        <f t="shared" ref="G85:G88" si="27">+H85+I85+J85</f>
        <v>257332</v>
      </c>
      <c r="H85" s="36">
        <v>52033</v>
      </c>
      <c r="I85" s="36">
        <v>64556</v>
      </c>
      <c r="J85" s="36">
        <v>140743</v>
      </c>
      <c r="K85" s="36"/>
    </row>
    <row r="86" spans="1:11" s="38" customFormat="1" ht="21" customHeight="1" x14ac:dyDescent="0.2">
      <c r="A86" s="72" t="s">
        <v>167</v>
      </c>
      <c r="B86" s="73">
        <f t="shared" si="25"/>
        <v>374326</v>
      </c>
      <c r="C86" s="73">
        <f t="shared" si="26"/>
        <v>119382</v>
      </c>
      <c r="D86" s="73">
        <v>106924</v>
      </c>
      <c r="E86" s="73">
        <v>300</v>
      </c>
      <c r="F86" s="73">
        <v>12158</v>
      </c>
      <c r="G86" s="73">
        <f t="shared" si="27"/>
        <v>254944</v>
      </c>
      <c r="H86" s="73">
        <v>51374</v>
      </c>
      <c r="I86" s="73">
        <v>64397</v>
      </c>
      <c r="J86" s="73">
        <v>139173</v>
      </c>
      <c r="K86" s="36"/>
    </row>
    <row r="87" spans="1:11" s="38" customFormat="1" ht="21" customHeight="1" x14ac:dyDescent="0.2">
      <c r="A87" s="35" t="s">
        <v>168</v>
      </c>
      <c r="B87" s="36">
        <f t="shared" si="25"/>
        <v>394649</v>
      </c>
      <c r="C87" s="36">
        <f t="shared" si="26"/>
        <v>126186</v>
      </c>
      <c r="D87" s="36">
        <v>113755</v>
      </c>
      <c r="E87" s="36">
        <v>424</v>
      </c>
      <c r="F87" s="36">
        <v>12007</v>
      </c>
      <c r="G87" s="36">
        <f t="shared" si="27"/>
        <v>268463</v>
      </c>
      <c r="H87" s="36">
        <v>55846</v>
      </c>
      <c r="I87" s="36">
        <v>68382</v>
      </c>
      <c r="J87" s="36">
        <v>144235</v>
      </c>
      <c r="K87" s="36"/>
    </row>
    <row r="88" spans="1:11" s="38" customFormat="1" ht="21" customHeight="1" x14ac:dyDescent="0.2">
      <c r="A88" s="72" t="s">
        <v>169</v>
      </c>
      <c r="B88" s="74">
        <f t="shared" si="25"/>
        <v>400554</v>
      </c>
      <c r="C88" s="74">
        <f t="shared" si="26"/>
        <v>122254</v>
      </c>
      <c r="D88" s="74">
        <v>120264</v>
      </c>
      <c r="E88" s="74">
        <v>839</v>
      </c>
      <c r="F88" s="74">
        <v>1151</v>
      </c>
      <c r="G88" s="74">
        <f t="shared" si="27"/>
        <v>278300</v>
      </c>
      <c r="H88" s="74">
        <v>52136</v>
      </c>
      <c r="I88" s="74">
        <v>72008</v>
      </c>
      <c r="J88" s="74">
        <v>154156</v>
      </c>
      <c r="K88" s="36"/>
    </row>
    <row r="89" spans="1:11" ht="15" x14ac:dyDescent="0.2">
      <c r="A89" s="35" t="s">
        <v>170</v>
      </c>
      <c r="B89" s="36">
        <f t="shared" ref="B89:B92" si="28">+C89+G89</f>
        <v>399633</v>
      </c>
      <c r="C89" s="36">
        <f t="shared" ref="C89:C92" si="29">+D89+E89+F89</f>
        <v>118886</v>
      </c>
      <c r="D89" s="36">
        <v>116722</v>
      </c>
      <c r="E89" s="36">
        <v>1043</v>
      </c>
      <c r="F89" s="36">
        <v>1121</v>
      </c>
      <c r="G89" s="36">
        <f t="shared" ref="G89:G92" si="30">+H89+I89+J89</f>
        <v>280747</v>
      </c>
      <c r="H89" s="36">
        <v>54508</v>
      </c>
      <c r="I89" s="36">
        <v>73276</v>
      </c>
      <c r="J89" s="36">
        <v>152963</v>
      </c>
    </row>
    <row r="90" spans="1:11" ht="15" x14ac:dyDescent="0.2">
      <c r="A90" s="72" t="s">
        <v>171</v>
      </c>
      <c r="B90" s="73"/>
      <c r="C90" s="73"/>
      <c r="D90" s="73"/>
      <c r="E90" s="73"/>
      <c r="F90" s="73"/>
      <c r="G90" s="73"/>
      <c r="H90" s="73"/>
      <c r="I90" s="73"/>
      <c r="J90" s="73"/>
    </row>
    <row r="91" spans="1:11" ht="15" x14ac:dyDescent="0.2">
      <c r="A91" s="35" t="s">
        <v>172</v>
      </c>
      <c r="B91" s="36"/>
      <c r="C91" s="36"/>
      <c r="D91" s="36"/>
      <c r="E91" s="36"/>
      <c r="F91" s="36"/>
      <c r="G91" s="36"/>
      <c r="H91" s="36"/>
      <c r="I91" s="36"/>
      <c r="J91" s="36"/>
    </row>
    <row r="92" spans="1:11" ht="15" x14ac:dyDescent="0.2">
      <c r="A92" s="72" t="s">
        <v>173</v>
      </c>
      <c r="B92" s="74"/>
      <c r="C92" s="74"/>
      <c r="D92" s="74"/>
      <c r="E92" s="74"/>
      <c r="F92" s="74"/>
      <c r="G92" s="74"/>
      <c r="H92" s="74"/>
      <c r="I92" s="74"/>
      <c r="J92" s="74"/>
    </row>
  </sheetData>
  <mergeCells count="5">
    <mergeCell ref="A5:A7"/>
    <mergeCell ref="B5:J5"/>
    <mergeCell ref="B6:B7"/>
    <mergeCell ref="C6:F6"/>
    <mergeCell ref="G6:J6"/>
  </mergeCells>
  <pageMargins left="0.19685039370078741" right="0.15748031496062992" top="0.6692913385826772" bottom="0.43307086614173229" header="0.31496062992125984" footer="0.15748031496062992"/>
  <pageSetup paperSize="9" scale="54" fitToHeight="4" orientation="landscape" r:id="rId1"/>
  <headerFooter alignWithMargins="0">
    <oddFooter>&amp;R&amp;D</oddFooter>
  </headerFooter>
  <rowBreaks count="2" manualBreakCount="2">
    <brk id="40" max="9" man="1"/>
    <brk id="7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  <pageSetUpPr autoPageBreaks="0"/>
  </sheetPr>
  <dimension ref="A1:K92"/>
  <sheetViews>
    <sheetView showGridLines="0" view="pageBreakPreview" zoomScale="80" zoomScaleNormal="100" zoomScaleSheetLayoutView="80" workbookViewId="0">
      <pane ySplit="8" topLeftCell="A68" activePane="bottomLeft" state="frozen"/>
      <selection activeCell="B5" sqref="B5:T5"/>
      <selection pane="bottomLeft" activeCell="D93" sqref="D93"/>
    </sheetView>
  </sheetViews>
  <sheetFormatPr defaultColWidth="9.140625" defaultRowHeight="12.75" x14ac:dyDescent="0.2"/>
  <cols>
    <col min="1" max="1" width="17" style="32" customWidth="1"/>
    <col min="2" max="2" width="24" style="32" customWidth="1"/>
    <col min="3" max="3" width="25.7109375" style="32" customWidth="1"/>
    <col min="4" max="6" width="30.85546875" style="32" customWidth="1"/>
    <col min="7" max="7" width="27.85546875" style="32" customWidth="1"/>
    <col min="8" max="10" width="30.85546875" style="32" customWidth="1"/>
    <col min="11" max="16384" width="9.140625" style="32"/>
  </cols>
  <sheetData>
    <row r="1" spans="1:11" ht="18" x14ac:dyDescent="0.2">
      <c r="A1" s="31" t="s">
        <v>9</v>
      </c>
    </row>
    <row r="3" spans="1:11" ht="15.75" x14ac:dyDescent="0.25">
      <c r="A3" s="33" t="s">
        <v>92</v>
      </c>
    </row>
    <row r="5" spans="1:11" s="34" customFormat="1" ht="22.5" customHeight="1" x14ac:dyDescent="0.25">
      <c r="A5" s="153" t="s">
        <v>12</v>
      </c>
      <c r="B5" s="154" t="s">
        <v>129</v>
      </c>
      <c r="C5" s="155"/>
      <c r="D5" s="155"/>
      <c r="E5" s="155"/>
      <c r="F5" s="155"/>
      <c r="G5" s="155"/>
      <c r="H5" s="155"/>
      <c r="I5" s="155"/>
      <c r="J5" s="155"/>
    </row>
    <row r="6" spans="1:11" s="34" customFormat="1" ht="30" customHeight="1" x14ac:dyDescent="0.25">
      <c r="A6" s="153"/>
      <c r="B6" s="156" t="s">
        <v>66</v>
      </c>
      <c r="C6" s="158" t="s">
        <v>105</v>
      </c>
      <c r="D6" s="159"/>
      <c r="E6" s="159"/>
      <c r="F6" s="160"/>
      <c r="G6" s="158" t="s">
        <v>8</v>
      </c>
      <c r="H6" s="159"/>
      <c r="I6" s="159"/>
      <c r="J6" s="160"/>
    </row>
    <row r="7" spans="1:11" s="34" customFormat="1" ht="82.5" customHeight="1" x14ac:dyDescent="0.25">
      <c r="A7" s="153"/>
      <c r="B7" s="157"/>
      <c r="C7" s="83" t="s">
        <v>66</v>
      </c>
      <c r="D7" s="84" t="s">
        <v>99</v>
      </c>
      <c r="E7" s="84" t="s">
        <v>100</v>
      </c>
      <c r="F7" s="84" t="s">
        <v>101</v>
      </c>
      <c r="G7" s="83" t="s">
        <v>66</v>
      </c>
      <c r="H7" s="84" t="s">
        <v>99</v>
      </c>
      <c r="I7" s="84" t="s">
        <v>100</v>
      </c>
      <c r="J7" s="84" t="s">
        <v>101</v>
      </c>
    </row>
    <row r="8" spans="1:11" s="34" customFormat="1" ht="21" customHeight="1" x14ac:dyDescent="0.25">
      <c r="A8" s="81">
        <v>1</v>
      </c>
      <c r="B8" s="82">
        <f>+A8+1</f>
        <v>2</v>
      </c>
      <c r="C8" s="82">
        <f>+B8+1</f>
        <v>3</v>
      </c>
      <c r="D8" s="82">
        <f t="shared" ref="D8:J8" si="0">+C8+1</f>
        <v>4</v>
      </c>
      <c r="E8" s="82">
        <f t="shared" si="0"/>
        <v>5</v>
      </c>
      <c r="F8" s="82">
        <f t="shared" si="0"/>
        <v>6</v>
      </c>
      <c r="G8" s="82">
        <f t="shared" si="0"/>
        <v>7</v>
      </c>
      <c r="H8" s="82">
        <f t="shared" si="0"/>
        <v>8</v>
      </c>
      <c r="I8" s="82">
        <f t="shared" si="0"/>
        <v>9</v>
      </c>
      <c r="J8" s="82">
        <f t="shared" si="0"/>
        <v>10</v>
      </c>
    </row>
    <row r="9" spans="1:11" s="38" customFormat="1" ht="21" customHeight="1" x14ac:dyDescent="0.2">
      <c r="A9" s="35" t="s">
        <v>20</v>
      </c>
      <c r="B9" s="36">
        <f>+C9+G9</f>
        <v>252144</v>
      </c>
      <c r="C9" s="36">
        <f>+D9+E9+F9</f>
        <v>176956</v>
      </c>
      <c r="D9" s="36">
        <v>176956</v>
      </c>
      <c r="E9" s="36">
        <v>0</v>
      </c>
      <c r="F9" s="36">
        <v>0</v>
      </c>
      <c r="G9" s="36">
        <f>+H9+I9+J9</f>
        <v>75188</v>
      </c>
      <c r="H9" s="36">
        <v>74778</v>
      </c>
      <c r="I9" s="36">
        <v>410</v>
      </c>
      <c r="J9" s="36">
        <v>0</v>
      </c>
      <c r="K9" s="36"/>
    </row>
    <row r="10" spans="1:11" s="38" customFormat="1" ht="21" customHeight="1" x14ac:dyDescent="0.2">
      <c r="A10" s="72" t="s">
        <v>21</v>
      </c>
      <c r="B10" s="73">
        <f t="shared" ref="B10:B52" si="1">+C10+G10</f>
        <v>264533</v>
      </c>
      <c r="C10" s="73">
        <f t="shared" ref="C10:C52" si="2">+D10+E10+F10</f>
        <v>190141</v>
      </c>
      <c r="D10" s="73">
        <v>190141</v>
      </c>
      <c r="E10" s="73">
        <v>0</v>
      </c>
      <c r="F10" s="73">
        <v>0</v>
      </c>
      <c r="G10" s="73">
        <f t="shared" ref="G10:G52" si="3">+H10+I10+J10</f>
        <v>74392</v>
      </c>
      <c r="H10" s="73">
        <v>73963</v>
      </c>
      <c r="I10" s="73">
        <v>429</v>
      </c>
      <c r="J10" s="73">
        <v>0</v>
      </c>
      <c r="K10" s="36"/>
    </row>
    <row r="11" spans="1:11" s="38" customFormat="1" ht="21" customHeight="1" x14ac:dyDescent="0.2">
      <c r="A11" s="35" t="s">
        <v>22</v>
      </c>
      <c r="B11" s="36">
        <f t="shared" si="1"/>
        <v>271118</v>
      </c>
      <c r="C11" s="36">
        <f t="shared" si="2"/>
        <v>198705</v>
      </c>
      <c r="D11" s="36">
        <v>198705</v>
      </c>
      <c r="E11" s="36">
        <v>0</v>
      </c>
      <c r="F11" s="36">
        <v>0</v>
      </c>
      <c r="G11" s="36">
        <f t="shared" si="3"/>
        <v>72413</v>
      </c>
      <c r="H11" s="36">
        <v>71952</v>
      </c>
      <c r="I11" s="36">
        <v>461</v>
      </c>
      <c r="J11" s="36">
        <v>0</v>
      </c>
      <c r="K11" s="36"/>
    </row>
    <row r="12" spans="1:11" s="38" customFormat="1" ht="21" customHeight="1" x14ac:dyDescent="0.2">
      <c r="A12" s="72" t="s">
        <v>23</v>
      </c>
      <c r="B12" s="74">
        <f t="shared" si="1"/>
        <v>273027</v>
      </c>
      <c r="C12" s="74">
        <f t="shared" si="2"/>
        <v>207186</v>
      </c>
      <c r="D12" s="74">
        <v>207186</v>
      </c>
      <c r="E12" s="74">
        <v>0</v>
      </c>
      <c r="F12" s="74">
        <v>0</v>
      </c>
      <c r="G12" s="74">
        <f t="shared" si="3"/>
        <v>65841</v>
      </c>
      <c r="H12" s="74">
        <v>65385</v>
      </c>
      <c r="I12" s="74">
        <v>456</v>
      </c>
      <c r="J12" s="74">
        <v>0</v>
      </c>
      <c r="K12" s="36"/>
    </row>
    <row r="13" spans="1:11" s="38" customFormat="1" ht="21" customHeight="1" x14ac:dyDescent="0.2">
      <c r="A13" s="35" t="s">
        <v>24</v>
      </c>
      <c r="B13" s="36">
        <f t="shared" si="1"/>
        <v>282270</v>
      </c>
      <c r="C13" s="36">
        <f t="shared" si="2"/>
        <v>214724</v>
      </c>
      <c r="D13" s="36">
        <v>214724</v>
      </c>
      <c r="E13" s="36">
        <v>0</v>
      </c>
      <c r="F13" s="36">
        <v>0</v>
      </c>
      <c r="G13" s="36">
        <f t="shared" si="3"/>
        <v>67546</v>
      </c>
      <c r="H13" s="36">
        <v>67134</v>
      </c>
      <c r="I13" s="36">
        <v>412</v>
      </c>
      <c r="J13" s="36">
        <v>0</v>
      </c>
      <c r="K13" s="36"/>
    </row>
    <row r="14" spans="1:11" s="38" customFormat="1" ht="21" customHeight="1" x14ac:dyDescent="0.2">
      <c r="A14" s="72" t="s">
        <v>25</v>
      </c>
      <c r="B14" s="73">
        <f t="shared" si="1"/>
        <v>288621</v>
      </c>
      <c r="C14" s="73">
        <f t="shared" si="2"/>
        <v>219087</v>
      </c>
      <c r="D14" s="73">
        <v>219087</v>
      </c>
      <c r="E14" s="73">
        <v>0</v>
      </c>
      <c r="F14" s="73">
        <v>0</v>
      </c>
      <c r="G14" s="73">
        <f t="shared" si="3"/>
        <v>69534</v>
      </c>
      <c r="H14" s="73">
        <v>69109</v>
      </c>
      <c r="I14" s="73">
        <v>425</v>
      </c>
      <c r="J14" s="73">
        <v>0</v>
      </c>
      <c r="K14" s="36"/>
    </row>
    <row r="15" spans="1:11" s="43" customFormat="1" ht="21" customHeight="1" x14ac:dyDescent="0.2">
      <c r="A15" s="35" t="s">
        <v>26</v>
      </c>
      <c r="B15" s="36">
        <f t="shared" si="1"/>
        <v>291865</v>
      </c>
      <c r="C15" s="36">
        <f t="shared" si="2"/>
        <v>219699</v>
      </c>
      <c r="D15" s="36">
        <v>219699</v>
      </c>
      <c r="E15" s="36">
        <v>0</v>
      </c>
      <c r="F15" s="36">
        <v>0</v>
      </c>
      <c r="G15" s="36">
        <f t="shared" si="3"/>
        <v>72166</v>
      </c>
      <c r="H15" s="36">
        <v>71681</v>
      </c>
      <c r="I15" s="36">
        <v>485</v>
      </c>
      <c r="J15" s="36">
        <v>0</v>
      </c>
      <c r="K15" s="36"/>
    </row>
    <row r="16" spans="1:11" s="38" customFormat="1" ht="21" customHeight="1" x14ac:dyDescent="0.2">
      <c r="A16" s="72" t="s">
        <v>27</v>
      </c>
      <c r="B16" s="74">
        <f t="shared" si="1"/>
        <v>312072</v>
      </c>
      <c r="C16" s="74">
        <f t="shared" si="2"/>
        <v>238454</v>
      </c>
      <c r="D16" s="74">
        <v>238454</v>
      </c>
      <c r="E16" s="74">
        <v>0</v>
      </c>
      <c r="F16" s="74">
        <v>0</v>
      </c>
      <c r="G16" s="74">
        <f t="shared" si="3"/>
        <v>73618</v>
      </c>
      <c r="H16" s="74">
        <v>72953</v>
      </c>
      <c r="I16" s="74">
        <v>665</v>
      </c>
      <c r="J16" s="74">
        <v>0</v>
      </c>
      <c r="K16" s="36"/>
    </row>
    <row r="17" spans="1:11" s="38" customFormat="1" ht="21" customHeight="1" x14ac:dyDescent="0.2">
      <c r="A17" s="35" t="s">
        <v>28</v>
      </c>
      <c r="B17" s="36">
        <f t="shared" si="1"/>
        <v>332634</v>
      </c>
      <c r="C17" s="36">
        <f t="shared" si="2"/>
        <v>251093</v>
      </c>
      <c r="D17" s="36">
        <v>251093</v>
      </c>
      <c r="E17" s="36">
        <v>0</v>
      </c>
      <c r="F17" s="36">
        <v>0</v>
      </c>
      <c r="G17" s="36">
        <f t="shared" si="3"/>
        <v>81541</v>
      </c>
      <c r="H17" s="36">
        <v>80962</v>
      </c>
      <c r="I17" s="36">
        <v>579</v>
      </c>
      <c r="J17" s="36">
        <v>0</v>
      </c>
      <c r="K17" s="36"/>
    </row>
    <row r="18" spans="1:11" s="38" customFormat="1" ht="21" customHeight="1" x14ac:dyDescent="0.2">
      <c r="A18" s="72" t="s">
        <v>29</v>
      </c>
      <c r="B18" s="73">
        <f t="shared" si="1"/>
        <v>343835</v>
      </c>
      <c r="C18" s="73">
        <f t="shared" si="2"/>
        <v>257466</v>
      </c>
      <c r="D18" s="73">
        <v>257466</v>
      </c>
      <c r="E18" s="73">
        <v>0</v>
      </c>
      <c r="F18" s="73">
        <v>0</v>
      </c>
      <c r="G18" s="73">
        <f t="shared" si="3"/>
        <v>86369</v>
      </c>
      <c r="H18" s="73">
        <v>85515</v>
      </c>
      <c r="I18" s="73">
        <v>854</v>
      </c>
      <c r="J18" s="73">
        <v>0</v>
      </c>
      <c r="K18" s="36"/>
    </row>
    <row r="19" spans="1:11" s="38" customFormat="1" ht="21" customHeight="1" x14ac:dyDescent="0.2">
      <c r="A19" s="35" t="s">
        <v>30</v>
      </c>
      <c r="B19" s="36">
        <f t="shared" si="1"/>
        <v>356824</v>
      </c>
      <c r="C19" s="36">
        <f t="shared" si="2"/>
        <v>261234</v>
      </c>
      <c r="D19" s="36">
        <v>261234</v>
      </c>
      <c r="E19" s="36">
        <v>0</v>
      </c>
      <c r="F19" s="36">
        <v>0</v>
      </c>
      <c r="G19" s="36">
        <f t="shared" si="3"/>
        <v>95590</v>
      </c>
      <c r="H19" s="36">
        <v>94822</v>
      </c>
      <c r="I19" s="36">
        <v>768</v>
      </c>
      <c r="J19" s="36">
        <v>0</v>
      </c>
      <c r="K19" s="36"/>
    </row>
    <row r="20" spans="1:11" s="38" customFormat="1" ht="21" customHeight="1" x14ac:dyDescent="0.2">
      <c r="A20" s="72" t="s">
        <v>31</v>
      </c>
      <c r="B20" s="74">
        <f t="shared" si="1"/>
        <v>386230</v>
      </c>
      <c r="C20" s="74">
        <f t="shared" si="2"/>
        <v>286896</v>
      </c>
      <c r="D20" s="74">
        <v>286896</v>
      </c>
      <c r="E20" s="74">
        <v>0</v>
      </c>
      <c r="F20" s="74">
        <v>0</v>
      </c>
      <c r="G20" s="74">
        <f t="shared" si="3"/>
        <v>99334</v>
      </c>
      <c r="H20" s="74">
        <v>98688</v>
      </c>
      <c r="I20" s="74">
        <v>646</v>
      </c>
      <c r="J20" s="74">
        <v>0</v>
      </c>
      <c r="K20" s="36"/>
    </row>
    <row r="21" spans="1:11" s="43" customFormat="1" ht="21" customHeight="1" x14ac:dyDescent="0.2">
      <c r="A21" s="35" t="s">
        <v>32</v>
      </c>
      <c r="B21" s="36">
        <f t="shared" si="1"/>
        <v>408974</v>
      </c>
      <c r="C21" s="36">
        <f t="shared" si="2"/>
        <v>300464</v>
      </c>
      <c r="D21" s="36">
        <v>300464</v>
      </c>
      <c r="E21" s="36">
        <v>0</v>
      </c>
      <c r="F21" s="36">
        <v>0</v>
      </c>
      <c r="G21" s="36">
        <f t="shared" si="3"/>
        <v>108510</v>
      </c>
      <c r="H21" s="36">
        <v>107540</v>
      </c>
      <c r="I21" s="36">
        <v>970</v>
      </c>
      <c r="J21" s="36">
        <v>0</v>
      </c>
      <c r="K21" s="36"/>
    </row>
    <row r="22" spans="1:11" s="38" customFormat="1" ht="21" customHeight="1" x14ac:dyDescent="0.2">
      <c r="A22" s="72" t="s">
        <v>33</v>
      </c>
      <c r="B22" s="73">
        <f t="shared" si="1"/>
        <v>418727</v>
      </c>
      <c r="C22" s="73">
        <f t="shared" si="2"/>
        <v>308433</v>
      </c>
      <c r="D22" s="73">
        <v>308433</v>
      </c>
      <c r="E22" s="73">
        <v>0</v>
      </c>
      <c r="F22" s="73">
        <v>0</v>
      </c>
      <c r="G22" s="73">
        <f t="shared" si="3"/>
        <v>110294</v>
      </c>
      <c r="H22" s="73">
        <v>109569</v>
      </c>
      <c r="I22" s="73">
        <v>725</v>
      </c>
      <c r="J22" s="73">
        <v>0</v>
      </c>
      <c r="K22" s="36"/>
    </row>
    <row r="23" spans="1:11" s="38" customFormat="1" ht="21" customHeight="1" x14ac:dyDescent="0.2">
      <c r="A23" s="35" t="s">
        <v>34</v>
      </c>
      <c r="B23" s="36">
        <f t="shared" si="1"/>
        <v>438884</v>
      </c>
      <c r="C23" s="36">
        <f t="shared" si="2"/>
        <v>322274</v>
      </c>
      <c r="D23" s="36">
        <v>322274</v>
      </c>
      <c r="E23" s="36">
        <v>0</v>
      </c>
      <c r="F23" s="36">
        <v>0</v>
      </c>
      <c r="G23" s="36">
        <f t="shared" si="3"/>
        <v>116610</v>
      </c>
      <c r="H23" s="36">
        <v>115871</v>
      </c>
      <c r="I23" s="36">
        <v>739</v>
      </c>
      <c r="J23" s="36">
        <v>0</v>
      </c>
      <c r="K23" s="36"/>
    </row>
    <row r="24" spans="1:11" s="38" customFormat="1" ht="21" customHeight="1" x14ac:dyDescent="0.2">
      <c r="A24" s="72" t="s">
        <v>35</v>
      </c>
      <c r="B24" s="74">
        <f t="shared" si="1"/>
        <v>456381</v>
      </c>
      <c r="C24" s="74">
        <f t="shared" si="2"/>
        <v>342040</v>
      </c>
      <c r="D24" s="74">
        <v>342040</v>
      </c>
      <c r="E24" s="74">
        <v>0</v>
      </c>
      <c r="F24" s="74">
        <v>0</v>
      </c>
      <c r="G24" s="74">
        <f t="shared" si="3"/>
        <v>114341</v>
      </c>
      <c r="H24" s="74">
        <v>113390</v>
      </c>
      <c r="I24" s="74">
        <v>951</v>
      </c>
      <c r="J24" s="74">
        <v>0</v>
      </c>
      <c r="K24" s="36"/>
    </row>
    <row r="25" spans="1:11" s="38" customFormat="1" ht="21" customHeight="1" x14ac:dyDescent="0.2">
      <c r="A25" s="35" t="s">
        <v>36</v>
      </c>
      <c r="B25" s="36">
        <f t="shared" si="1"/>
        <v>474593</v>
      </c>
      <c r="C25" s="36">
        <f t="shared" si="2"/>
        <v>354104</v>
      </c>
      <c r="D25" s="36">
        <v>354104</v>
      </c>
      <c r="E25" s="36">
        <v>0</v>
      </c>
      <c r="F25" s="36">
        <v>0</v>
      </c>
      <c r="G25" s="36">
        <f t="shared" si="3"/>
        <v>120489</v>
      </c>
      <c r="H25" s="36">
        <v>119537</v>
      </c>
      <c r="I25" s="36">
        <v>952</v>
      </c>
      <c r="J25" s="36">
        <v>0</v>
      </c>
      <c r="K25" s="36"/>
    </row>
    <row r="26" spans="1:11" s="38" customFormat="1" ht="21" customHeight="1" x14ac:dyDescent="0.2">
      <c r="A26" s="72" t="s">
        <v>37</v>
      </c>
      <c r="B26" s="73">
        <f t="shared" si="1"/>
        <v>480390</v>
      </c>
      <c r="C26" s="73">
        <f t="shared" si="2"/>
        <v>357704</v>
      </c>
      <c r="D26" s="73">
        <v>357704</v>
      </c>
      <c r="E26" s="73">
        <v>0</v>
      </c>
      <c r="F26" s="73">
        <v>0</v>
      </c>
      <c r="G26" s="73">
        <f t="shared" si="3"/>
        <v>122686</v>
      </c>
      <c r="H26" s="73">
        <v>121570</v>
      </c>
      <c r="I26" s="73">
        <v>1116</v>
      </c>
      <c r="J26" s="73">
        <v>0</v>
      </c>
      <c r="K26" s="36"/>
    </row>
    <row r="27" spans="1:11" s="38" customFormat="1" ht="21" customHeight="1" x14ac:dyDescent="0.2">
      <c r="A27" s="35" t="s">
        <v>38</v>
      </c>
      <c r="B27" s="36">
        <f t="shared" si="1"/>
        <v>486537</v>
      </c>
      <c r="C27" s="36">
        <f t="shared" si="2"/>
        <v>359605</v>
      </c>
      <c r="D27" s="36">
        <v>359605</v>
      </c>
      <c r="E27" s="36">
        <v>0</v>
      </c>
      <c r="F27" s="36">
        <v>0</v>
      </c>
      <c r="G27" s="36">
        <f t="shared" si="3"/>
        <v>126932</v>
      </c>
      <c r="H27" s="36">
        <v>125920</v>
      </c>
      <c r="I27" s="36">
        <v>1012</v>
      </c>
      <c r="J27" s="36">
        <v>0</v>
      </c>
      <c r="K27" s="36"/>
    </row>
    <row r="28" spans="1:11" s="38" customFormat="1" ht="21" customHeight="1" x14ac:dyDescent="0.2">
      <c r="A28" s="72" t="s">
        <v>39</v>
      </c>
      <c r="B28" s="74">
        <f t="shared" si="1"/>
        <v>510197</v>
      </c>
      <c r="C28" s="74">
        <f t="shared" si="2"/>
        <v>366170</v>
      </c>
      <c r="D28" s="74">
        <v>366170</v>
      </c>
      <c r="E28" s="74">
        <v>0</v>
      </c>
      <c r="F28" s="74">
        <v>0</v>
      </c>
      <c r="G28" s="74">
        <f t="shared" si="3"/>
        <v>144027</v>
      </c>
      <c r="H28" s="74">
        <v>142802</v>
      </c>
      <c r="I28" s="74">
        <v>1225</v>
      </c>
      <c r="J28" s="74">
        <v>0</v>
      </c>
      <c r="K28" s="36"/>
    </row>
    <row r="29" spans="1:11" s="38" customFormat="1" ht="21" customHeight="1" x14ac:dyDescent="0.2">
      <c r="A29" s="35" t="s">
        <v>40</v>
      </c>
      <c r="B29" s="36">
        <f t="shared" si="1"/>
        <v>546726</v>
      </c>
      <c r="C29" s="36">
        <f t="shared" si="2"/>
        <v>383412</v>
      </c>
      <c r="D29" s="36">
        <v>383412</v>
      </c>
      <c r="E29" s="36">
        <v>0</v>
      </c>
      <c r="F29" s="36">
        <v>0</v>
      </c>
      <c r="G29" s="36">
        <f t="shared" si="3"/>
        <v>163314</v>
      </c>
      <c r="H29" s="36">
        <v>161422</v>
      </c>
      <c r="I29" s="36">
        <v>1892</v>
      </c>
      <c r="J29" s="36">
        <v>0</v>
      </c>
      <c r="K29" s="36"/>
    </row>
    <row r="30" spans="1:11" s="38" customFormat="1" ht="21" customHeight="1" x14ac:dyDescent="0.2">
      <c r="A30" s="72" t="s">
        <v>41</v>
      </c>
      <c r="B30" s="73">
        <f t="shared" si="1"/>
        <v>557251</v>
      </c>
      <c r="C30" s="73">
        <f t="shared" si="2"/>
        <v>400554</v>
      </c>
      <c r="D30" s="73">
        <v>400554</v>
      </c>
      <c r="E30" s="73">
        <v>0</v>
      </c>
      <c r="F30" s="73">
        <v>0</v>
      </c>
      <c r="G30" s="73">
        <f t="shared" si="3"/>
        <v>156697</v>
      </c>
      <c r="H30" s="73">
        <v>154679</v>
      </c>
      <c r="I30" s="73">
        <v>2018</v>
      </c>
      <c r="J30" s="73">
        <v>0</v>
      </c>
      <c r="K30" s="36"/>
    </row>
    <row r="31" spans="1:11" s="38" customFormat="1" ht="21" customHeight="1" x14ac:dyDescent="0.2">
      <c r="A31" s="35" t="s">
        <v>42</v>
      </c>
      <c r="B31" s="36">
        <f t="shared" si="1"/>
        <v>568307</v>
      </c>
      <c r="C31" s="36">
        <f t="shared" si="2"/>
        <v>410056</v>
      </c>
      <c r="D31" s="36">
        <v>410056</v>
      </c>
      <c r="E31" s="36">
        <v>0</v>
      </c>
      <c r="F31" s="36">
        <v>0</v>
      </c>
      <c r="G31" s="36">
        <f t="shared" si="3"/>
        <v>158251</v>
      </c>
      <c r="H31" s="36">
        <v>156418</v>
      </c>
      <c r="I31" s="36">
        <v>1833</v>
      </c>
      <c r="J31" s="36">
        <v>0</v>
      </c>
      <c r="K31" s="36"/>
    </row>
    <row r="32" spans="1:11" s="38" customFormat="1" ht="21" customHeight="1" x14ac:dyDescent="0.2">
      <c r="A32" s="72" t="s">
        <v>43</v>
      </c>
      <c r="B32" s="74">
        <f t="shared" si="1"/>
        <v>554363</v>
      </c>
      <c r="C32" s="74">
        <f t="shared" si="2"/>
        <v>400312</v>
      </c>
      <c r="D32" s="74">
        <v>400312</v>
      </c>
      <c r="E32" s="74">
        <v>0</v>
      </c>
      <c r="F32" s="74">
        <v>0</v>
      </c>
      <c r="G32" s="74">
        <f t="shared" si="3"/>
        <v>154051</v>
      </c>
      <c r="H32" s="74">
        <v>152455</v>
      </c>
      <c r="I32" s="74">
        <v>1596</v>
      </c>
      <c r="J32" s="74">
        <v>0</v>
      </c>
      <c r="K32" s="36"/>
    </row>
    <row r="33" spans="1:11" s="38" customFormat="1" ht="21" customHeight="1" x14ac:dyDescent="0.2">
      <c r="A33" s="35" t="s">
        <v>44</v>
      </c>
      <c r="B33" s="36">
        <f t="shared" si="1"/>
        <v>640082</v>
      </c>
      <c r="C33" s="36">
        <f t="shared" si="2"/>
        <v>447559</v>
      </c>
      <c r="D33" s="36">
        <v>425902</v>
      </c>
      <c r="E33" s="36">
        <v>2801</v>
      </c>
      <c r="F33" s="36">
        <v>18856</v>
      </c>
      <c r="G33" s="36">
        <f t="shared" si="3"/>
        <v>192523</v>
      </c>
      <c r="H33" s="36">
        <v>79655</v>
      </c>
      <c r="I33" s="36">
        <v>12640</v>
      </c>
      <c r="J33" s="36">
        <v>100228</v>
      </c>
      <c r="K33" s="36"/>
    </row>
    <row r="34" spans="1:11" s="38" customFormat="1" ht="21" customHeight="1" x14ac:dyDescent="0.2">
      <c r="A34" s="72" t="s">
        <v>45</v>
      </c>
      <c r="B34" s="73">
        <f t="shared" si="1"/>
        <v>642171</v>
      </c>
      <c r="C34" s="73">
        <f t="shared" si="2"/>
        <v>433517</v>
      </c>
      <c r="D34" s="73">
        <v>412126</v>
      </c>
      <c r="E34" s="73">
        <v>2431</v>
      </c>
      <c r="F34" s="73">
        <v>18960</v>
      </c>
      <c r="G34" s="73">
        <f t="shared" si="3"/>
        <v>208654</v>
      </c>
      <c r="H34" s="73">
        <v>86917</v>
      </c>
      <c r="I34" s="73">
        <v>13352</v>
      </c>
      <c r="J34" s="73">
        <v>108385</v>
      </c>
      <c r="K34" s="36"/>
    </row>
    <row r="35" spans="1:11" s="38" customFormat="1" ht="21" customHeight="1" x14ac:dyDescent="0.2">
      <c r="A35" s="35" t="s">
        <v>46</v>
      </c>
      <c r="B35" s="36">
        <f t="shared" si="1"/>
        <v>664341</v>
      </c>
      <c r="C35" s="36">
        <f t="shared" si="2"/>
        <v>454570</v>
      </c>
      <c r="D35" s="36">
        <v>433235</v>
      </c>
      <c r="E35" s="36">
        <v>1970</v>
      </c>
      <c r="F35" s="36">
        <v>19365</v>
      </c>
      <c r="G35" s="36">
        <f t="shared" si="3"/>
        <v>209771</v>
      </c>
      <c r="H35" s="36">
        <v>86985</v>
      </c>
      <c r="I35" s="36">
        <v>14290</v>
      </c>
      <c r="J35" s="36">
        <v>108496</v>
      </c>
      <c r="K35" s="36"/>
    </row>
    <row r="36" spans="1:11" s="38" customFormat="1" ht="21" customHeight="1" x14ac:dyDescent="0.2">
      <c r="A36" s="72" t="s">
        <v>47</v>
      </c>
      <c r="B36" s="74">
        <f t="shared" si="1"/>
        <v>706017</v>
      </c>
      <c r="C36" s="74">
        <f t="shared" si="2"/>
        <v>493089</v>
      </c>
      <c r="D36" s="74">
        <v>476820</v>
      </c>
      <c r="E36" s="74">
        <v>1720</v>
      </c>
      <c r="F36" s="74">
        <v>14549</v>
      </c>
      <c r="G36" s="74">
        <f t="shared" si="3"/>
        <v>212928</v>
      </c>
      <c r="H36" s="74">
        <v>89441</v>
      </c>
      <c r="I36" s="74">
        <v>14385</v>
      </c>
      <c r="J36" s="74">
        <v>109102</v>
      </c>
      <c r="K36" s="36"/>
    </row>
    <row r="37" spans="1:11" s="38" customFormat="1" ht="21" customHeight="1" x14ac:dyDescent="0.2">
      <c r="A37" s="35" t="s">
        <v>48</v>
      </c>
      <c r="B37" s="36">
        <f t="shared" si="1"/>
        <v>728084</v>
      </c>
      <c r="C37" s="36">
        <f t="shared" si="2"/>
        <v>504996</v>
      </c>
      <c r="D37" s="36">
        <v>487919</v>
      </c>
      <c r="E37" s="36">
        <v>1609</v>
      </c>
      <c r="F37" s="36">
        <v>15468</v>
      </c>
      <c r="G37" s="36">
        <f t="shared" si="3"/>
        <v>223088</v>
      </c>
      <c r="H37" s="36">
        <v>92456</v>
      </c>
      <c r="I37" s="36">
        <v>15806</v>
      </c>
      <c r="J37" s="36">
        <v>114826</v>
      </c>
      <c r="K37" s="36"/>
    </row>
    <row r="38" spans="1:11" s="38" customFormat="1" ht="21" customHeight="1" x14ac:dyDescent="0.2">
      <c r="A38" s="72" t="s">
        <v>49</v>
      </c>
      <c r="B38" s="73">
        <f t="shared" si="1"/>
        <v>737350</v>
      </c>
      <c r="C38" s="73">
        <f t="shared" si="2"/>
        <v>507830</v>
      </c>
      <c r="D38" s="73">
        <v>492304</v>
      </c>
      <c r="E38" s="73">
        <v>1670</v>
      </c>
      <c r="F38" s="73">
        <v>13856</v>
      </c>
      <c r="G38" s="73">
        <f t="shared" si="3"/>
        <v>229520</v>
      </c>
      <c r="H38" s="73">
        <v>98723</v>
      </c>
      <c r="I38" s="73">
        <v>15507</v>
      </c>
      <c r="J38" s="73">
        <v>115290</v>
      </c>
      <c r="K38" s="36"/>
    </row>
    <row r="39" spans="1:11" s="38" customFormat="1" ht="21" customHeight="1" x14ac:dyDescent="0.2">
      <c r="A39" s="35" t="s">
        <v>50</v>
      </c>
      <c r="B39" s="36">
        <f t="shared" si="1"/>
        <v>741600</v>
      </c>
      <c r="C39" s="36">
        <f t="shared" si="2"/>
        <v>492233</v>
      </c>
      <c r="D39" s="36">
        <v>477037</v>
      </c>
      <c r="E39" s="36">
        <v>1218</v>
      </c>
      <c r="F39" s="36">
        <v>13978</v>
      </c>
      <c r="G39" s="36">
        <f t="shared" si="3"/>
        <v>249367</v>
      </c>
      <c r="H39" s="36">
        <v>104263</v>
      </c>
      <c r="I39" s="36">
        <v>15780</v>
      </c>
      <c r="J39" s="36">
        <v>129324</v>
      </c>
      <c r="K39" s="36"/>
    </row>
    <row r="40" spans="1:11" s="38" customFormat="1" ht="21" customHeight="1" x14ac:dyDescent="0.2">
      <c r="A40" s="72" t="s">
        <v>51</v>
      </c>
      <c r="B40" s="74">
        <f t="shared" si="1"/>
        <v>747769</v>
      </c>
      <c r="C40" s="74">
        <f t="shared" si="2"/>
        <v>491711</v>
      </c>
      <c r="D40" s="74">
        <v>482266</v>
      </c>
      <c r="E40" s="74">
        <v>711</v>
      </c>
      <c r="F40" s="74">
        <v>8734</v>
      </c>
      <c r="G40" s="74">
        <f t="shared" si="3"/>
        <v>256058</v>
      </c>
      <c r="H40" s="74">
        <v>96378</v>
      </c>
      <c r="I40" s="74">
        <v>16194</v>
      </c>
      <c r="J40" s="74">
        <v>143486</v>
      </c>
      <c r="K40" s="36"/>
    </row>
    <row r="41" spans="1:11" s="38" customFormat="1" ht="21" customHeight="1" x14ac:dyDescent="0.2">
      <c r="A41" s="35" t="s">
        <v>52</v>
      </c>
      <c r="B41" s="36">
        <f t="shared" si="1"/>
        <v>756146</v>
      </c>
      <c r="C41" s="36">
        <f t="shared" si="2"/>
        <v>502429</v>
      </c>
      <c r="D41" s="36">
        <v>495362</v>
      </c>
      <c r="E41" s="36">
        <v>516</v>
      </c>
      <c r="F41" s="36">
        <v>6551</v>
      </c>
      <c r="G41" s="36">
        <f t="shared" si="3"/>
        <v>253717</v>
      </c>
      <c r="H41" s="36">
        <v>96841</v>
      </c>
      <c r="I41" s="36">
        <v>17453</v>
      </c>
      <c r="J41" s="36">
        <v>139423</v>
      </c>
      <c r="K41" s="36"/>
    </row>
    <row r="42" spans="1:11" s="38" customFormat="1" ht="21" customHeight="1" x14ac:dyDescent="0.2">
      <c r="A42" s="72" t="s">
        <v>53</v>
      </c>
      <c r="B42" s="73">
        <f t="shared" si="1"/>
        <v>762509</v>
      </c>
      <c r="C42" s="73">
        <f t="shared" si="2"/>
        <v>500506</v>
      </c>
      <c r="D42" s="73">
        <v>497658</v>
      </c>
      <c r="E42" s="73">
        <v>345</v>
      </c>
      <c r="F42" s="73">
        <v>2503</v>
      </c>
      <c r="G42" s="73">
        <f t="shared" si="3"/>
        <v>262003</v>
      </c>
      <c r="H42" s="73">
        <v>98859</v>
      </c>
      <c r="I42" s="73">
        <v>18225</v>
      </c>
      <c r="J42" s="73">
        <v>144919</v>
      </c>
      <c r="K42" s="36"/>
    </row>
    <row r="43" spans="1:11" s="38" customFormat="1" ht="21" customHeight="1" x14ac:dyDescent="0.2">
      <c r="A43" s="35" t="s">
        <v>54</v>
      </c>
      <c r="B43" s="36">
        <f t="shared" si="1"/>
        <v>769518</v>
      </c>
      <c r="C43" s="36">
        <f t="shared" si="2"/>
        <v>513801</v>
      </c>
      <c r="D43" s="36">
        <v>510796</v>
      </c>
      <c r="E43" s="36">
        <v>291</v>
      </c>
      <c r="F43" s="36">
        <v>2714</v>
      </c>
      <c r="G43" s="36">
        <f t="shared" si="3"/>
        <v>255717</v>
      </c>
      <c r="H43" s="36">
        <v>94978</v>
      </c>
      <c r="I43" s="36">
        <v>18253</v>
      </c>
      <c r="J43" s="36">
        <v>142486</v>
      </c>
      <c r="K43" s="36"/>
    </row>
    <row r="44" spans="1:11" s="38" customFormat="1" ht="21" customHeight="1" x14ac:dyDescent="0.2">
      <c r="A44" s="72" t="s">
        <v>55</v>
      </c>
      <c r="B44" s="74">
        <f t="shared" si="1"/>
        <v>787655</v>
      </c>
      <c r="C44" s="74">
        <f t="shared" si="2"/>
        <v>527809</v>
      </c>
      <c r="D44" s="74">
        <v>525340</v>
      </c>
      <c r="E44" s="74">
        <v>30</v>
      </c>
      <c r="F44" s="74">
        <v>2439</v>
      </c>
      <c r="G44" s="74">
        <f t="shared" si="3"/>
        <v>259846</v>
      </c>
      <c r="H44" s="74">
        <v>96917</v>
      </c>
      <c r="I44" s="74">
        <v>18413</v>
      </c>
      <c r="J44" s="74">
        <v>144516</v>
      </c>
      <c r="K44" s="36"/>
    </row>
    <row r="45" spans="1:11" s="38" customFormat="1" ht="21" customHeight="1" x14ac:dyDescent="0.2">
      <c r="A45" s="35" t="s">
        <v>56</v>
      </c>
      <c r="B45" s="36">
        <f t="shared" si="1"/>
        <v>796757</v>
      </c>
      <c r="C45" s="36">
        <f t="shared" si="2"/>
        <v>523696</v>
      </c>
      <c r="D45" s="36">
        <v>520535</v>
      </c>
      <c r="E45" s="36">
        <v>-18</v>
      </c>
      <c r="F45" s="36">
        <v>3179</v>
      </c>
      <c r="G45" s="36">
        <f t="shared" si="3"/>
        <v>273061</v>
      </c>
      <c r="H45" s="36">
        <v>102918</v>
      </c>
      <c r="I45" s="36">
        <v>20612</v>
      </c>
      <c r="J45" s="36">
        <v>149531</v>
      </c>
      <c r="K45" s="36"/>
    </row>
    <row r="46" spans="1:11" s="38" customFormat="1" ht="21" customHeight="1" x14ac:dyDescent="0.2">
      <c r="A46" s="72" t="s">
        <v>57</v>
      </c>
      <c r="B46" s="73">
        <f t="shared" si="1"/>
        <v>797115</v>
      </c>
      <c r="C46" s="73">
        <f t="shared" si="2"/>
        <v>512089</v>
      </c>
      <c r="D46" s="73">
        <v>508780</v>
      </c>
      <c r="E46" s="73">
        <v>-3</v>
      </c>
      <c r="F46" s="73">
        <v>3312</v>
      </c>
      <c r="G46" s="73">
        <f t="shared" si="3"/>
        <v>285026</v>
      </c>
      <c r="H46" s="73">
        <v>110555</v>
      </c>
      <c r="I46" s="73">
        <v>21269</v>
      </c>
      <c r="J46" s="73">
        <v>153202</v>
      </c>
      <c r="K46" s="36"/>
    </row>
    <row r="47" spans="1:11" s="38" customFormat="1" ht="21" customHeight="1" x14ac:dyDescent="0.2">
      <c r="A47" s="35" t="s">
        <v>58</v>
      </c>
      <c r="B47" s="36">
        <f t="shared" si="1"/>
        <v>826273</v>
      </c>
      <c r="C47" s="36">
        <f t="shared" si="2"/>
        <v>536124</v>
      </c>
      <c r="D47" s="36">
        <v>532890</v>
      </c>
      <c r="E47" s="36">
        <v>27</v>
      </c>
      <c r="F47" s="36">
        <v>3207</v>
      </c>
      <c r="G47" s="36">
        <f t="shared" si="3"/>
        <v>290149</v>
      </c>
      <c r="H47" s="36">
        <v>119196</v>
      </c>
      <c r="I47" s="36">
        <v>17762</v>
      </c>
      <c r="J47" s="36">
        <v>153191</v>
      </c>
      <c r="K47" s="36"/>
    </row>
    <row r="48" spans="1:11" s="38" customFormat="1" ht="21" customHeight="1" x14ac:dyDescent="0.2">
      <c r="A48" s="72" t="s">
        <v>59</v>
      </c>
      <c r="B48" s="74">
        <f t="shared" si="1"/>
        <v>838091</v>
      </c>
      <c r="C48" s="74">
        <f t="shared" si="2"/>
        <v>566346</v>
      </c>
      <c r="D48" s="74">
        <v>563325</v>
      </c>
      <c r="E48" s="74">
        <v>-277</v>
      </c>
      <c r="F48" s="74">
        <v>3298</v>
      </c>
      <c r="G48" s="74">
        <f t="shared" si="3"/>
        <v>271745</v>
      </c>
      <c r="H48" s="74">
        <v>109014</v>
      </c>
      <c r="I48" s="74">
        <v>15325</v>
      </c>
      <c r="J48" s="74">
        <v>147406</v>
      </c>
      <c r="K48" s="36"/>
    </row>
    <row r="49" spans="1:11" s="38" customFormat="1" ht="21" customHeight="1" x14ac:dyDescent="0.2">
      <c r="A49" s="9" t="s">
        <v>125</v>
      </c>
      <c r="B49" s="36">
        <f t="shared" si="1"/>
        <v>851904</v>
      </c>
      <c r="C49" s="36">
        <f t="shared" si="2"/>
        <v>573120</v>
      </c>
      <c r="D49" s="36">
        <v>569304</v>
      </c>
      <c r="E49" s="36">
        <v>-321</v>
      </c>
      <c r="F49" s="36">
        <v>4137</v>
      </c>
      <c r="G49" s="36">
        <f t="shared" si="3"/>
        <v>278784</v>
      </c>
      <c r="H49" s="36">
        <v>115404</v>
      </c>
      <c r="I49" s="36">
        <v>17788</v>
      </c>
      <c r="J49" s="36">
        <v>145592</v>
      </c>
      <c r="K49" s="36"/>
    </row>
    <row r="50" spans="1:11" s="38" customFormat="1" ht="21" customHeight="1" x14ac:dyDescent="0.2">
      <c r="A50" s="69" t="s">
        <v>126</v>
      </c>
      <c r="B50" s="73">
        <f t="shared" si="1"/>
        <v>851051</v>
      </c>
      <c r="C50" s="73">
        <f t="shared" si="2"/>
        <v>560711</v>
      </c>
      <c r="D50" s="73">
        <v>554852</v>
      </c>
      <c r="E50" s="73">
        <v>-285</v>
      </c>
      <c r="F50" s="73">
        <v>6144</v>
      </c>
      <c r="G50" s="73">
        <f t="shared" si="3"/>
        <v>290340</v>
      </c>
      <c r="H50" s="73">
        <v>122022</v>
      </c>
      <c r="I50" s="73">
        <v>16546</v>
      </c>
      <c r="J50" s="73">
        <v>151772</v>
      </c>
      <c r="K50" s="36"/>
    </row>
    <row r="51" spans="1:11" s="38" customFormat="1" ht="21" customHeight="1" x14ac:dyDescent="0.2">
      <c r="A51" s="9" t="s">
        <v>127</v>
      </c>
      <c r="B51" s="36">
        <f t="shared" si="1"/>
        <v>881561</v>
      </c>
      <c r="C51" s="36">
        <f t="shared" si="2"/>
        <v>579998</v>
      </c>
      <c r="D51" s="36">
        <v>572253</v>
      </c>
      <c r="E51" s="36">
        <v>-295</v>
      </c>
      <c r="F51" s="36">
        <v>8040</v>
      </c>
      <c r="G51" s="36">
        <f t="shared" si="3"/>
        <v>301563</v>
      </c>
      <c r="H51" s="36">
        <v>123400</v>
      </c>
      <c r="I51" s="36">
        <v>23573</v>
      </c>
      <c r="J51" s="36">
        <v>154590</v>
      </c>
      <c r="K51" s="36"/>
    </row>
    <row r="52" spans="1:11" s="38" customFormat="1" ht="21" customHeight="1" x14ac:dyDescent="0.2">
      <c r="A52" s="69" t="s">
        <v>128</v>
      </c>
      <c r="B52" s="74">
        <f t="shared" si="1"/>
        <v>896818</v>
      </c>
      <c r="C52" s="74">
        <f t="shared" si="2"/>
        <v>593174</v>
      </c>
      <c r="D52" s="74">
        <v>586294</v>
      </c>
      <c r="E52" s="74">
        <v>243</v>
      </c>
      <c r="F52" s="74">
        <v>6637</v>
      </c>
      <c r="G52" s="74">
        <f t="shared" si="3"/>
        <v>303644</v>
      </c>
      <c r="H52" s="74">
        <v>123318</v>
      </c>
      <c r="I52" s="74">
        <v>25302</v>
      </c>
      <c r="J52" s="74">
        <v>155024</v>
      </c>
      <c r="K52" s="36"/>
    </row>
    <row r="53" spans="1:11" s="38" customFormat="1" ht="21" customHeight="1" x14ac:dyDescent="0.2">
      <c r="A53" s="9" t="s">
        <v>132</v>
      </c>
      <c r="B53" s="36">
        <f t="shared" ref="B53:B56" si="4">+C53+G53</f>
        <v>886020</v>
      </c>
      <c r="C53" s="36">
        <f t="shared" ref="C53:C56" si="5">+D53+E53+F53</f>
        <v>580290</v>
      </c>
      <c r="D53" s="36">
        <v>573860</v>
      </c>
      <c r="E53" s="36">
        <v>104</v>
      </c>
      <c r="F53" s="36">
        <v>6326</v>
      </c>
      <c r="G53" s="36">
        <f t="shared" ref="G53:G56" si="6">+H53+I53+J53</f>
        <v>305730</v>
      </c>
      <c r="H53" s="36">
        <v>123557</v>
      </c>
      <c r="I53" s="36">
        <v>24903</v>
      </c>
      <c r="J53" s="36">
        <v>157270</v>
      </c>
      <c r="K53" s="36"/>
    </row>
    <row r="54" spans="1:11" s="38" customFormat="1" ht="21" customHeight="1" x14ac:dyDescent="0.2">
      <c r="A54" s="69" t="s">
        <v>133</v>
      </c>
      <c r="B54" s="73">
        <f t="shared" si="4"/>
        <v>887627</v>
      </c>
      <c r="C54" s="73">
        <f t="shared" si="5"/>
        <v>572729</v>
      </c>
      <c r="D54" s="73">
        <v>563144</v>
      </c>
      <c r="E54" s="73">
        <v>91</v>
      </c>
      <c r="F54" s="73">
        <v>9494</v>
      </c>
      <c r="G54" s="73">
        <f t="shared" si="6"/>
        <v>314898</v>
      </c>
      <c r="H54" s="73">
        <v>127885</v>
      </c>
      <c r="I54" s="73">
        <v>25209</v>
      </c>
      <c r="J54" s="73">
        <v>161804</v>
      </c>
      <c r="K54" s="36"/>
    </row>
    <row r="55" spans="1:11" s="38" customFormat="1" ht="21" customHeight="1" x14ac:dyDescent="0.2">
      <c r="A55" s="9" t="s">
        <v>134</v>
      </c>
      <c r="B55" s="36">
        <f t="shared" si="4"/>
        <v>891610</v>
      </c>
      <c r="C55" s="36">
        <f t="shared" si="5"/>
        <v>573509</v>
      </c>
      <c r="D55" s="36">
        <v>564129</v>
      </c>
      <c r="E55" s="36">
        <v>118</v>
      </c>
      <c r="F55" s="36">
        <v>9262</v>
      </c>
      <c r="G55" s="36">
        <f t="shared" si="6"/>
        <v>318101</v>
      </c>
      <c r="H55" s="36">
        <v>129974</v>
      </c>
      <c r="I55" s="36">
        <v>25347</v>
      </c>
      <c r="J55" s="36">
        <v>162780</v>
      </c>
      <c r="K55" s="36"/>
    </row>
    <row r="56" spans="1:11" s="38" customFormat="1" ht="21" customHeight="1" x14ac:dyDescent="0.2">
      <c r="A56" s="69" t="s">
        <v>135</v>
      </c>
      <c r="B56" s="74">
        <f t="shared" si="4"/>
        <v>883667</v>
      </c>
      <c r="C56" s="74">
        <f t="shared" si="5"/>
        <v>562839</v>
      </c>
      <c r="D56" s="74">
        <v>553720</v>
      </c>
      <c r="E56" s="74">
        <v>-91</v>
      </c>
      <c r="F56" s="74">
        <v>9210</v>
      </c>
      <c r="G56" s="74">
        <f t="shared" si="6"/>
        <v>320828</v>
      </c>
      <c r="H56" s="74">
        <v>129184</v>
      </c>
      <c r="I56" s="74">
        <v>24961</v>
      </c>
      <c r="J56" s="74">
        <v>166683</v>
      </c>
      <c r="K56" s="36"/>
    </row>
    <row r="57" spans="1:11" s="38" customFormat="1" ht="21" customHeight="1" x14ac:dyDescent="0.2">
      <c r="A57" s="9" t="s">
        <v>136</v>
      </c>
      <c r="B57" s="36">
        <f t="shared" ref="B57:B60" si="7">+C57+G57</f>
        <v>920195</v>
      </c>
      <c r="C57" s="36">
        <f t="shared" ref="C57:C60" si="8">+D57+E57+F57</f>
        <v>591650</v>
      </c>
      <c r="D57" s="36">
        <v>587483</v>
      </c>
      <c r="E57" s="36">
        <v>312</v>
      </c>
      <c r="F57" s="36">
        <v>3855</v>
      </c>
      <c r="G57" s="36">
        <f t="shared" ref="G57:G60" si="9">+H57+I57+J57</f>
        <v>328545</v>
      </c>
      <c r="H57" s="36">
        <v>133307</v>
      </c>
      <c r="I57" s="36">
        <v>25868</v>
      </c>
      <c r="J57" s="36">
        <v>169370</v>
      </c>
      <c r="K57" s="36"/>
    </row>
    <row r="58" spans="1:11" s="38" customFormat="1" ht="21" customHeight="1" x14ac:dyDescent="0.2">
      <c r="A58" s="69" t="s">
        <v>137</v>
      </c>
      <c r="B58" s="73">
        <f t="shared" si="7"/>
        <v>929043</v>
      </c>
      <c r="C58" s="73">
        <f t="shared" si="8"/>
        <v>580851</v>
      </c>
      <c r="D58" s="73">
        <v>577223</v>
      </c>
      <c r="E58" s="73">
        <v>252</v>
      </c>
      <c r="F58" s="73">
        <v>3376</v>
      </c>
      <c r="G58" s="73">
        <f t="shared" si="9"/>
        <v>348192</v>
      </c>
      <c r="H58" s="73">
        <v>144925</v>
      </c>
      <c r="I58" s="73">
        <v>30322</v>
      </c>
      <c r="J58" s="73">
        <v>172945</v>
      </c>
      <c r="K58" s="36"/>
    </row>
    <row r="59" spans="1:11" s="38" customFormat="1" ht="21" customHeight="1" x14ac:dyDescent="0.2">
      <c r="A59" s="9" t="s">
        <v>138</v>
      </c>
      <c r="B59" s="36">
        <f t="shared" si="7"/>
        <v>940154</v>
      </c>
      <c r="C59" s="36">
        <f t="shared" si="8"/>
        <v>599999</v>
      </c>
      <c r="D59" s="36">
        <v>596476</v>
      </c>
      <c r="E59" s="36">
        <v>178</v>
      </c>
      <c r="F59" s="36">
        <v>3345</v>
      </c>
      <c r="G59" s="36">
        <f t="shared" si="9"/>
        <v>340155</v>
      </c>
      <c r="H59" s="36">
        <v>139670</v>
      </c>
      <c r="I59" s="36">
        <v>29367</v>
      </c>
      <c r="J59" s="36">
        <v>171118</v>
      </c>
      <c r="K59" s="36"/>
    </row>
    <row r="60" spans="1:11" s="38" customFormat="1" ht="21" customHeight="1" x14ac:dyDescent="0.2">
      <c r="A60" s="69" t="s">
        <v>139</v>
      </c>
      <c r="B60" s="74">
        <f t="shared" si="7"/>
        <v>956948</v>
      </c>
      <c r="C60" s="74">
        <f t="shared" si="8"/>
        <v>602359</v>
      </c>
      <c r="D60" s="74">
        <v>599630</v>
      </c>
      <c r="E60" s="74">
        <v>-134</v>
      </c>
      <c r="F60" s="74">
        <v>2863</v>
      </c>
      <c r="G60" s="74">
        <f t="shared" si="9"/>
        <v>354589</v>
      </c>
      <c r="H60" s="74">
        <v>148426</v>
      </c>
      <c r="I60" s="74">
        <v>29899</v>
      </c>
      <c r="J60" s="74">
        <v>176264</v>
      </c>
      <c r="K60" s="36"/>
    </row>
    <row r="61" spans="1:11" s="38" customFormat="1" ht="21" customHeight="1" x14ac:dyDescent="0.2">
      <c r="A61" s="9" t="s">
        <v>140</v>
      </c>
      <c r="B61" s="36">
        <f t="shared" ref="B61:B68" si="10">+C61+G61</f>
        <v>971093</v>
      </c>
      <c r="C61" s="36">
        <f t="shared" ref="C61:C68" si="11">+D61+E61+F61</f>
        <v>626472</v>
      </c>
      <c r="D61" s="36">
        <v>623559</v>
      </c>
      <c r="E61" s="36">
        <v>-27</v>
      </c>
      <c r="F61" s="36">
        <v>2940</v>
      </c>
      <c r="G61" s="36">
        <f t="shared" ref="G61:G68" si="12">+H61+I61+J61</f>
        <v>344621</v>
      </c>
      <c r="H61" s="36">
        <v>149352</v>
      </c>
      <c r="I61" s="36">
        <v>21907</v>
      </c>
      <c r="J61" s="36">
        <v>173362</v>
      </c>
      <c r="K61" s="36"/>
    </row>
    <row r="62" spans="1:11" s="38" customFormat="1" ht="21" customHeight="1" x14ac:dyDescent="0.2">
      <c r="A62" s="69" t="s">
        <v>141</v>
      </c>
      <c r="B62" s="73">
        <f t="shared" si="10"/>
        <v>964633</v>
      </c>
      <c r="C62" s="73">
        <f t="shared" si="11"/>
        <v>616487</v>
      </c>
      <c r="D62" s="73">
        <v>613524</v>
      </c>
      <c r="E62" s="73">
        <v>-20</v>
      </c>
      <c r="F62" s="73">
        <v>2983</v>
      </c>
      <c r="G62" s="73">
        <f t="shared" si="12"/>
        <v>348146</v>
      </c>
      <c r="H62" s="73">
        <v>153212</v>
      </c>
      <c r="I62" s="73">
        <v>22800</v>
      </c>
      <c r="J62" s="73">
        <v>172134</v>
      </c>
      <c r="K62" s="36"/>
    </row>
    <row r="63" spans="1:11" s="38" customFormat="1" ht="21" customHeight="1" x14ac:dyDescent="0.2">
      <c r="A63" s="9" t="s">
        <v>142</v>
      </c>
      <c r="B63" s="36">
        <f t="shared" si="10"/>
        <v>978934</v>
      </c>
      <c r="C63" s="36">
        <f t="shared" si="11"/>
        <v>626885</v>
      </c>
      <c r="D63" s="36">
        <v>622612</v>
      </c>
      <c r="E63" s="36">
        <v>-20</v>
      </c>
      <c r="F63" s="36">
        <v>4293</v>
      </c>
      <c r="G63" s="36">
        <f t="shared" si="12"/>
        <v>352049</v>
      </c>
      <c r="H63" s="36">
        <v>152734</v>
      </c>
      <c r="I63" s="36">
        <v>24452</v>
      </c>
      <c r="J63" s="36">
        <v>174863</v>
      </c>
      <c r="K63" s="36"/>
    </row>
    <row r="64" spans="1:11" s="38" customFormat="1" ht="21" customHeight="1" x14ac:dyDescent="0.2">
      <c r="A64" s="69" t="s">
        <v>143</v>
      </c>
      <c r="B64" s="74">
        <f t="shared" si="10"/>
        <v>987341</v>
      </c>
      <c r="C64" s="74">
        <f t="shared" si="11"/>
        <v>643495</v>
      </c>
      <c r="D64" s="74">
        <v>638546</v>
      </c>
      <c r="E64" s="74">
        <v>-16</v>
      </c>
      <c r="F64" s="74">
        <v>4965</v>
      </c>
      <c r="G64" s="74">
        <f t="shared" si="12"/>
        <v>343846</v>
      </c>
      <c r="H64" s="74">
        <v>149622</v>
      </c>
      <c r="I64" s="74">
        <v>26076</v>
      </c>
      <c r="J64" s="74">
        <v>168148</v>
      </c>
      <c r="K64" s="36"/>
    </row>
    <row r="65" spans="1:11" s="38" customFormat="1" ht="21" customHeight="1" x14ac:dyDescent="0.2">
      <c r="A65" s="35" t="s">
        <v>144</v>
      </c>
      <c r="B65" s="36">
        <f t="shared" si="10"/>
        <v>1003582</v>
      </c>
      <c r="C65" s="36">
        <f t="shared" si="11"/>
        <v>647314</v>
      </c>
      <c r="D65" s="36">
        <v>643226</v>
      </c>
      <c r="E65" s="36">
        <v>63</v>
      </c>
      <c r="F65" s="36">
        <v>4025</v>
      </c>
      <c r="G65" s="36">
        <f t="shared" si="12"/>
        <v>356268</v>
      </c>
      <c r="H65" s="36">
        <v>158702</v>
      </c>
      <c r="I65" s="36">
        <v>25723</v>
      </c>
      <c r="J65" s="36">
        <v>171843</v>
      </c>
      <c r="K65" s="36"/>
    </row>
    <row r="66" spans="1:11" s="38" customFormat="1" ht="21" customHeight="1" x14ac:dyDescent="0.2">
      <c r="A66" s="72" t="s">
        <v>145</v>
      </c>
      <c r="B66" s="73">
        <f t="shared" si="10"/>
        <v>999204</v>
      </c>
      <c r="C66" s="73">
        <f t="shared" si="11"/>
        <v>630080</v>
      </c>
      <c r="D66" s="73">
        <v>626530</v>
      </c>
      <c r="E66" s="73">
        <v>44</v>
      </c>
      <c r="F66" s="73">
        <v>3506</v>
      </c>
      <c r="G66" s="73">
        <f t="shared" si="12"/>
        <v>369124</v>
      </c>
      <c r="H66" s="73">
        <v>172281</v>
      </c>
      <c r="I66" s="73">
        <v>27172</v>
      </c>
      <c r="J66" s="73">
        <v>169671</v>
      </c>
      <c r="K66" s="36"/>
    </row>
    <row r="67" spans="1:11" s="38" customFormat="1" ht="21" customHeight="1" x14ac:dyDescent="0.2">
      <c r="A67" s="35" t="s">
        <v>146</v>
      </c>
      <c r="B67" s="36">
        <f t="shared" si="10"/>
        <v>1025245</v>
      </c>
      <c r="C67" s="36">
        <f t="shared" si="11"/>
        <v>652814</v>
      </c>
      <c r="D67" s="36">
        <v>649290</v>
      </c>
      <c r="E67" s="36">
        <v>91</v>
      </c>
      <c r="F67" s="36">
        <v>3433</v>
      </c>
      <c r="G67" s="36">
        <f t="shared" si="12"/>
        <v>372431</v>
      </c>
      <c r="H67" s="36">
        <v>170255</v>
      </c>
      <c r="I67" s="36">
        <v>28009</v>
      </c>
      <c r="J67" s="36">
        <v>174167</v>
      </c>
      <c r="K67" s="36"/>
    </row>
    <row r="68" spans="1:11" s="38" customFormat="1" ht="21" customHeight="1" x14ac:dyDescent="0.2">
      <c r="A68" s="72" t="s">
        <v>147</v>
      </c>
      <c r="B68" s="74">
        <f t="shared" si="10"/>
        <v>1029157</v>
      </c>
      <c r="C68" s="74">
        <f t="shared" si="11"/>
        <v>662396</v>
      </c>
      <c r="D68" s="74">
        <v>659219</v>
      </c>
      <c r="E68" s="74">
        <v>304</v>
      </c>
      <c r="F68" s="74">
        <v>2873</v>
      </c>
      <c r="G68" s="74">
        <f t="shared" si="12"/>
        <v>366761</v>
      </c>
      <c r="H68" s="74">
        <v>170823</v>
      </c>
      <c r="I68" s="74">
        <v>25771</v>
      </c>
      <c r="J68" s="74">
        <v>170167</v>
      </c>
      <c r="K68" s="36"/>
    </row>
    <row r="69" spans="1:11" s="38" customFormat="1" ht="21" customHeight="1" x14ac:dyDescent="0.2">
      <c r="A69" s="35" t="s">
        <v>149</v>
      </c>
      <c r="B69" s="36">
        <f t="shared" ref="B69:B72" si="13">+C69+G69</f>
        <v>1073583</v>
      </c>
      <c r="C69" s="36">
        <f t="shared" ref="C69:C72" si="14">+D69+E69+F69</f>
        <v>698387</v>
      </c>
      <c r="D69" s="36">
        <v>695676</v>
      </c>
      <c r="E69" s="36">
        <v>463</v>
      </c>
      <c r="F69" s="36">
        <v>2248</v>
      </c>
      <c r="G69" s="36">
        <f t="shared" ref="G69:G72" si="15">+H69+I69+J69</f>
        <v>375196</v>
      </c>
      <c r="H69" s="36">
        <v>176713</v>
      </c>
      <c r="I69" s="36">
        <v>25348</v>
      </c>
      <c r="J69" s="36">
        <v>173135</v>
      </c>
      <c r="K69" s="36"/>
    </row>
    <row r="70" spans="1:11" s="38" customFormat="1" ht="21" customHeight="1" x14ac:dyDescent="0.2">
      <c r="A70" s="72" t="s">
        <v>150</v>
      </c>
      <c r="B70" s="73">
        <f t="shared" si="13"/>
        <v>1072880</v>
      </c>
      <c r="C70" s="73">
        <f t="shared" si="14"/>
        <v>703436</v>
      </c>
      <c r="D70" s="73">
        <v>700578</v>
      </c>
      <c r="E70" s="73">
        <v>480</v>
      </c>
      <c r="F70" s="73">
        <v>2378</v>
      </c>
      <c r="G70" s="73">
        <f t="shared" si="15"/>
        <v>369444</v>
      </c>
      <c r="H70" s="73">
        <v>181463</v>
      </c>
      <c r="I70" s="73">
        <v>18693</v>
      </c>
      <c r="J70" s="73">
        <v>169288</v>
      </c>
      <c r="K70" s="36"/>
    </row>
    <row r="71" spans="1:11" s="38" customFormat="1" ht="21" customHeight="1" x14ac:dyDescent="0.2">
      <c r="A71" s="35" t="s">
        <v>151</v>
      </c>
      <c r="B71" s="36">
        <f t="shared" si="13"/>
        <v>1087402</v>
      </c>
      <c r="C71" s="36">
        <f t="shared" si="14"/>
        <v>705119</v>
      </c>
      <c r="D71" s="36">
        <v>702561</v>
      </c>
      <c r="E71" s="36">
        <v>478</v>
      </c>
      <c r="F71" s="36">
        <v>2080</v>
      </c>
      <c r="G71" s="36">
        <f t="shared" si="15"/>
        <v>382283</v>
      </c>
      <c r="H71" s="36">
        <v>187832</v>
      </c>
      <c r="I71" s="36">
        <v>18821</v>
      </c>
      <c r="J71" s="36">
        <v>175630</v>
      </c>
      <c r="K71" s="36"/>
    </row>
    <row r="72" spans="1:11" s="38" customFormat="1" ht="21" customHeight="1" x14ac:dyDescent="0.2">
      <c r="A72" s="72" t="s">
        <v>152</v>
      </c>
      <c r="B72" s="74">
        <f t="shared" si="13"/>
        <v>1088816</v>
      </c>
      <c r="C72" s="74">
        <f t="shared" si="14"/>
        <v>717991</v>
      </c>
      <c r="D72" s="74">
        <v>715371</v>
      </c>
      <c r="E72" s="74">
        <v>400</v>
      </c>
      <c r="F72" s="74">
        <v>2220</v>
      </c>
      <c r="G72" s="74">
        <f t="shared" si="15"/>
        <v>370825</v>
      </c>
      <c r="H72" s="74">
        <v>184578</v>
      </c>
      <c r="I72" s="74">
        <v>17518</v>
      </c>
      <c r="J72" s="74">
        <v>168729</v>
      </c>
      <c r="K72" s="36"/>
    </row>
    <row r="73" spans="1:11" s="38" customFormat="1" ht="21" customHeight="1" x14ac:dyDescent="0.2">
      <c r="A73" s="35" t="s">
        <v>153</v>
      </c>
      <c r="B73" s="36">
        <f t="shared" ref="B73:B76" si="16">+C73+G73</f>
        <v>1094988</v>
      </c>
      <c r="C73" s="36">
        <f t="shared" ref="C73:C76" si="17">+D73+E73+F73</f>
        <v>691329</v>
      </c>
      <c r="D73" s="36">
        <v>689119</v>
      </c>
      <c r="E73" s="36">
        <v>186</v>
      </c>
      <c r="F73" s="36">
        <v>2024</v>
      </c>
      <c r="G73" s="36">
        <f t="shared" ref="G73:G76" si="18">+H73+I73+J73</f>
        <v>403659</v>
      </c>
      <c r="H73" s="36">
        <v>204152</v>
      </c>
      <c r="I73" s="36">
        <v>16498</v>
      </c>
      <c r="J73" s="36">
        <v>183009</v>
      </c>
      <c r="K73" s="36"/>
    </row>
    <row r="74" spans="1:11" s="38" customFormat="1" ht="21" customHeight="1" x14ac:dyDescent="0.2">
      <c r="A74" s="72" t="s">
        <v>154</v>
      </c>
      <c r="B74" s="73">
        <f t="shared" si="16"/>
        <v>1094448</v>
      </c>
      <c r="C74" s="73">
        <f t="shared" si="17"/>
        <v>698970</v>
      </c>
      <c r="D74" s="73">
        <v>696560</v>
      </c>
      <c r="E74" s="73">
        <v>168</v>
      </c>
      <c r="F74" s="73">
        <v>2242</v>
      </c>
      <c r="G74" s="73">
        <f t="shared" si="18"/>
        <v>395478</v>
      </c>
      <c r="H74" s="73">
        <v>199306</v>
      </c>
      <c r="I74" s="73">
        <v>16060</v>
      </c>
      <c r="J74" s="73">
        <v>180112</v>
      </c>
      <c r="K74" s="36"/>
    </row>
    <row r="75" spans="1:11" s="38" customFormat="1" ht="21" customHeight="1" x14ac:dyDescent="0.2">
      <c r="A75" s="35" t="s">
        <v>155</v>
      </c>
      <c r="B75" s="36">
        <f t="shared" si="16"/>
        <v>1116015</v>
      </c>
      <c r="C75" s="36">
        <f t="shared" si="17"/>
        <v>717535</v>
      </c>
      <c r="D75" s="36">
        <v>714801</v>
      </c>
      <c r="E75" s="36">
        <v>223</v>
      </c>
      <c r="F75" s="36">
        <v>2511</v>
      </c>
      <c r="G75" s="36">
        <f t="shared" si="18"/>
        <v>398480</v>
      </c>
      <c r="H75" s="36">
        <v>202482</v>
      </c>
      <c r="I75" s="36">
        <v>15760</v>
      </c>
      <c r="J75" s="36">
        <v>180238</v>
      </c>
      <c r="K75" s="36"/>
    </row>
    <row r="76" spans="1:11" s="38" customFormat="1" ht="21" customHeight="1" x14ac:dyDescent="0.2">
      <c r="A76" s="72" t="s">
        <v>156</v>
      </c>
      <c r="B76" s="74">
        <f t="shared" si="16"/>
        <v>1149256</v>
      </c>
      <c r="C76" s="74">
        <f t="shared" si="17"/>
        <v>745631</v>
      </c>
      <c r="D76" s="74">
        <v>742649</v>
      </c>
      <c r="E76" s="74">
        <v>383</v>
      </c>
      <c r="F76" s="74">
        <v>2599</v>
      </c>
      <c r="G76" s="74">
        <f t="shared" si="18"/>
        <v>403625</v>
      </c>
      <c r="H76" s="74">
        <v>209241</v>
      </c>
      <c r="I76" s="74">
        <v>15329</v>
      </c>
      <c r="J76" s="74">
        <v>179055</v>
      </c>
      <c r="K76" s="36"/>
    </row>
    <row r="77" spans="1:11" s="38" customFormat="1" ht="21" customHeight="1" x14ac:dyDescent="0.2">
      <c r="A77" s="35" t="s">
        <v>158</v>
      </c>
      <c r="B77" s="36">
        <f t="shared" ref="B77:B80" si="19">+C77+G77</f>
        <v>1200983</v>
      </c>
      <c r="C77" s="36">
        <f t="shared" ref="C77:C80" si="20">+D77+E77+F77</f>
        <v>778685</v>
      </c>
      <c r="D77" s="36">
        <v>777061</v>
      </c>
      <c r="E77" s="36">
        <v>200</v>
      </c>
      <c r="F77" s="36">
        <v>1424</v>
      </c>
      <c r="G77" s="36">
        <f t="shared" ref="G77:G80" si="21">+H77+I77+J77</f>
        <v>422298</v>
      </c>
      <c r="H77" s="36">
        <v>217354</v>
      </c>
      <c r="I77" s="36">
        <v>16815</v>
      </c>
      <c r="J77" s="36">
        <v>188129</v>
      </c>
      <c r="K77" s="36"/>
    </row>
    <row r="78" spans="1:11" s="38" customFormat="1" ht="21" customHeight="1" x14ac:dyDescent="0.2">
      <c r="A78" s="72" t="s">
        <v>159</v>
      </c>
      <c r="B78" s="73">
        <f t="shared" si="19"/>
        <v>1226783</v>
      </c>
      <c r="C78" s="73">
        <f t="shared" si="20"/>
        <v>805622</v>
      </c>
      <c r="D78" s="73">
        <v>803928</v>
      </c>
      <c r="E78" s="73">
        <v>286</v>
      </c>
      <c r="F78" s="73">
        <v>1408</v>
      </c>
      <c r="G78" s="73">
        <f t="shared" si="21"/>
        <v>421161</v>
      </c>
      <c r="H78" s="73">
        <v>215186</v>
      </c>
      <c r="I78" s="73">
        <v>13914</v>
      </c>
      <c r="J78" s="73">
        <v>192061</v>
      </c>
      <c r="K78" s="36"/>
    </row>
    <row r="79" spans="1:11" s="38" customFormat="1" ht="21" customHeight="1" x14ac:dyDescent="0.2">
      <c r="A79" s="35" t="s">
        <v>160</v>
      </c>
      <c r="B79" s="36">
        <f t="shared" si="19"/>
        <v>1292982</v>
      </c>
      <c r="C79" s="36">
        <f t="shared" si="20"/>
        <v>851391</v>
      </c>
      <c r="D79" s="36">
        <v>848797</v>
      </c>
      <c r="E79" s="36">
        <v>350</v>
      </c>
      <c r="F79" s="36">
        <v>2244</v>
      </c>
      <c r="G79" s="36">
        <f t="shared" si="21"/>
        <v>441591</v>
      </c>
      <c r="H79" s="36">
        <v>229285</v>
      </c>
      <c r="I79" s="36">
        <v>14845</v>
      </c>
      <c r="J79" s="36">
        <v>197461</v>
      </c>
      <c r="K79" s="36"/>
    </row>
    <row r="80" spans="1:11" s="38" customFormat="1" ht="21" customHeight="1" x14ac:dyDescent="0.2">
      <c r="A80" s="72" t="s">
        <v>161</v>
      </c>
      <c r="B80" s="74">
        <f t="shared" si="19"/>
        <v>1317706</v>
      </c>
      <c r="C80" s="74">
        <f t="shared" si="20"/>
        <v>867456</v>
      </c>
      <c r="D80" s="74">
        <v>864654</v>
      </c>
      <c r="E80" s="74">
        <v>517</v>
      </c>
      <c r="F80" s="74">
        <v>2285</v>
      </c>
      <c r="G80" s="74">
        <f t="shared" si="21"/>
        <v>450250</v>
      </c>
      <c r="H80" s="74">
        <v>233973</v>
      </c>
      <c r="I80" s="74">
        <v>15620</v>
      </c>
      <c r="J80" s="74">
        <v>200657</v>
      </c>
      <c r="K80" s="36"/>
    </row>
    <row r="81" spans="1:11" s="38" customFormat="1" ht="21" customHeight="1" x14ac:dyDescent="0.2">
      <c r="A81" s="35" t="s">
        <v>162</v>
      </c>
      <c r="B81" s="36">
        <f t="shared" ref="B81:B84" si="22">+C81+G81</f>
        <v>1356137</v>
      </c>
      <c r="C81" s="36">
        <f t="shared" ref="C81:C84" si="23">+D81+E81+F81</f>
        <v>878164</v>
      </c>
      <c r="D81" s="36">
        <v>874962</v>
      </c>
      <c r="E81" s="36">
        <v>457</v>
      </c>
      <c r="F81" s="36">
        <v>2745</v>
      </c>
      <c r="G81" s="36">
        <f t="shared" ref="G81:G84" si="24">+H81+I81+J81</f>
        <v>477973</v>
      </c>
      <c r="H81" s="36">
        <v>250543</v>
      </c>
      <c r="I81" s="36">
        <v>17394</v>
      </c>
      <c r="J81" s="36">
        <v>210036</v>
      </c>
      <c r="K81" s="36"/>
    </row>
    <row r="82" spans="1:11" s="38" customFormat="1" ht="21" customHeight="1" x14ac:dyDescent="0.2">
      <c r="A82" s="72" t="s">
        <v>163</v>
      </c>
      <c r="B82" s="73">
        <f t="shared" si="22"/>
        <v>1358545</v>
      </c>
      <c r="C82" s="73">
        <f t="shared" si="23"/>
        <v>865444</v>
      </c>
      <c r="D82" s="73">
        <v>861948</v>
      </c>
      <c r="E82" s="73">
        <v>507</v>
      </c>
      <c r="F82" s="73">
        <v>2989</v>
      </c>
      <c r="G82" s="73">
        <f t="shared" si="24"/>
        <v>493101</v>
      </c>
      <c r="H82" s="73">
        <v>260508</v>
      </c>
      <c r="I82" s="73">
        <v>18437</v>
      </c>
      <c r="J82" s="73">
        <v>214156</v>
      </c>
      <c r="K82" s="36"/>
    </row>
    <row r="83" spans="1:11" s="38" customFormat="1" ht="21" customHeight="1" x14ac:dyDescent="0.2">
      <c r="A83" s="35" t="s">
        <v>164</v>
      </c>
      <c r="B83" s="36">
        <f t="shared" si="22"/>
        <v>1393376</v>
      </c>
      <c r="C83" s="36">
        <f t="shared" si="23"/>
        <v>869068</v>
      </c>
      <c r="D83" s="36">
        <v>865256</v>
      </c>
      <c r="E83" s="36">
        <v>443</v>
      </c>
      <c r="F83" s="36">
        <v>3369</v>
      </c>
      <c r="G83" s="36">
        <f t="shared" si="24"/>
        <v>524308</v>
      </c>
      <c r="H83" s="36">
        <v>278878</v>
      </c>
      <c r="I83" s="36">
        <v>23134</v>
      </c>
      <c r="J83" s="36">
        <v>222296</v>
      </c>
      <c r="K83" s="36"/>
    </row>
    <row r="84" spans="1:11" s="38" customFormat="1" ht="21" customHeight="1" x14ac:dyDescent="0.2">
      <c r="A84" s="72" t="s">
        <v>165</v>
      </c>
      <c r="B84" s="74">
        <f t="shared" si="22"/>
        <v>1410817</v>
      </c>
      <c r="C84" s="74">
        <f t="shared" si="23"/>
        <v>901734</v>
      </c>
      <c r="D84" s="74">
        <v>897653</v>
      </c>
      <c r="E84" s="74">
        <v>526</v>
      </c>
      <c r="F84" s="74">
        <v>3555</v>
      </c>
      <c r="G84" s="74">
        <f t="shared" si="24"/>
        <v>509083</v>
      </c>
      <c r="H84" s="74">
        <v>269965</v>
      </c>
      <c r="I84" s="74">
        <v>21346</v>
      </c>
      <c r="J84" s="74">
        <v>217772</v>
      </c>
      <c r="K84" s="36"/>
    </row>
    <row r="85" spans="1:11" s="38" customFormat="1" ht="21" customHeight="1" x14ac:dyDescent="0.2">
      <c r="A85" s="35" t="s">
        <v>166</v>
      </c>
      <c r="B85" s="36">
        <f t="shared" ref="B85:B88" si="25">+C85+G85</f>
        <v>1483153</v>
      </c>
      <c r="C85" s="36">
        <f t="shared" ref="C85:C88" si="26">+D85+E85+F85</f>
        <v>948016</v>
      </c>
      <c r="D85" s="36">
        <v>942528</v>
      </c>
      <c r="E85" s="36">
        <v>476</v>
      </c>
      <c r="F85" s="36">
        <v>5012</v>
      </c>
      <c r="G85" s="36">
        <f t="shared" ref="G85:G88" si="27">+H85+I85+J85</f>
        <v>535137</v>
      </c>
      <c r="H85" s="36">
        <v>288477</v>
      </c>
      <c r="I85" s="36">
        <v>20918</v>
      </c>
      <c r="J85" s="36">
        <v>225742</v>
      </c>
      <c r="K85" s="36"/>
    </row>
    <row r="86" spans="1:11" s="38" customFormat="1" ht="21" customHeight="1" x14ac:dyDescent="0.2">
      <c r="A86" s="72" t="s">
        <v>167</v>
      </c>
      <c r="B86" s="73">
        <f t="shared" si="25"/>
        <v>1507895</v>
      </c>
      <c r="C86" s="73">
        <f t="shared" si="26"/>
        <v>989207</v>
      </c>
      <c r="D86" s="73">
        <v>983875</v>
      </c>
      <c r="E86" s="73">
        <v>437</v>
      </c>
      <c r="F86" s="73">
        <v>4895</v>
      </c>
      <c r="G86" s="73">
        <f t="shared" si="27"/>
        <v>518688</v>
      </c>
      <c r="H86" s="73">
        <v>282239</v>
      </c>
      <c r="I86" s="73">
        <v>17001</v>
      </c>
      <c r="J86" s="73">
        <v>219448</v>
      </c>
      <c r="K86" s="36"/>
    </row>
    <row r="87" spans="1:11" s="38" customFormat="1" ht="21" customHeight="1" x14ac:dyDescent="0.2">
      <c r="A87" s="35" t="s">
        <v>168</v>
      </c>
      <c r="B87" s="36">
        <f t="shared" si="25"/>
        <v>1556059</v>
      </c>
      <c r="C87" s="36">
        <f t="shared" si="26"/>
        <v>1014628</v>
      </c>
      <c r="D87" s="36">
        <v>1009067</v>
      </c>
      <c r="E87" s="36">
        <v>533</v>
      </c>
      <c r="F87" s="36">
        <v>5028</v>
      </c>
      <c r="G87" s="36">
        <f t="shared" si="27"/>
        <v>541431</v>
      </c>
      <c r="H87" s="36">
        <v>294380</v>
      </c>
      <c r="I87" s="36">
        <v>16927</v>
      </c>
      <c r="J87" s="36">
        <v>230124</v>
      </c>
      <c r="K87" s="36"/>
    </row>
    <row r="88" spans="1:11" s="38" customFormat="1" ht="21" customHeight="1" x14ac:dyDescent="0.2">
      <c r="A88" s="72" t="s">
        <v>169</v>
      </c>
      <c r="B88" s="74">
        <f t="shared" si="25"/>
        <v>1601455</v>
      </c>
      <c r="C88" s="74">
        <f t="shared" si="26"/>
        <v>1096486</v>
      </c>
      <c r="D88" s="74">
        <v>1090424</v>
      </c>
      <c r="E88" s="74">
        <v>602</v>
      </c>
      <c r="F88" s="74">
        <v>5460</v>
      </c>
      <c r="G88" s="74">
        <f t="shared" si="27"/>
        <v>504969</v>
      </c>
      <c r="H88" s="74">
        <v>275345</v>
      </c>
      <c r="I88" s="74">
        <v>16230</v>
      </c>
      <c r="J88" s="74">
        <v>213394</v>
      </c>
      <c r="K88" s="36"/>
    </row>
    <row r="89" spans="1:11" s="38" customFormat="1" ht="21" customHeight="1" x14ac:dyDescent="0.2">
      <c r="A89" s="35" t="s">
        <v>170</v>
      </c>
      <c r="B89" s="36">
        <f t="shared" ref="B89:B92" si="28">+C89+G89</f>
        <v>1666915</v>
      </c>
      <c r="C89" s="36">
        <f t="shared" ref="C89:C92" si="29">+D89+E89+F89</f>
        <v>1160516</v>
      </c>
      <c r="D89" s="36">
        <v>1154370</v>
      </c>
      <c r="E89" s="36">
        <v>626</v>
      </c>
      <c r="F89" s="36">
        <v>5520</v>
      </c>
      <c r="G89" s="36">
        <f t="shared" ref="G89:G92" si="30">+H89+I89+J89</f>
        <v>506399</v>
      </c>
      <c r="H89" s="36">
        <v>275671</v>
      </c>
      <c r="I89" s="36">
        <v>14603</v>
      </c>
      <c r="J89" s="36">
        <v>216125</v>
      </c>
      <c r="K89" s="36"/>
    </row>
    <row r="90" spans="1:11" s="38" customFormat="1" ht="21" customHeight="1" x14ac:dyDescent="0.2">
      <c r="A90" s="72" t="s">
        <v>171</v>
      </c>
      <c r="B90" s="73"/>
      <c r="C90" s="73"/>
      <c r="D90" s="73"/>
      <c r="E90" s="73"/>
      <c r="F90" s="73"/>
      <c r="G90" s="73"/>
      <c r="H90" s="73"/>
      <c r="I90" s="73"/>
      <c r="J90" s="73"/>
      <c r="K90" s="36"/>
    </row>
    <row r="91" spans="1:11" s="38" customFormat="1" ht="21" customHeight="1" x14ac:dyDescent="0.2">
      <c r="A91" s="35" t="s">
        <v>172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s="38" customFormat="1" ht="21" customHeight="1" x14ac:dyDescent="0.2">
      <c r="A92" s="72" t="s">
        <v>173</v>
      </c>
      <c r="B92" s="74"/>
      <c r="C92" s="74"/>
      <c r="D92" s="74"/>
      <c r="E92" s="74"/>
      <c r="F92" s="74"/>
      <c r="G92" s="74"/>
      <c r="H92" s="74"/>
      <c r="I92" s="74"/>
      <c r="J92" s="74"/>
      <c r="K92" s="36"/>
    </row>
  </sheetData>
  <mergeCells count="5">
    <mergeCell ref="A5:A7"/>
    <mergeCell ref="B5:J5"/>
    <mergeCell ref="B6:B7"/>
    <mergeCell ref="C6:F6"/>
    <mergeCell ref="G6:J6"/>
  </mergeCells>
  <pageMargins left="0.19685039370078741" right="0.15748031496062992" top="0.6692913385826772" bottom="0.43307086614173229" header="0.31496062992125984" footer="0.15748031496062992"/>
  <pageSetup paperSize="9" scale="51" fitToHeight="4" orientation="landscape" r:id="rId1"/>
  <headerFooter alignWithMargins="0">
    <oddFooter>&amp;R&amp;D</oddFooter>
  </headerFooter>
  <rowBreaks count="1" manualBreakCount="1">
    <brk id="4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  <pageSetUpPr autoPageBreaks="0"/>
  </sheetPr>
  <dimension ref="A1:U93"/>
  <sheetViews>
    <sheetView showGridLines="0" view="pageBreakPreview" zoomScale="80" zoomScaleNormal="100" zoomScaleSheetLayoutView="80" workbookViewId="0">
      <pane ySplit="9" topLeftCell="A73" activePane="bottomLeft" state="frozen"/>
      <selection activeCell="B5" sqref="B5:T5"/>
      <selection pane="bottomLeft" activeCell="B91" sqref="B91:Q94"/>
    </sheetView>
  </sheetViews>
  <sheetFormatPr defaultColWidth="9.140625" defaultRowHeight="12.75" x14ac:dyDescent="0.2"/>
  <cols>
    <col min="1" max="1" width="21" style="32" customWidth="1"/>
    <col min="2" max="12" width="28.140625" style="32" customWidth="1"/>
    <col min="13" max="16384" width="9.140625" style="32"/>
  </cols>
  <sheetData>
    <row r="1" spans="1:21" ht="18" x14ac:dyDescent="0.2">
      <c r="A1" s="31" t="s">
        <v>9</v>
      </c>
      <c r="B1" s="31"/>
    </row>
    <row r="3" spans="1:21" ht="15.75" x14ac:dyDescent="0.25">
      <c r="A3" s="33" t="s">
        <v>108</v>
      </c>
      <c r="B3" s="33"/>
    </row>
    <row r="5" spans="1:21" ht="27" customHeight="1" x14ac:dyDescent="0.2">
      <c r="A5" s="161" t="s">
        <v>12</v>
      </c>
      <c r="B5" s="148" t="s">
        <v>109</v>
      </c>
      <c r="C5" s="124"/>
      <c r="D5" s="124"/>
      <c r="E5" s="124"/>
      <c r="F5" s="124"/>
      <c r="G5" s="124"/>
      <c r="H5" s="124"/>
      <c r="I5" s="124"/>
      <c r="J5" s="124"/>
      <c r="K5" s="124"/>
      <c r="L5" s="149"/>
      <c r="M5" s="78"/>
      <c r="N5" s="78"/>
      <c r="O5" s="78"/>
      <c r="P5" s="78"/>
      <c r="Q5" s="78"/>
      <c r="R5" s="78"/>
      <c r="S5" s="78"/>
      <c r="T5" s="78"/>
      <c r="U5" s="78"/>
    </row>
    <row r="6" spans="1:21" s="34" customFormat="1" ht="33" customHeight="1" x14ac:dyDescent="0.25">
      <c r="A6" s="162"/>
      <c r="B6" s="164" t="s">
        <v>13</v>
      </c>
      <c r="C6" s="145" t="s">
        <v>110</v>
      </c>
      <c r="D6" s="146"/>
      <c r="E6" s="146"/>
      <c r="F6" s="146"/>
      <c r="G6" s="152"/>
      <c r="H6" s="145" t="s">
        <v>111</v>
      </c>
      <c r="I6" s="146"/>
      <c r="J6" s="146"/>
      <c r="K6" s="146"/>
      <c r="L6" s="147"/>
    </row>
    <row r="7" spans="1:21" s="34" customFormat="1" ht="45.75" customHeight="1" x14ac:dyDescent="0.25">
      <c r="A7" s="162"/>
      <c r="B7" s="164"/>
      <c r="C7" s="166" t="s">
        <v>14</v>
      </c>
      <c r="D7" s="168" t="s">
        <v>69</v>
      </c>
      <c r="E7" s="158" t="s">
        <v>0</v>
      </c>
      <c r="F7" s="170"/>
      <c r="G7" s="171"/>
      <c r="H7" s="166" t="s">
        <v>15</v>
      </c>
      <c r="I7" s="168" t="s">
        <v>69</v>
      </c>
      <c r="J7" s="158" t="s">
        <v>0</v>
      </c>
      <c r="K7" s="170"/>
      <c r="L7" s="171"/>
    </row>
    <row r="8" spans="1:21" s="34" customFormat="1" ht="56.25" customHeight="1" x14ac:dyDescent="0.25">
      <c r="A8" s="163"/>
      <c r="B8" s="165"/>
      <c r="C8" s="167"/>
      <c r="D8" s="169"/>
      <c r="E8" s="85" t="s">
        <v>66</v>
      </c>
      <c r="F8" s="86" t="s">
        <v>70</v>
      </c>
      <c r="G8" s="86" t="s">
        <v>112</v>
      </c>
      <c r="H8" s="167"/>
      <c r="I8" s="169"/>
      <c r="J8" s="85" t="s">
        <v>66</v>
      </c>
      <c r="K8" s="86" t="s">
        <v>70</v>
      </c>
      <c r="L8" s="86" t="s">
        <v>112</v>
      </c>
    </row>
    <row r="9" spans="1:21" s="34" customFormat="1" ht="21" customHeight="1" x14ac:dyDescent="0.25">
      <c r="A9" s="81">
        <v>1</v>
      </c>
      <c r="B9" s="81">
        <f t="shared" ref="B9:L9" si="0">+A9+1</f>
        <v>2</v>
      </c>
      <c r="C9" s="81">
        <f t="shared" si="0"/>
        <v>3</v>
      </c>
      <c r="D9" s="81">
        <f t="shared" si="0"/>
        <v>4</v>
      </c>
      <c r="E9" s="81">
        <f t="shared" si="0"/>
        <v>5</v>
      </c>
      <c r="F9" s="81">
        <f t="shared" si="0"/>
        <v>6</v>
      </c>
      <c r="G9" s="81">
        <f t="shared" si="0"/>
        <v>7</v>
      </c>
      <c r="H9" s="81">
        <f t="shared" si="0"/>
        <v>8</v>
      </c>
      <c r="I9" s="81">
        <f t="shared" si="0"/>
        <v>9</v>
      </c>
      <c r="J9" s="81">
        <f t="shared" si="0"/>
        <v>10</v>
      </c>
      <c r="K9" s="81">
        <f t="shared" si="0"/>
        <v>11</v>
      </c>
      <c r="L9" s="81">
        <f t="shared" si="0"/>
        <v>12</v>
      </c>
    </row>
    <row r="10" spans="1:21" s="38" customFormat="1" ht="21" customHeight="1" x14ac:dyDescent="0.2">
      <c r="A10" s="35" t="s">
        <v>20</v>
      </c>
      <c r="B10" s="36">
        <f>+C10-H10</f>
        <v>-128259</v>
      </c>
      <c r="C10" s="36">
        <f>+D10+E10</f>
        <v>19588</v>
      </c>
      <c r="D10" s="10">
        <v>1348</v>
      </c>
      <c r="E10" s="36">
        <f>+F10+G10</f>
        <v>18240</v>
      </c>
      <c r="F10" s="10">
        <v>17229</v>
      </c>
      <c r="G10" s="10">
        <v>1011</v>
      </c>
      <c r="H10" s="36">
        <f>+I10+J10</f>
        <v>147847</v>
      </c>
      <c r="I10" s="10">
        <v>27605</v>
      </c>
      <c r="J10" s="36">
        <f>+K10+L10</f>
        <v>120242</v>
      </c>
      <c r="K10" s="10">
        <v>119582</v>
      </c>
      <c r="L10" s="10">
        <v>660</v>
      </c>
      <c r="M10" s="36"/>
      <c r="N10" s="37"/>
      <c r="O10" s="37"/>
    </row>
    <row r="11" spans="1:21" s="38" customFormat="1" ht="21" customHeight="1" x14ac:dyDescent="0.2">
      <c r="A11" s="72" t="s">
        <v>21</v>
      </c>
      <c r="B11" s="73">
        <f t="shared" ref="B11:B53" si="1">+C11-H11</f>
        <v>-135100</v>
      </c>
      <c r="C11" s="73">
        <f t="shared" ref="C11:C53" si="2">+D11+E11</f>
        <v>19266</v>
      </c>
      <c r="D11" s="70">
        <v>1453</v>
      </c>
      <c r="E11" s="73">
        <f t="shared" ref="E11:E53" si="3">+F11+G11</f>
        <v>17813</v>
      </c>
      <c r="F11" s="70">
        <v>16433</v>
      </c>
      <c r="G11" s="70">
        <v>1380</v>
      </c>
      <c r="H11" s="73">
        <f t="shared" ref="H11:H53" si="4">+I11+J11</f>
        <v>154366</v>
      </c>
      <c r="I11" s="70">
        <v>27863</v>
      </c>
      <c r="J11" s="73">
        <f t="shared" ref="J11:J53" si="5">+K11+L11</f>
        <v>126503</v>
      </c>
      <c r="K11" s="70">
        <v>125631</v>
      </c>
      <c r="L11" s="70">
        <v>872</v>
      </c>
      <c r="M11" s="37"/>
      <c r="N11" s="37"/>
      <c r="O11" s="37"/>
    </row>
    <row r="12" spans="1:21" s="38" customFormat="1" ht="21" customHeight="1" x14ac:dyDescent="0.2">
      <c r="A12" s="35" t="s">
        <v>22</v>
      </c>
      <c r="B12" s="36">
        <f t="shared" si="1"/>
        <v>-141603</v>
      </c>
      <c r="C12" s="36">
        <f t="shared" si="2"/>
        <v>18774</v>
      </c>
      <c r="D12" s="10">
        <v>1781</v>
      </c>
      <c r="E12" s="36">
        <f t="shared" si="3"/>
        <v>16993</v>
      </c>
      <c r="F12" s="10">
        <v>15546</v>
      </c>
      <c r="G12" s="10">
        <v>1447</v>
      </c>
      <c r="H12" s="36">
        <f t="shared" si="4"/>
        <v>160377</v>
      </c>
      <c r="I12" s="10">
        <v>29915</v>
      </c>
      <c r="J12" s="36">
        <f t="shared" si="5"/>
        <v>130462</v>
      </c>
      <c r="K12" s="10">
        <v>129033</v>
      </c>
      <c r="L12" s="10">
        <v>1429</v>
      </c>
      <c r="M12" s="37"/>
      <c r="N12" s="37"/>
      <c r="O12" s="37"/>
    </row>
    <row r="13" spans="1:21" s="38" customFormat="1" ht="21" customHeight="1" x14ac:dyDescent="0.2">
      <c r="A13" s="72" t="s">
        <v>23</v>
      </c>
      <c r="B13" s="74">
        <f t="shared" si="1"/>
        <v>-149274</v>
      </c>
      <c r="C13" s="74">
        <f t="shared" si="2"/>
        <v>20070</v>
      </c>
      <c r="D13" s="71">
        <v>2227</v>
      </c>
      <c r="E13" s="74">
        <f t="shared" si="3"/>
        <v>17843</v>
      </c>
      <c r="F13" s="71">
        <v>16689</v>
      </c>
      <c r="G13" s="71">
        <v>1154</v>
      </c>
      <c r="H13" s="74">
        <f t="shared" si="4"/>
        <v>169344</v>
      </c>
      <c r="I13" s="71">
        <v>41012</v>
      </c>
      <c r="J13" s="74">
        <f t="shared" si="5"/>
        <v>128332</v>
      </c>
      <c r="K13" s="71">
        <v>127180</v>
      </c>
      <c r="L13" s="71">
        <v>1152</v>
      </c>
      <c r="M13" s="37"/>
      <c r="N13" s="37"/>
      <c r="O13" s="37"/>
    </row>
    <row r="14" spans="1:21" s="38" customFormat="1" ht="21" customHeight="1" x14ac:dyDescent="0.2">
      <c r="A14" s="35" t="s">
        <v>24</v>
      </c>
      <c r="B14" s="36">
        <f t="shared" si="1"/>
        <v>-173250</v>
      </c>
      <c r="C14" s="36">
        <f t="shared" si="2"/>
        <v>20242</v>
      </c>
      <c r="D14" s="10">
        <v>2140</v>
      </c>
      <c r="E14" s="36">
        <f t="shared" si="3"/>
        <v>18102</v>
      </c>
      <c r="F14" s="10">
        <v>17270</v>
      </c>
      <c r="G14" s="10">
        <v>832</v>
      </c>
      <c r="H14" s="36">
        <f t="shared" si="4"/>
        <v>193492</v>
      </c>
      <c r="I14" s="10">
        <v>47062</v>
      </c>
      <c r="J14" s="36">
        <f t="shared" si="5"/>
        <v>146430</v>
      </c>
      <c r="K14" s="10">
        <v>145361</v>
      </c>
      <c r="L14" s="10">
        <v>1069</v>
      </c>
      <c r="M14" s="37"/>
      <c r="N14" s="37"/>
      <c r="O14" s="37"/>
    </row>
    <row r="15" spans="1:21" s="38" customFormat="1" ht="21" customHeight="1" x14ac:dyDescent="0.2">
      <c r="A15" s="72" t="s">
        <v>25</v>
      </c>
      <c r="B15" s="73">
        <f t="shared" si="1"/>
        <v>-199210</v>
      </c>
      <c r="C15" s="73">
        <f t="shared" si="2"/>
        <v>21973</v>
      </c>
      <c r="D15" s="70">
        <v>2935</v>
      </c>
      <c r="E15" s="73">
        <f t="shared" si="3"/>
        <v>19038</v>
      </c>
      <c r="F15" s="70">
        <v>17775</v>
      </c>
      <c r="G15" s="70">
        <v>1263</v>
      </c>
      <c r="H15" s="73">
        <f t="shared" si="4"/>
        <v>221183</v>
      </c>
      <c r="I15" s="70">
        <v>49068</v>
      </c>
      <c r="J15" s="73">
        <f t="shared" si="5"/>
        <v>172115</v>
      </c>
      <c r="K15" s="70">
        <v>170843</v>
      </c>
      <c r="L15" s="70">
        <v>1272</v>
      </c>
      <c r="M15" s="37"/>
      <c r="N15" s="37"/>
      <c r="O15" s="37"/>
    </row>
    <row r="16" spans="1:21" s="43" customFormat="1" ht="21" customHeight="1" x14ac:dyDescent="0.2">
      <c r="A16" s="35" t="s">
        <v>26</v>
      </c>
      <c r="B16" s="36">
        <f t="shared" si="1"/>
        <v>-209106</v>
      </c>
      <c r="C16" s="36">
        <f t="shared" si="2"/>
        <v>24876</v>
      </c>
      <c r="D16" s="10">
        <v>3518</v>
      </c>
      <c r="E16" s="36">
        <f t="shared" si="3"/>
        <v>21358</v>
      </c>
      <c r="F16" s="10">
        <v>18904</v>
      </c>
      <c r="G16" s="10">
        <v>2454</v>
      </c>
      <c r="H16" s="36">
        <f t="shared" si="4"/>
        <v>233982</v>
      </c>
      <c r="I16" s="10">
        <v>62744</v>
      </c>
      <c r="J16" s="36">
        <f t="shared" si="5"/>
        <v>171238</v>
      </c>
      <c r="K16" s="10">
        <v>170185</v>
      </c>
      <c r="L16" s="10">
        <v>1053</v>
      </c>
      <c r="M16" s="42"/>
      <c r="N16" s="42"/>
      <c r="O16" s="42"/>
    </row>
    <row r="17" spans="1:15" s="38" customFormat="1" ht="21" customHeight="1" x14ac:dyDescent="0.2">
      <c r="A17" s="72" t="s">
        <v>27</v>
      </c>
      <c r="B17" s="74">
        <f t="shared" si="1"/>
        <v>-204162</v>
      </c>
      <c r="C17" s="74">
        <f t="shared" si="2"/>
        <v>28637</v>
      </c>
      <c r="D17" s="71">
        <v>5484</v>
      </c>
      <c r="E17" s="74">
        <f t="shared" si="3"/>
        <v>23153</v>
      </c>
      <c r="F17" s="71">
        <v>18505</v>
      </c>
      <c r="G17" s="71">
        <v>4648</v>
      </c>
      <c r="H17" s="74">
        <f t="shared" si="4"/>
        <v>232799</v>
      </c>
      <c r="I17" s="71">
        <v>61112</v>
      </c>
      <c r="J17" s="74">
        <f t="shared" si="5"/>
        <v>171687</v>
      </c>
      <c r="K17" s="71">
        <v>170589</v>
      </c>
      <c r="L17" s="71">
        <v>1098</v>
      </c>
      <c r="M17" s="37"/>
      <c r="N17" s="37"/>
      <c r="O17" s="37"/>
    </row>
    <row r="18" spans="1:15" s="38" customFormat="1" ht="21" customHeight="1" x14ac:dyDescent="0.2">
      <c r="A18" s="35" t="s">
        <v>28</v>
      </c>
      <c r="B18" s="36">
        <f t="shared" si="1"/>
        <v>-221435</v>
      </c>
      <c r="C18" s="36">
        <f t="shared" si="2"/>
        <v>29073</v>
      </c>
      <c r="D18" s="10">
        <v>8513</v>
      </c>
      <c r="E18" s="36">
        <f t="shared" si="3"/>
        <v>20560</v>
      </c>
      <c r="F18" s="10">
        <v>17109</v>
      </c>
      <c r="G18" s="10">
        <v>3451</v>
      </c>
      <c r="H18" s="36">
        <f t="shared" si="4"/>
        <v>250508</v>
      </c>
      <c r="I18" s="10">
        <v>62786</v>
      </c>
      <c r="J18" s="36">
        <f t="shared" si="5"/>
        <v>187722</v>
      </c>
      <c r="K18" s="10">
        <v>186952</v>
      </c>
      <c r="L18" s="10">
        <v>770</v>
      </c>
      <c r="M18" s="37"/>
      <c r="N18" s="37"/>
      <c r="O18" s="37"/>
    </row>
    <row r="19" spans="1:15" s="38" customFormat="1" ht="21" customHeight="1" x14ac:dyDescent="0.2">
      <c r="A19" s="72" t="s">
        <v>29</v>
      </c>
      <c r="B19" s="73">
        <f t="shared" si="1"/>
        <v>-214311</v>
      </c>
      <c r="C19" s="73">
        <f t="shared" si="2"/>
        <v>29709</v>
      </c>
      <c r="D19" s="70">
        <v>9188</v>
      </c>
      <c r="E19" s="73">
        <f t="shared" si="3"/>
        <v>20521</v>
      </c>
      <c r="F19" s="70">
        <v>16071</v>
      </c>
      <c r="G19" s="70">
        <v>4450</v>
      </c>
      <c r="H19" s="73">
        <f t="shared" si="4"/>
        <v>244020</v>
      </c>
      <c r="I19" s="70">
        <v>57019</v>
      </c>
      <c r="J19" s="73">
        <f t="shared" si="5"/>
        <v>187001</v>
      </c>
      <c r="K19" s="70">
        <v>186008</v>
      </c>
      <c r="L19" s="70">
        <v>993</v>
      </c>
      <c r="M19" s="37"/>
      <c r="N19" s="37"/>
      <c r="O19" s="37"/>
    </row>
    <row r="20" spans="1:15" s="38" customFormat="1" ht="21" customHeight="1" x14ac:dyDescent="0.2">
      <c r="A20" s="35" t="s">
        <v>30</v>
      </c>
      <c r="B20" s="36">
        <f t="shared" si="1"/>
        <v>-212716</v>
      </c>
      <c r="C20" s="36">
        <f t="shared" si="2"/>
        <v>31931</v>
      </c>
      <c r="D20" s="10">
        <v>10545</v>
      </c>
      <c r="E20" s="36">
        <f t="shared" si="3"/>
        <v>21386</v>
      </c>
      <c r="F20" s="10">
        <v>15696</v>
      </c>
      <c r="G20" s="10">
        <v>5690</v>
      </c>
      <c r="H20" s="36">
        <f t="shared" si="4"/>
        <v>244647</v>
      </c>
      <c r="I20" s="10">
        <v>59557</v>
      </c>
      <c r="J20" s="36">
        <f t="shared" si="5"/>
        <v>185090</v>
      </c>
      <c r="K20" s="10">
        <v>184335</v>
      </c>
      <c r="L20" s="10">
        <v>755</v>
      </c>
      <c r="M20" s="37"/>
      <c r="N20" s="37"/>
      <c r="O20" s="37"/>
    </row>
    <row r="21" spans="1:15" s="38" customFormat="1" ht="21" customHeight="1" x14ac:dyDescent="0.2">
      <c r="A21" s="72" t="s">
        <v>31</v>
      </c>
      <c r="B21" s="74">
        <f t="shared" si="1"/>
        <v>-206489</v>
      </c>
      <c r="C21" s="74">
        <f t="shared" si="2"/>
        <v>40283</v>
      </c>
      <c r="D21" s="71">
        <v>15177</v>
      </c>
      <c r="E21" s="74">
        <f t="shared" si="3"/>
        <v>25106</v>
      </c>
      <c r="F21" s="71">
        <v>14634</v>
      </c>
      <c r="G21" s="71">
        <v>10472</v>
      </c>
      <c r="H21" s="74">
        <f t="shared" si="4"/>
        <v>246772</v>
      </c>
      <c r="I21" s="71">
        <v>66224</v>
      </c>
      <c r="J21" s="74">
        <f t="shared" si="5"/>
        <v>180548</v>
      </c>
      <c r="K21" s="71">
        <v>180153</v>
      </c>
      <c r="L21" s="71">
        <v>395</v>
      </c>
      <c r="M21" s="37"/>
      <c r="N21" s="37"/>
      <c r="O21" s="37"/>
    </row>
    <row r="22" spans="1:15" s="43" customFormat="1" ht="21" customHeight="1" x14ac:dyDescent="0.2">
      <c r="A22" s="35" t="s">
        <v>32</v>
      </c>
      <c r="B22" s="36">
        <f t="shared" si="1"/>
        <v>-210195</v>
      </c>
      <c r="C22" s="36">
        <f t="shared" si="2"/>
        <v>45134</v>
      </c>
      <c r="D22" s="10">
        <v>19030</v>
      </c>
      <c r="E22" s="36">
        <f t="shared" si="3"/>
        <v>26104</v>
      </c>
      <c r="F22" s="10">
        <v>15522</v>
      </c>
      <c r="G22" s="10">
        <v>10582</v>
      </c>
      <c r="H22" s="36">
        <f t="shared" si="4"/>
        <v>255329</v>
      </c>
      <c r="I22" s="10">
        <v>71512</v>
      </c>
      <c r="J22" s="36">
        <f t="shared" si="5"/>
        <v>183817</v>
      </c>
      <c r="K22" s="10">
        <v>183475</v>
      </c>
      <c r="L22" s="10">
        <v>342</v>
      </c>
      <c r="M22" s="42"/>
      <c r="N22" s="42"/>
      <c r="O22" s="42"/>
    </row>
    <row r="23" spans="1:15" s="38" customFormat="1" ht="21" customHeight="1" x14ac:dyDescent="0.2">
      <c r="A23" s="72" t="s">
        <v>33</v>
      </c>
      <c r="B23" s="73">
        <f t="shared" si="1"/>
        <v>-208792</v>
      </c>
      <c r="C23" s="73">
        <f t="shared" si="2"/>
        <v>50028</v>
      </c>
      <c r="D23" s="70">
        <v>23920</v>
      </c>
      <c r="E23" s="73">
        <f t="shared" si="3"/>
        <v>26108</v>
      </c>
      <c r="F23" s="70">
        <v>15243</v>
      </c>
      <c r="G23" s="70">
        <v>10865</v>
      </c>
      <c r="H23" s="73">
        <f t="shared" si="4"/>
        <v>258820</v>
      </c>
      <c r="I23" s="70">
        <v>78962</v>
      </c>
      <c r="J23" s="73">
        <f t="shared" si="5"/>
        <v>179858</v>
      </c>
      <c r="K23" s="70">
        <v>179450</v>
      </c>
      <c r="L23" s="70">
        <v>408</v>
      </c>
      <c r="M23" s="37"/>
      <c r="N23" s="37"/>
      <c r="O23" s="37"/>
    </row>
    <row r="24" spans="1:15" s="38" customFormat="1" ht="21" customHeight="1" x14ac:dyDescent="0.2">
      <c r="A24" s="35" t="s">
        <v>34</v>
      </c>
      <c r="B24" s="36">
        <f t="shared" si="1"/>
        <v>-194346</v>
      </c>
      <c r="C24" s="36">
        <f t="shared" si="2"/>
        <v>53137</v>
      </c>
      <c r="D24" s="10">
        <v>27741</v>
      </c>
      <c r="E24" s="36">
        <f t="shared" si="3"/>
        <v>25396</v>
      </c>
      <c r="F24" s="10">
        <v>14172</v>
      </c>
      <c r="G24" s="10">
        <v>11224</v>
      </c>
      <c r="H24" s="36">
        <f t="shared" si="4"/>
        <v>247483</v>
      </c>
      <c r="I24" s="10">
        <v>74401</v>
      </c>
      <c r="J24" s="36">
        <f t="shared" si="5"/>
        <v>173082</v>
      </c>
      <c r="K24" s="10">
        <v>172232</v>
      </c>
      <c r="L24" s="10">
        <v>850</v>
      </c>
      <c r="M24" s="37"/>
      <c r="N24" s="37"/>
      <c r="O24" s="37"/>
    </row>
    <row r="25" spans="1:15" s="38" customFormat="1" ht="21" customHeight="1" x14ac:dyDescent="0.2">
      <c r="A25" s="72" t="s">
        <v>35</v>
      </c>
      <c r="B25" s="74">
        <f t="shared" si="1"/>
        <v>-201826</v>
      </c>
      <c r="C25" s="74">
        <f t="shared" si="2"/>
        <v>53526</v>
      </c>
      <c r="D25" s="71">
        <v>29312</v>
      </c>
      <c r="E25" s="74">
        <f t="shared" si="3"/>
        <v>24214</v>
      </c>
      <c r="F25" s="71">
        <v>12244</v>
      </c>
      <c r="G25" s="71">
        <v>11970</v>
      </c>
      <c r="H25" s="74">
        <f t="shared" si="4"/>
        <v>255352</v>
      </c>
      <c r="I25" s="71">
        <v>80181</v>
      </c>
      <c r="J25" s="74">
        <f t="shared" si="5"/>
        <v>175171</v>
      </c>
      <c r="K25" s="71">
        <v>173903</v>
      </c>
      <c r="L25" s="71">
        <v>1268</v>
      </c>
      <c r="M25" s="37"/>
      <c r="N25" s="37"/>
      <c r="O25" s="37"/>
    </row>
    <row r="26" spans="1:15" s="38" customFormat="1" ht="21" customHeight="1" x14ac:dyDescent="0.2">
      <c r="A26" s="35" t="s">
        <v>36</v>
      </c>
      <c r="B26" s="36">
        <f t="shared" si="1"/>
        <v>-194897</v>
      </c>
      <c r="C26" s="36">
        <f t="shared" si="2"/>
        <v>45380</v>
      </c>
      <c r="D26" s="10">
        <v>21333</v>
      </c>
      <c r="E26" s="36">
        <f t="shared" si="3"/>
        <v>24047</v>
      </c>
      <c r="F26" s="10">
        <v>12154</v>
      </c>
      <c r="G26" s="10">
        <v>11893</v>
      </c>
      <c r="H26" s="36">
        <f t="shared" si="4"/>
        <v>240277</v>
      </c>
      <c r="I26" s="10">
        <v>71869</v>
      </c>
      <c r="J26" s="36">
        <f t="shared" si="5"/>
        <v>168408</v>
      </c>
      <c r="K26" s="10">
        <v>167534</v>
      </c>
      <c r="L26" s="10">
        <v>874</v>
      </c>
      <c r="M26" s="37"/>
      <c r="N26" s="37"/>
      <c r="O26" s="37"/>
    </row>
    <row r="27" spans="1:15" s="38" customFormat="1" ht="21" customHeight="1" x14ac:dyDescent="0.2">
      <c r="A27" s="72" t="s">
        <v>37</v>
      </c>
      <c r="B27" s="73">
        <f t="shared" si="1"/>
        <v>-185938</v>
      </c>
      <c r="C27" s="73">
        <f t="shared" si="2"/>
        <v>43530</v>
      </c>
      <c r="D27" s="70">
        <v>20177</v>
      </c>
      <c r="E27" s="73">
        <f t="shared" si="3"/>
        <v>23353</v>
      </c>
      <c r="F27" s="70">
        <v>11761</v>
      </c>
      <c r="G27" s="70">
        <v>11592</v>
      </c>
      <c r="H27" s="73">
        <f t="shared" si="4"/>
        <v>229468</v>
      </c>
      <c r="I27" s="70">
        <v>63443</v>
      </c>
      <c r="J27" s="73">
        <f t="shared" si="5"/>
        <v>166025</v>
      </c>
      <c r="K27" s="70">
        <v>163503</v>
      </c>
      <c r="L27" s="70">
        <v>2522</v>
      </c>
      <c r="M27" s="37"/>
      <c r="N27" s="37"/>
      <c r="O27" s="37"/>
    </row>
    <row r="28" spans="1:15" s="38" customFormat="1" ht="21" customHeight="1" x14ac:dyDescent="0.2">
      <c r="A28" s="35" t="s">
        <v>38</v>
      </c>
      <c r="B28" s="36">
        <f t="shared" si="1"/>
        <v>-190444</v>
      </c>
      <c r="C28" s="36">
        <f t="shared" si="2"/>
        <v>37706</v>
      </c>
      <c r="D28" s="10">
        <v>15877</v>
      </c>
      <c r="E28" s="36">
        <f t="shared" si="3"/>
        <v>21829</v>
      </c>
      <c r="F28" s="10">
        <v>11884</v>
      </c>
      <c r="G28" s="10">
        <v>9945</v>
      </c>
      <c r="H28" s="36">
        <f t="shared" si="4"/>
        <v>228150</v>
      </c>
      <c r="I28" s="10">
        <v>61003</v>
      </c>
      <c r="J28" s="36">
        <f t="shared" si="5"/>
        <v>167147</v>
      </c>
      <c r="K28" s="10">
        <v>164455</v>
      </c>
      <c r="L28" s="10">
        <v>2692</v>
      </c>
      <c r="M28" s="37"/>
      <c r="N28" s="37"/>
      <c r="O28" s="37"/>
    </row>
    <row r="29" spans="1:15" s="38" customFormat="1" ht="21" customHeight="1" x14ac:dyDescent="0.2">
      <c r="A29" s="72" t="s">
        <v>39</v>
      </c>
      <c r="B29" s="74">
        <f t="shared" si="1"/>
        <v>-199162</v>
      </c>
      <c r="C29" s="74">
        <f t="shared" si="2"/>
        <v>31359</v>
      </c>
      <c r="D29" s="71">
        <v>12513</v>
      </c>
      <c r="E29" s="74">
        <f t="shared" si="3"/>
        <v>18846</v>
      </c>
      <c r="F29" s="71">
        <v>10965</v>
      </c>
      <c r="G29" s="71">
        <v>7881</v>
      </c>
      <c r="H29" s="74">
        <f t="shared" si="4"/>
        <v>230521</v>
      </c>
      <c r="I29" s="71">
        <v>47467</v>
      </c>
      <c r="J29" s="74">
        <f t="shared" si="5"/>
        <v>183054</v>
      </c>
      <c r="K29" s="71">
        <v>180993</v>
      </c>
      <c r="L29" s="71">
        <v>2061</v>
      </c>
      <c r="M29" s="37"/>
      <c r="N29" s="37"/>
      <c r="O29" s="37"/>
    </row>
    <row r="30" spans="1:15" s="38" customFormat="1" ht="21" customHeight="1" x14ac:dyDescent="0.2">
      <c r="A30" s="35" t="s">
        <v>40</v>
      </c>
      <c r="B30" s="36">
        <f t="shared" si="1"/>
        <v>-208255</v>
      </c>
      <c r="C30" s="36">
        <f t="shared" si="2"/>
        <v>30675</v>
      </c>
      <c r="D30" s="10">
        <v>12705</v>
      </c>
      <c r="E30" s="36">
        <f t="shared" si="3"/>
        <v>17970</v>
      </c>
      <c r="F30" s="10">
        <v>10194</v>
      </c>
      <c r="G30" s="10">
        <v>7776</v>
      </c>
      <c r="H30" s="36">
        <f t="shared" si="4"/>
        <v>238930</v>
      </c>
      <c r="I30" s="10">
        <v>36013</v>
      </c>
      <c r="J30" s="36">
        <f t="shared" si="5"/>
        <v>202917</v>
      </c>
      <c r="K30" s="10">
        <v>199500</v>
      </c>
      <c r="L30" s="10">
        <v>3417</v>
      </c>
      <c r="M30" s="37"/>
      <c r="N30" s="37"/>
      <c r="O30" s="37"/>
    </row>
    <row r="31" spans="1:15" s="38" customFormat="1" ht="21" customHeight="1" x14ac:dyDescent="0.2">
      <c r="A31" s="72" t="s">
        <v>41</v>
      </c>
      <c r="B31" s="73">
        <f t="shared" si="1"/>
        <v>-211758</v>
      </c>
      <c r="C31" s="73">
        <f t="shared" si="2"/>
        <v>36184</v>
      </c>
      <c r="D31" s="70">
        <v>19442</v>
      </c>
      <c r="E31" s="73">
        <f t="shared" si="3"/>
        <v>16742</v>
      </c>
      <c r="F31" s="70">
        <v>8713</v>
      </c>
      <c r="G31" s="70">
        <v>8029</v>
      </c>
      <c r="H31" s="73">
        <f t="shared" si="4"/>
        <v>247942</v>
      </c>
      <c r="I31" s="70">
        <v>43826</v>
      </c>
      <c r="J31" s="73">
        <f t="shared" si="5"/>
        <v>204116</v>
      </c>
      <c r="K31" s="70">
        <v>197900</v>
      </c>
      <c r="L31" s="70">
        <v>6216</v>
      </c>
      <c r="M31" s="37"/>
      <c r="N31" s="37"/>
      <c r="O31" s="37"/>
    </row>
    <row r="32" spans="1:15" s="38" customFormat="1" ht="21" customHeight="1" x14ac:dyDescent="0.2">
      <c r="A32" s="35" t="s">
        <v>42</v>
      </c>
      <c r="B32" s="36">
        <f t="shared" si="1"/>
        <v>-234084</v>
      </c>
      <c r="C32" s="36">
        <f t="shared" si="2"/>
        <v>40343</v>
      </c>
      <c r="D32" s="10">
        <v>22718</v>
      </c>
      <c r="E32" s="36">
        <f t="shared" si="3"/>
        <v>17625</v>
      </c>
      <c r="F32" s="10">
        <v>9468</v>
      </c>
      <c r="G32" s="10">
        <v>8157</v>
      </c>
      <c r="H32" s="36">
        <f t="shared" si="4"/>
        <v>274427</v>
      </c>
      <c r="I32" s="10">
        <v>56220</v>
      </c>
      <c r="J32" s="36">
        <f t="shared" si="5"/>
        <v>218207</v>
      </c>
      <c r="K32" s="10">
        <v>214951</v>
      </c>
      <c r="L32" s="10">
        <v>3256</v>
      </c>
      <c r="M32" s="37"/>
      <c r="N32" s="37"/>
      <c r="O32" s="37"/>
    </row>
    <row r="33" spans="1:15" s="38" customFormat="1" ht="21" customHeight="1" x14ac:dyDescent="0.2">
      <c r="A33" s="72" t="s">
        <v>43</v>
      </c>
      <c r="B33" s="74">
        <f t="shared" si="1"/>
        <v>-250904</v>
      </c>
      <c r="C33" s="74">
        <f t="shared" si="2"/>
        <v>40115</v>
      </c>
      <c r="D33" s="71">
        <v>24967</v>
      </c>
      <c r="E33" s="74">
        <f t="shared" si="3"/>
        <v>15148</v>
      </c>
      <c r="F33" s="71">
        <v>8315</v>
      </c>
      <c r="G33" s="71">
        <v>6833</v>
      </c>
      <c r="H33" s="74">
        <f t="shared" si="4"/>
        <v>291019</v>
      </c>
      <c r="I33" s="71">
        <v>64955</v>
      </c>
      <c r="J33" s="74">
        <f t="shared" si="5"/>
        <v>226064</v>
      </c>
      <c r="K33" s="71">
        <v>222438</v>
      </c>
      <c r="L33" s="71">
        <v>3626</v>
      </c>
      <c r="M33" s="37"/>
      <c r="N33" s="37"/>
      <c r="O33" s="37"/>
    </row>
    <row r="34" spans="1:15" s="38" customFormat="1" ht="21" customHeight="1" x14ac:dyDescent="0.2">
      <c r="A34" s="35" t="s">
        <v>44</v>
      </c>
      <c r="B34" s="36">
        <f t="shared" si="1"/>
        <v>-259890</v>
      </c>
      <c r="C34" s="36">
        <f t="shared" si="2"/>
        <v>21956</v>
      </c>
      <c r="D34" s="10">
        <v>13698</v>
      </c>
      <c r="E34" s="36">
        <f t="shared" si="3"/>
        <v>8258</v>
      </c>
      <c r="F34" s="10">
        <v>7694</v>
      </c>
      <c r="G34" s="10">
        <v>564</v>
      </c>
      <c r="H34" s="36">
        <f t="shared" si="4"/>
        <v>281846</v>
      </c>
      <c r="I34" s="10">
        <v>31875</v>
      </c>
      <c r="J34" s="36">
        <f t="shared" si="5"/>
        <v>249971</v>
      </c>
      <c r="K34" s="10">
        <v>247023</v>
      </c>
      <c r="L34" s="10">
        <v>2948</v>
      </c>
      <c r="M34" s="37"/>
      <c r="N34" s="37"/>
      <c r="O34" s="37"/>
    </row>
    <row r="35" spans="1:15" s="38" customFormat="1" ht="21" customHeight="1" x14ac:dyDescent="0.2">
      <c r="A35" s="72" t="s">
        <v>45</v>
      </c>
      <c r="B35" s="73">
        <f t="shared" si="1"/>
        <v>-295190</v>
      </c>
      <c r="C35" s="73">
        <f t="shared" si="2"/>
        <v>38953</v>
      </c>
      <c r="D35" s="70">
        <v>27439</v>
      </c>
      <c r="E35" s="73">
        <f t="shared" si="3"/>
        <v>11514</v>
      </c>
      <c r="F35" s="70">
        <v>11313</v>
      </c>
      <c r="G35" s="70">
        <v>201</v>
      </c>
      <c r="H35" s="73">
        <f t="shared" si="4"/>
        <v>334143</v>
      </c>
      <c r="I35" s="70">
        <v>69543</v>
      </c>
      <c r="J35" s="73">
        <f t="shared" si="5"/>
        <v>264600</v>
      </c>
      <c r="K35" s="70">
        <v>260978</v>
      </c>
      <c r="L35" s="70">
        <v>3622</v>
      </c>
      <c r="M35" s="37"/>
      <c r="N35" s="37"/>
      <c r="O35" s="37"/>
    </row>
    <row r="36" spans="1:15" s="38" customFormat="1" ht="21" customHeight="1" x14ac:dyDescent="0.2">
      <c r="A36" s="35" t="s">
        <v>46</v>
      </c>
      <c r="B36" s="36">
        <f t="shared" si="1"/>
        <v>-330999</v>
      </c>
      <c r="C36" s="36">
        <f t="shared" si="2"/>
        <v>39778</v>
      </c>
      <c r="D36" s="10">
        <v>29012</v>
      </c>
      <c r="E36" s="36">
        <f t="shared" si="3"/>
        <v>10766</v>
      </c>
      <c r="F36" s="10">
        <v>10580</v>
      </c>
      <c r="G36" s="10">
        <v>186</v>
      </c>
      <c r="H36" s="36">
        <f t="shared" si="4"/>
        <v>370777</v>
      </c>
      <c r="I36" s="10">
        <v>79805</v>
      </c>
      <c r="J36" s="36">
        <f t="shared" si="5"/>
        <v>290972</v>
      </c>
      <c r="K36" s="10">
        <v>287409</v>
      </c>
      <c r="L36" s="10">
        <v>3563</v>
      </c>
      <c r="M36" s="37"/>
      <c r="N36" s="37"/>
      <c r="O36" s="37"/>
    </row>
    <row r="37" spans="1:15" s="38" customFormat="1" ht="21" customHeight="1" x14ac:dyDescent="0.2">
      <c r="A37" s="72" t="s">
        <v>47</v>
      </c>
      <c r="B37" s="74">
        <f t="shared" si="1"/>
        <v>-344051</v>
      </c>
      <c r="C37" s="74">
        <f t="shared" si="2"/>
        <v>43957</v>
      </c>
      <c r="D37" s="71">
        <v>32485</v>
      </c>
      <c r="E37" s="74">
        <f t="shared" si="3"/>
        <v>11472</v>
      </c>
      <c r="F37" s="71">
        <v>11035</v>
      </c>
      <c r="G37" s="71">
        <v>437</v>
      </c>
      <c r="H37" s="74">
        <f t="shared" si="4"/>
        <v>388008</v>
      </c>
      <c r="I37" s="71">
        <v>98586</v>
      </c>
      <c r="J37" s="74">
        <f t="shared" si="5"/>
        <v>289422</v>
      </c>
      <c r="K37" s="71">
        <v>285894</v>
      </c>
      <c r="L37" s="71">
        <v>3528</v>
      </c>
      <c r="M37" s="37"/>
      <c r="N37" s="37"/>
      <c r="O37" s="37"/>
    </row>
    <row r="38" spans="1:15" s="38" customFormat="1" ht="21" customHeight="1" x14ac:dyDescent="0.2">
      <c r="A38" s="35" t="s">
        <v>48</v>
      </c>
      <c r="B38" s="36">
        <f t="shared" si="1"/>
        <v>-355239</v>
      </c>
      <c r="C38" s="36">
        <f t="shared" si="2"/>
        <v>45769</v>
      </c>
      <c r="D38" s="10">
        <v>33745</v>
      </c>
      <c r="E38" s="36">
        <f t="shared" si="3"/>
        <v>12024</v>
      </c>
      <c r="F38" s="10">
        <v>11962</v>
      </c>
      <c r="G38" s="10">
        <v>62</v>
      </c>
      <c r="H38" s="36">
        <f t="shared" si="4"/>
        <v>401008</v>
      </c>
      <c r="I38" s="10">
        <v>97501</v>
      </c>
      <c r="J38" s="36">
        <f t="shared" si="5"/>
        <v>303507</v>
      </c>
      <c r="K38" s="10">
        <v>299324</v>
      </c>
      <c r="L38" s="10">
        <v>4183</v>
      </c>
      <c r="M38" s="37"/>
      <c r="N38" s="37"/>
      <c r="O38" s="37"/>
    </row>
    <row r="39" spans="1:15" s="38" customFormat="1" ht="21" customHeight="1" x14ac:dyDescent="0.2">
      <c r="A39" s="72" t="s">
        <v>49</v>
      </c>
      <c r="B39" s="73">
        <f t="shared" si="1"/>
        <v>-365087</v>
      </c>
      <c r="C39" s="73">
        <f t="shared" si="2"/>
        <v>44833</v>
      </c>
      <c r="D39" s="70">
        <v>32240</v>
      </c>
      <c r="E39" s="73">
        <f t="shared" si="3"/>
        <v>12593</v>
      </c>
      <c r="F39" s="70">
        <v>12522</v>
      </c>
      <c r="G39" s="70">
        <v>71</v>
      </c>
      <c r="H39" s="73">
        <f t="shared" si="4"/>
        <v>409920</v>
      </c>
      <c r="I39" s="70">
        <v>100951</v>
      </c>
      <c r="J39" s="73">
        <f t="shared" si="5"/>
        <v>308969</v>
      </c>
      <c r="K39" s="70">
        <v>305055</v>
      </c>
      <c r="L39" s="70">
        <v>3914</v>
      </c>
      <c r="M39" s="37"/>
      <c r="N39" s="37"/>
      <c r="O39" s="37"/>
    </row>
    <row r="40" spans="1:15" s="38" customFormat="1" ht="21" customHeight="1" x14ac:dyDescent="0.2">
      <c r="A40" s="35" t="s">
        <v>50</v>
      </c>
      <c r="B40" s="36">
        <f t="shared" si="1"/>
        <v>-390588</v>
      </c>
      <c r="C40" s="36">
        <f t="shared" si="2"/>
        <v>38819</v>
      </c>
      <c r="D40" s="10">
        <v>24737</v>
      </c>
      <c r="E40" s="36">
        <f t="shared" si="3"/>
        <v>14082</v>
      </c>
      <c r="F40" s="10">
        <v>14038</v>
      </c>
      <c r="G40" s="10">
        <v>44</v>
      </c>
      <c r="H40" s="36">
        <f t="shared" si="4"/>
        <v>429407</v>
      </c>
      <c r="I40" s="10">
        <v>87424</v>
      </c>
      <c r="J40" s="36">
        <f t="shared" si="5"/>
        <v>341983</v>
      </c>
      <c r="K40" s="10">
        <v>340133</v>
      </c>
      <c r="L40" s="10">
        <v>1850</v>
      </c>
      <c r="M40" s="37"/>
      <c r="N40" s="37"/>
      <c r="O40" s="37"/>
    </row>
    <row r="41" spans="1:15" s="38" customFormat="1" ht="21" customHeight="1" x14ac:dyDescent="0.2">
      <c r="A41" s="72" t="s">
        <v>51</v>
      </c>
      <c r="B41" s="74">
        <f t="shared" si="1"/>
        <v>-393295</v>
      </c>
      <c r="C41" s="74">
        <f t="shared" si="2"/>
        <v>37095</v>
      </c>
      <c r="D41" s="71">
        <v>24566</v>
      </c>
      <c r="E41" s="74">
        <f t="shared" si="3"/>
        <v>12529</v>
      </c>
      <c r="F41" s="71">
        <v>12144</v>
      </c>
      <c r="G41" s="71">
        <v>385</v>
      </c>
      <c r="H41" s="74">
        <f t="shared" si="4"/>
        <v>430390</v>
      </c>
      <c r="I41" s="71">
        <v>86542</v>
      </c>
      <c r="J41" s="74">
        <f t="shared" si="5"/>
        <v>343848</v>
      </c>
      <c r="K41" s="71">
        <v>342116</v>
      </c>
      <c r="L41" s="71">
        <v>1732</v>
      </c>
      <c r="M41" s="37"/>
      <c r="N41" s="37"/>
      <c r="O41" s="37"/>
    </row>
    <row r="42" spans="1:15" s="38" customFormat="1" ht="21" customHeight="1" x14ac:dyDescent="0.2">
      <c r="A42" s="35" t="s">
        <v>52</v>
      </c>
      <c r="B42" s="36">
        <f t="shared" si="1"/>
        <v>-425826</v>
      </c>
      <c r="C42" s="36">
        <f t="shared" si="2"/>
        <v>39112</v>
      </c>
      <c r="D42" s="10">
        <v>26752</v>
      </c>
      <c r="E42" s="36">
        <f t="shared" si="3"/>
        <v>12360</v>
      </c>
      <c r="F42" s="10">
        <v>12073</v>
      </c>
      <c r="G42" s="10">
        <v>287</v>
      </c>
      <c r="H42" s="36">
        <f t="shared" si="4"/>
        <v>464938</v>
      </c>
      <c r="I42" s="10">
        <v>95718</v>
      </c>
      <c r="J42" s="36">
        <f t="shared" si="5"/>
        <v>369220</v>
      </c>
      <c r="K42" s="10">
        <v>368830</v>
      </c>
      <c r="L42" s="10">
        <v>390</v>
      </c>
      <c r="M42" s="37"/>
      <c r="N42" s="37"/>
      <c r="O42" s="37"/>
    </row>
    <row r="43" spans="1:15" s="38" customFormat="1" ht="21" customHeight="1" x14ac:dyDescent="0.2">
      <c r="A43" s="72" t="s">
        <v>53</v>
      </c>
      <c r="B43" s="73">
        <f t="shared" si="1"/>
        <v>-444302</v>
      </c>
      <c r="C43" s="73">
        <f t="shared" si="2"/>
        <v>37563</v>
      </c>
      <c r="D43" s="70">
        <v>25879</v>
      </c>
      <c r="E43" s="73">
        <f t="shared" si="3"/>
        <v>11684</v>
      </c>
      <c r="F43" s="70">
        <v>11482</v>
      </c>
      <c r="G43" s="70">
        <v>202</v>
      </c>
      <c r="H43" s="73">
        <f t="shared" si="4"/>
        <v>481865</v>
      </c>
      <c r="I43" s="70">
        <v>97804</v>
      </c>
      <c r="J43" s="73">
        <f t="shared" si="5"/>
        <v>384061</v>
      </c>
      <c r="K43" s="70">
        <v>383638</v>
      </c>
      <c r="L43" s="70">
        <v>423</v>
      </c>
      <c r="M43" s="37"/>
      <c r="N43" s="37"/>
      <c r="O43" s="37"/>
    </row>
    <row r="44" spans="1:15" s="38" customFormat="1" ht="21" customHeight="1" x14ac:dyDescent="0.2">
      <c r="A44" s="35" t="s">
        <v>54</v>
      </c>
      <c r="B44" s="36">
        <f t="shared" si="1"/>
        <v>-464098</v>
      </c>
      <c r="C44" s="36">
        <f t="shared" si="2"/>
        <v>39257</v>
      </c>
      <c r="D44" s="10">
        <v>27956</v>
      </c>
      <c r="E44" s="36">
        <f t="shared" si="3"/>
        <v>11301</v>
      </c>
      <c r="F44" s="10">
        <v>11283</v>
      </c>
      <c r="G44" s="10">
        <v>18</v>
      </c>
      <c r="H44" s="36">
        <f t="shared" si="4"/>
        <v>503355</v>
      </c>
      <c r="I44" s="10">
        <v>104104</v>
      </c>
      <c r="J44" s="36">
        <f t="shared" si="5"/>
        <v>399251</v>
      </c>
      <c r="K44" s="10">
        <v>398467</v>
      </c>
      <c r="L44" s="10">
        <v>784</v>
      </c>
      <c r="M44" s="37"/>
      <c r="N44" s="37"/>
      <c r="O44" s="37"/>
    </row>
    <row r="45" spans="1:15" s="38" customFormat="1" ht="21" customHeight="1" x14ac:dyDescent="0.2">
      <c r="A45" s="72" t="s">
        <v>55</v>
      </c>
      <c r="B45" s="74">
        <f t="shared" si="1"/>
        <v>-489791</v>
      </c>
      <c r="C45" s="74">
        <f t="shared" si="2"/>
        <v>40777</v>
      </c>
      <c r="D45" s="71">
        <v>28841</v>
      </c>
      <c r="E45" s="74">
        <f t="shared" si="3"/>
        <v>11936</v>
      </c>
      <c r="F45" s="71">
        <v>11567</v>
      </c>
      <c r="G45" s="71">
        <v>369</v>
      </c>
      <c r="H45" s="74">
        <f t="shared" si="4"/>
        <v>530568</v>
      </c>
      <c r="I45" s="71">
        <v>114771</v>
      </c>
      <c r="J45" s="74">
        <f t="shared" si="5"/>
        <v>415797</v>
      </c>
      <c r="K45" s="71">
        <v>415154</v>
      </c>
      <c r="L45" s="71">
        <v>643</v>
      </c>
      <c r="M45" s="37"/>
      <c r="N45" s="37"/>
      <c r="O45" s="37"/>
    </row>
    <row r="46" spans="1:15" s="38" customFormat="1" ht="21" customHeight="1" x14ac:dyDescent="0.2">
      <c r="A46" s="35" t="s">
        <v>56</v>
      </c>
      <c r="B46" s="36">
        <f t="shared" si="1"/>
        <v>-490912</v>
      </c>
      <c r="C46" s="36">
        <f t="shared" si="2"/>
        <v>48676</v>
      </c>
      <c r="D46" s="10">
        <v>35051</v>
      </c>
      <c r="E46" s="36">
        <f t="shared" si="3"/>
        <v>13625</v>
      </c>
      <c r="F46" s="10">
        <v>13554</v>
      </c>
      <c r="G46" s="10">
        <v>71</v>
      </c>
      <c r="H46" s="36">
        <f t="shared" si="4"/>
        <v>539588</v>
      </c>
      <c r="I46" s="10">
        <v>113569</v>
      </c>
      <c r="J46" s="36">
        <f t="shared" si="5"/>
        <v>426019</v>
      </c>
      <c r="K46" s="10">
        <v>425731</v>
      </c>
      <c r="L46" s="10">
        <v>288</v>
      </c>
      <c r="M46" s="37"/>
      <c r="N46" s="37"/>
      <c r="O46" s="37"/>
    </row>
    <row r="47" spans="1:15" s="38" customFormat="1" ht="21" customHeight="1" x14ac:dyDescent="0.2">
      <c r="A47" s="72" t="s">
        <v>57</v>
      </c>
      <c r="B47" s="73">
        <f t="shared" si="1"/>
        <v>-479452</v>
      </c>
      <c r="C47" s="73">
        <f t="shared" si="2"/>
        <v>48765</v>
      </c>
      <c r="D47" s="70">
        <v>35554</v>
      </c>
      <c r="E47" s="73">
        <f t="shared" si="3"/>
        <v>13211</v>
      </c>
      <c r="F47" s="70">
        <v>13097</v>
      </c>
      <c r="G47" s="70">
        <v>114</v>
      </c>
      <c r="H47" s="73">
        <f t="shared" si="4"/>
        <v>528217</v>
      </c>
      <c r="I47" s="70">
        <v>113244</v>
      </c>
      <c r="J47" s="73">
        <f t="shared" si="5"/>
        <v>414973</v>
      </c>
      <c r="K47" s="70">
        <v>414847</v>
      </c>
      <c r="L47" s="70">
        <v>126</v>
      </c>
      <c r="M47" s="37"/>
      <c r="N47" s="37"/>
      <c r="O47" s="37"/>
    </row>
    <row r="48" spans="1:15" s="38" customFormat="1" ht="21" customHeight="1" x14ac:dyDescent="0.2">
      <c r="A48" s="35" t="s">
        <v>58</v>
      </c>
      <c r="B48" s="36">
        <f t="shared" si="1"/>
        <v>-472364</v>
      </c>
      <c r="C48" s="36">
        <f t="shared" si="2"/>
        <v>51651</v>
      </c>
      <c r="D48" s="10">
        <v>37934</v>
      </c>
      <c r="E48" s="36">
        <f t="shared" si="3"/>
        <v>13717</v>
      </c>
      <c r="F48" s="10">
        <v>13627</v>
      </c>
      <c r="G48" s="10">
        <v>90</v>
      </c>
      <c r="H48" s="36">
        <f t="shared" si="4"/>
        <v>524015</v>
      </c>
      <c r="I48" s="10">
        <v>119941</v>
      </c>
      <c r="J48" s="36">
        <f t="shared" si="5"/>
        <v>404074</v>
      </c>
      <c r="K48" s="10">
        <v>404062</v>
      </c>
      <c r="L48" s="10">
        <v>12</v>
      </c>
      <c r="M48" s="37"/>
      <c r="N48" s="37"/>
      <c r="O48" s="37"/>
    </row>
    <row r="49" spans="1:15" s="38" customFormat="1" ht="21" customHeight="1" x14ac:dyDescent="0.2">
      <c r="A49" s="72" t="s">
        <v>59</v>
      </c>
      <c r="B49" s="74">
        <f t="shared" si="1"/>
        <v>-480221</v>
      </c>
      <c r="C49" s="74">
        <f t="shared" si="2"/>
        <v>49494</v>
      </c>
      <c r="D49" s="71">
        <v>34504</v>
      </c>
      <c r="E49" s="74">
        <f t="shared" si="3"/>
        <v>14990</v>
      </c>
      <c r="F49" s="71">
        <v>14685</v>
      </c>
      <c r="G49" s="71">
        <v>305</v>
      </c>
      <c r="H49" s="74">
        <f t="shared" si="4"/>
        <v>529715</v>
      </c>
      <c r="I49" s="71">
        <v>127135</v>
      </c>
      <c r="J49" s="74">
        <f t="shared" si="5"/>
        <v>402580</v>
      </c>
      <c r="K49" s="71">
        <v>402567</v>
      </c>
      <c r="L49" s="71">
        <v>13</v>
      </c>
      <c r="M49" s="37"/>
      <c r="N49" s="37"/>
      <c r="O49" s="37"/>
    </row>
    <row r="50" spans="1:15" s="38" customFormat="1" ht="21" customHeight="1" x14ac:dyDescent="0.2">
      <c r="A50" s="9" t="s">
        <v>125</v>
      </c>
      <c r="B50" s="36">
        <f t="shared" si="1"/>
        <v>-481658</v>
      </c>
      <c r="C50" s="36">
        <f t="shared" si="2"/>
        <v>55739</v>
      </c>
      <c r="D50" s="10">
        <v>39247</v>
      </c>
      <c r="E50" s="36">
        <f t="shared" si="3"/>
        <v>16492</v>
      </c>
      <c r="F50" s="10">
        <v>16231</v>
      </c>
      <c r="G50" s="10">
        <v>261</v>
      </c>
      <c r="H50" s="36">
        <f t="shared" si="4"/>
        <v>537397</v>
      </c>
      <c r="I50" s="10">
        <v>133327</v>
      </c>
      <c r="J50" s="36">
        <f t="shared" si="5"/>
        <v>404070</v>
      </c>
      <c r="K50" s="10">
        <v>404061</v>
      </c>
      <c r="L50" s="10">
        <v>9</v>
      </c>
      <c r="M50" s="37"/>
      <c r="N50" s="37"/>
      <c r="O50" s="37"/>
    </row>
    <row r="51" spans="1:15" s="38" customFormat="1" ht="21" customHeight="1" x14ac:dyDescent="0.2">
      <c r="A51" s="69" t="s">
        <v>126</v>
      </c>
      <c r="B51" s="73">
        <f t="shared" si="1"/>
        <v>-491323</v>
      </c>
      <c r="C51" s="73">
        <f t="shared" si="2"/>
        <v>70570</v>
      </c>
      <c r="D51" s="70">
        <v>47969</v>
      </c>
      <c r="E51" s="73">
        <f t="shared" si="3"/>
        <v>22601</v>
      </c>
      <c r="F51" s="70">
        <v>21820</v>
      </c>
      <c r="G51" s="70">
        <v>781</v>
      </c>
      <c r="H51" s="73">
        <f t="shared" si="4"/>
        <v>561893</v>
      </c>
      <c r="I51" s="70">
        <v>138456</v>
      </c>
      <c r="J51" s="73">
        <f t="shared" si="5"/>
        <v>423437</v>
      </c>
      <c r="K51" s="70">
        <v>423430</v>
      </c>
      <c r="L51" s="70">
        <v>7</v>
      </c>
      <c r="M51" s="37"/>
      <c r="N51" s="37"/>
      <c r="O51" s="37"/>
    </row>
    <row r="52" spans="1:15" s="38" customFormat="1" ht="21" customHeight="1" x14ac:dyDescent="0.2">
      <c r="A52" s="9" t="s">
        <v>127</v>
      </c>
      <c r="B52" s="36">
        <f t="shared" si="1"/>
        <v>-507802</v>
      </c>
      <c r="C52" s="36">
        <f t="shared" si="2"/>
        <v>75708</v>
      </c>
      <c r="D52" s="10">
        <v>50322</v>
      </c>
      <c r="E52" s="36">
        <f t="shared" si="3"/>
        <v>25386</v>
      </c>
      <c r="F52" s="10">
        <v>24924</v>
      </c>
      <c r="G52" s="10">
        <v>462</v>
      </c>
      <c r="H52" s="36">
        <f t="shared" si="4"/>
        <v>583510</v>
      </c>
      <c r="I52" s="10">
        <v>152708</v>
      </c>
      <c r="J52" s="36">
        <f t="shared" si="5"/>
        <v>430802</v>
      </c>
      <c r="K52" s="10">
        <v>430795</v>
      </c>
      <c r="L52" s="10">
        <v>7</v>
      </c>
      <c r="M52" s="37"/>
      <c r="N52" s="37"/>
      <c r="O52" s="37"/>
    </row>
    <row r="53" spans="1:15" s="38" customFormat="1" ht="21" customHeight="1" x14ac:dyDescent="0.2">
      <c r="A53" s="69" t="s">
        <v>128</v>
      </c>
      <c r="B53" s="74">
        <f t="shared" si="1"/>
        <v>-500978</v>
      </c>
      <c r="C53" s="74">
        <f t="shared" si="2"/>
        <v>72164</v>
      </c>
      <c r="D53" s="71">
        <v>44152</v>
      </c>
      <c r="E53" s="74">
        <f t="shared" si="3"/>
        <v>28012</v>
      </c>
      <c r="F53" s="71">
        <v>27583</v>
      </c>
      <c r="G53" s="71">
        <v>429</v>
      </c>
      <c r="H53" s="74">
        <f t="shared" si="4"/>
        <v>573142</v>
      </c>
      <c r="I53" s="71">
        <v>134642</v>
      </c>
      <c r="J53" s="74">
        <f t="shared" si="5"/>
        <v>438500</v>
      </c>
      <c r="K53" s="71">
        <v>438498</v>
      </c>
      <c r="L53" s="71">
        <v>2</v>
      </c>
      <c r="M53" s="37"/>
      <c r="N53" s="37"/>
      <c r="O53" s="37"/>
    </row>
    <row r="54" spans="1:15" s="38" customFormat="1" ht="21" customHeight="1" x14ac:dyDescent="0.2">
      <c r="A54" s="9" t="s">
        <v>132</v>
      </c>
      <c r="B54" s="36">
        <f t="shared" ref="B54:B57" si="6">+C54-H54</f>
        <v>-516599</v>
      </c>
      <c r="C54" s="36">
        <f t="shared" ref="C54:C57" si="7">+D54+E54</f>
        <v>81900</v>
      </c>
      <c r="D54" s="10">
        <v>53363</v>
      </c>
      <c r="E54" s="36">
        <f t="shared" ref="E54:E57" si="8">+F54+G54</f>
        <v>28537</v>
      </c>
      <c r="F54" s="10">
        <v>27991</v>
      </c>
      <c r="G54" s="10">
        <v>546</v>
      </c>
      <c r="H54" s="36">
        <f t="shared" ref="H54:H57" si="9">+I54+J54</f>
        <v>598499</v>
      </c>
      <c r="I54" s="10">
        <v>145324</v>
      </c>
      <c r="J54" s="36">
        <f t="shared" ref="J54:J57" si="10">+K54+L54</f>
        <v>453175</v>
      </c>
      <c r="K54" s="10">
        <v>453169</v>
      </c>
      <c r="L54" s="10">
        <v>6</v>
      </c>
      <c r="M54" s="37"/>
      <c r="N54" s="37"/>
      <c r="O54" s="37"/>
    </row>
    <row r="55" spans="1:15" s="38" customFormat="1" ht="21" customHeight="1" x14ac:dyDescent="0.2">
      <c r="A55" s="69" t="s">
        <v>133</v>
      </c>
      <c r="B55" s="73">
        <f t="shared" si="6"/>
        <v>-493585</v>
      </c>
      <c r="C55" s="73">
        <f t="shared" si="7"/>
        <v>92808</v>
      </c>
      <c r="D55" s="70">
        <v>63954</v>
      </c>
      <c r="E55" s="73">
        <f t="shared" si="8"/>
        <v>28854</v>
      </c>
      <c r="F55" s="70">
        <v>28415</v>
      </c>
      <c r="G55" s="70">
        <v>439</v>
      </c>
      <c r="H55" s="73">
        <f t="shared" si="9"/>
        <v>586393</v>
      </c>
      <c r="I55" s="70">
        <v>149533</v>
      </c>
      <c r="J55" s="73">
        <f t="shared" si="10"/>
        <v>436860</v>
      </c>
      <c r="K55" s="70">
        <v>436850</v>
      </c>
      <c r="L55" s="70">
        <v>10</v>
      </c>
      <c r="M55" s="37"/>
      <c r="N55" s="37"/>
      <c r="O55" s="37"/>
    </row>
    <row r="56" spans="1:15" s="38" customFormat="1" ht="21" customHeight="1" x14ac:dyDescent="0.2">
      <c r="A56" s="9" t="s">
        <v>134</v>
      </c>
      <c r="B56" s="36">
        <f t="shared" si="6"/>
        <v>-481551</v>
      </c>
      <c r="C56" s="36">
        <f t="shared" si="7"/>
        <v>103273</v>
      </c>
      <c r="D56" s="10">
        <v>71132</v>
      </c>
      <c r="E56" s="36">
        <f t="shared" si="8"/>
        <v>32141</v>
      </c>
      <c r="F56" s="10">
        <v>31997</v>
      </c>
      <c r="G56" s="10">
        <v>144</v>
      </c>
      <c r="H56" s="36">
        <f t="shared" si="9"/>
        <v>584824</v>
      </c>
      <c r="I56" s="10">
        <v>138360</v>
      </c>
      <c r="J56" s="36">
        <f t="shared" si="10"/>
        <v>446464</v>
      </c>
      <c r="K56" s="10">
        <v>446460</v>
      </c>
      <c r="L56" s="10">
        <v>4</v>
      </c>
      <c r="M56" s="37"/>
      <c r="N56" s="37"/>
      <c r="O56" s="37"/>
    </row>
    <row r="57" spans="1:15" s="38" customFormat="1" ht="21" customHeight="1" x14ac:dyDescent="0.2">
      <c r="A57" s="69" t="s">
        <v>135</v>
      </c>
      <c r="B57" s="74">
        <f t="shared" si="6"/>
        <v>-468597</v>
      </c>
      <c r="C57" s="74">
        <f t="shared" si="7"/>
        <v>129859</v>
      </c>
      <c r="D57" s="71">
        <v>89332</v>
      </c>
      <c r="E57" s="74">
        <f t="shared" si="8"/>
        <v>40527</v>
      </c>
      <c r="F57" s="71">
        <v>40381</v>
      </c>
      <c r="G57" s="71">
        <v>146</v>
      </c>
      <c r="H57" s="74">
        <f t="shared" si="9"/>
        <v>598456</v>
      </c>
      <c r="I57" s="71">
        <v>144878</v>
      </c>
      <c r="J57" s="74">
        <f t="shared" si="10"/>
        <v>453578</v>
      </c>
      <c r="K57" s="71">
        <v>453574</v>
      </c>
      <c r="L57" s="71">
        <v>4</v>
      </c>
      <c r="M57" s="37"/>
      <c r="N57" s="37"/>
      <c r="O57" s="37"/>
    </row>
    <row r="58" spans="1:15" s="38" customFormat="1" ht="21" customHeight="1" x14ac:dyDescent="0.2">
      <c r="A58" s="9" t="s">
        <v>136</v>
      </c>
      <c r="B58" s="36">
        <f t="shared" ref="B58:B61" si="11">+C58-H58</f>
        <v>-451438</v>
      </c>
      <c r="C58" s="36">
        <f t="shared" ref="C58:C61" si="12">+D58+E58</f>
        <v>127072</v>
      </c>
      <c r="D58" s="10">
        <v>87105</v>
      </c>
      <c r="E58" s="36">
        <f t="shared" ref="E58:E61" si="13">+F58+G58</f>
        <v>39967</v>
      </c>
      <c r="F58" s="10">
        <v>39780</v>
      </c>
      <c r="G58" s="10">
        <v>187</v>
      </c>
      <c r="H58" s="36">
        <f t="shared" ref="H58:H61" si="14">+I58+J58</f>
        <v>578510</v>
      </c>
      <c r="I58" s="10">
        <v>152681</v>
      </c>
      <c r="J58" s="36">
        <f t="shared" ref="J58:J61" si="15">+K58+L58</f>
        <v>425829</v>
      </c>
      <c r="K58" s="10">
        <v>425774</v>
      </c>
      <c r="L58" s="10">
        <v>55</v>
      </c>
      <c r="M58" s="37"/>
      <c r="N58" s="37"/>
      <c r="O58" s="37"/>
    </row>
    <row r="59" spans="1:15" s="38" customFormat="1" ht="21" customHeight="1" x14ac:dyDescent="0.2">
      <c r="A59" s="69" t="s">
        <v>137</v>
      </c>
      <c r="B59" s="73">
        <f t="shared" si="11"/>
        <v>-467304</v>
      </c>
      <c r="C59" s="73">
        <f t="shared" si="12"/>
        <v>139104</v>
      </c>
      <c r="D59" s="70">
        <v>94827</v>
      </c>
      <c r="E59" s="73">
        <f t="shared" si="13"/>
        <v>44277</v>
      </c>
      <c r="F59" s="70">
        <v>44034</v>
      </c>
      <c r="G59" s="70">
        <v>243</v>
      </c>
      <c r="H59" s="73">
        <f t="shared" si="14"/>
        <v>606408</v>
      </c>
      <c r="I59" s="70">
        <v>148225</v>
      </c>
      <c r="J59" s="73">
        <f t="shared" si="15"/>
        <v>458183</v>
      </c>
      <c r="K59" s="70">
        <v>458138</v>
      </c>
      <c r="L59" s="70">
        <v>45</v>
      </c>
      <c r="M59" s="37"/>
      <c r="N59" s="37"/>
      <c r="O59" s="37"/>
    </row>
    <row r="60" spans="1:15" s="38" customFormat="1" ht="21" customHeight="1" x14ac:dyDescent="0.2">
      <c r="A60" s="9" t="s">
        <v>138</v>
      </c>
      <c r="B60" s="36">
        <f t="shared" si="11"/>
        <v>-467593</v>
      </c>
      <c r="C60" s="36">
        <f t="shared" si="12"/>
        <v>138578</v>
      </c>
      <c r="D60" s="10">
        <v>94189</v>
      </c>
      <c r="E60" s="36">
        <f t="shared" si="13"/>
        <v>44389</v>
      </c>
      <c r="F60" s="10">
        <v>43985</v>
      </c>
      <c r="G60" s="10">
        <v>404</v>
      </c>
      <c r="H60" s="36">
        <f t="shared" si="14"/>
        <v>606171</v>
      </c>
      <c r="I60" s="10">
        <v>147039</v>
      </c>
      <c r="J60" s="36">
        <f t="shared" si="15"/>
        <v>459132</v>
      </c>
      <c r="K60" s="10">
        <v>459128</v>
      </c>
      <c r="L60" s="10">
        <v>4</v>
      </c>
      <c r="M60" s="37"/>
      <c r="N60" s="37"/>
      <c r="O60" s="37"/>
    </row>
    <row r="61" spans="1:15" s="38" customFormat="1" ht="21" customHeight="1" x14ac:dyDescent="0.2">
      <c r="A61" s="69" t="s">
        <v>139</v>
      </c>
      <c r="B61" s="74">
        <f t="shared" si="11"/>
        <v>-491337</v>
      </c>
      <c r="C61" s="74">
        <f t="shared" si="12"/>
        <v>114042</v>
      </c>
      <c r="D61" s="71">
        <v>70946</v>
      </c>
      <c r="E61" s="74">
        <f t="shared" si="13"/>
        <v>43096</v>
      </c>
      <c r="F61" s="71">
        <v>42963</v>
      </c>
      <c r="G61" s="71">
        <v>133</v>
      </c>
      <c r="H61" s="74">
        <f t="shared" si="14"/>
        <v>605379</v>
      </c>
      <c r="I61" s="71">
        <v>146944</v>
      </c>
      <c r="J61" s="74">
        <f t="shared" si="15"/>
        <v>458435</v>
      </c>
      <c r="K61" s="71">
        <v>458424</v>
      </c>
      <c r="L61" s="71">
        <v>11</v>
      </c>
      <c r="M61" s="37"/>
      <c r="N61" s="37"/>
      <c r="O61" s="37"/>
    </row>
    <row r="62" spans="1:15" s="38" customFormat="1" ht="21" customHeight="1" x14ac:dyDescent="0.2">
      <c r="A62" s="9" t="s">
        <v>140</v>
      </c>
      <c r="B62" s="36">
        <f t="shared" ref="B62:B69" si="16">+C62-H62</f>
        <v>-494006</v>
      </c>
      <c r="C62" s="36">
        <f t="shared" ref="C62:C69" si="17">+D62+E62</f>
        <v>126913</v>
      </c>
      <c r="D62" s="10">
        <v>81518</v>
      </c>
      <c r="E62" s="36">
        <f t="shared" ref="E62:E69" si="18">+F62+G62</f>
        <v>45395</v>
      </c>
      <c r="F62" s="10">
        <v>44936</v>
      </c>
      <c r="G62" s="10">
        <v>459</v>
      </c>
      <c r="H62" s="36">
        <f t="shared" ref="H62:H69" si="19">+I62+J62</f>
        <v>620919</v>
      </c>
      <c r="I62" s="10">
        <v>165022</v>
      </c>
      <c r="J62" s="36">
        <f t="shared" ref="J62:J69" si="20">+K62+L62</f>
        <v>455897</v>
      </c>
      <c r="K62" s="10">
        <v>455809</v>
      </c>
      <c r="L62" s="10">
        <v>88</v>
      </c>
      <c r="M62" s="37"/>
      <c r="N62" s="37"/>
      <c r="O62" s="37"/>
    </row>
    <row r="63" spans="1:15" s="38" customFormat="1" ht="21" customHeight="1" x14ac:dyDescent="0.2">
      <c r="A63" s="69" t="s">
        <v>141</v>
      </c>
      <c r="B63" s="73">
        <f t="shared" si="16"/>
        <v>-513969</v>
      </c>
      <c r="C63" s="73">
        <f t="shared" si="17"/>
        <v>122510</v>
      </c>
      <c r="D63" s="70">
        <v>78222</v>
      </c>
      <c r="E63" s="73">
        <f t="shared" si="18"/>
        <v>44288</v>
      </c>
      <c r="F63" s="70">
        <v>43131</v>
      </c>
      <c r="G63" s="70">
        <v>1157</v>
      </c>
      <c r="H63" s="73">
        <f t="shared" si="19"/>
        <v>636479</v>
      </c>
      <c r="I63" s="70">
        <v>174721</v>
      </c>
      <c r="J63" s="73">
        <f t="shared" si="20"/>
        <v>461758</v>
      </c>
      <c r="K63" s="70">
        <v>461670</v>
      </c>
      <c r="L63" s="70">
        <v>88</v>
      </c>
      <c r="M63" s="37"/>
      <c r="N63" s="37"/>
      <c r="O63" s="37"/>
    </row>
    <row r="64" spans="1:15" s="38" customFormat="1" ht="21" customHeight="1" x14ac:dyDescent="0.2">
      <c r="A64" s="9" t="s">
        <v>142</v>
      </c>
      <c r="B64" s="36">
        <f t="shared" si="16"/>
        <v>-519676</v>
      </c>
      <c r="C64" s="36">
        <f t="shared" si="17"/>
        <v>127939</v>
      </c>
      <c r="D64" s="10">
        <v>83091</v>
      </c>
      <c r="E64" s="36">
        <f t="shared" si="18"/>
        <v>44848</v>
      </c>
      <c r="F64" s="10">
        <v>44508</v>
      </c>
      <c r="G64" s="10">
        <v>340</v>
      </c>
      <c r="H64" s="36">
        <f t="shared" si="19"/>
        <v>647615</v>
      </c>
      <c r="I64" s="10">
        <v>183357</v>
      </c>
      <c r="J64" s="36">
        <f t="shared" si="20"/>
        <v>464258</v>
      </c>
      <c r="K64" s="10">
        <v>464228</v>
      </c>
      <c r="L64" s="10">
        <v>30</v>
      </c>
      <c r="M64" s="37"/>
      <c r="N64" s="37"/>
      <c r="O64" s="37"/>
    </row>
    <row r="65" spans="1:15" s="38" customFormat="1" ht="21" customHeight="1" x14ac:dyDescent="0.2">
      <c r="A65" s="69" t="s">
        <v>143</v>
      </c>
      <c r="B65" s="74">
        <f t="shared" si="16"/>
        <v>-534714</v>
      </c>
      <c r="C65" s="74">
        <f t="shared" si="17"/>
        <v>123668</v>
      </c>
      <c r="D65" s="71">
        <v>78557</v>
      </c>
      <c r="E65" s="74">
        <f t="shared" si="18"/>
        <v>45111</v>
      </c>
      <c r="F65" s="71">
        <v>44948</v>
      </c>
      <c r="G65" s="71">
        <v>163</v>
      </c>
      <c r="H65" s="74">
        <f t="shared" si="19"/>
        <v>658382</v>
      </c>
      <c r="I65" s="71">
        <v>200880</v>
      </c>
      <c r="J65" s="74">
        <f t="shared" si="20"/>
        <v>457502</v>
      </c>
      <c r="K65" s="71">
        <v>457480</v>
      </c>
      <c r="L65" s="71">
        <v>22</v>
      </c>
      <c r="M65" s="37"/>
      <c r="N65" s="37"/>
      <c r="O65" s="37"/>
    </row>
    <row r="66" spans="1:15" s="38" customFormat="1" ht="21" customHeight="1" x14ac:dyDescent="0.2">
      <c r="A66" s="35" t="s">
        <v>144</v>
      </c>
      <c r="B66" s="36">
        <f t="shared" si="16"/>
        <v>-507699</v>
      </c>
      <c r="C66" s="36">
        <f t="shared" si="17"/>
        <v>137526</v>
      </c>
      <c r="D66" s="36">
        <v>88174</v>
      </c>
      <c r="E66" s="36">
        <f t="shared" si="18"/>
        <v>49352</v>
      </c>
      <c r="F66" s="36">
        <v>49298</v>
      </c>
      <c r="G66" s="36">
        <v>54</v>
      </c>
      <c r="H66" s="36">
        <f t="shared" si="19"/>
        <v>645225</v>
      </c>
      <c r="I66" s="36">
        <v>188893</v>
      </c>
      <c r="J66" s="36">
        <f t="shared" si="20"/>
        <v>456332</v>
      </c>
      <c r="K66" s="36">
        <v>456299</v>
      </c>
      <c r="L66" s="36">
        <v>33</v>
      </c>
      <c r="M66" s="36"/>
      <c r="N66" s="37"/>
      <c r="O66" s="37"/>
    </row>
    <row r="67" spans="1:15" s="38" customFormat="1" ht="21" customHeight="1" x14ac:dyDescent="0.2">
      <c r="A67" s="72" t="s">
        <v>145</v>
      </c>
      <c r="B67" s="73">
        <f t="shared" si="16"/>
        <v>-501444</v>
      </c>
      <c r="C67" s="73">
        <f t="shared" si="17"/>
        <v>141575</v>
      </c>
      <c r="D67" s="73">
        <v>89977</v>
      </c>
      <c r="E67" s="73">
        <f t="shared" si="18"/>
        <v>51598</v>
      </c>
      <c r="F67" s="73">
        <v>51135</v>
      </c>
      <c r="G67" s="73">
        <v>463</v>
      </c>
      <c r="H67" s="73">
        <f t="shared" si="19"/>
        <v>643019</v>
      </c>
      <c r="I67" s="73">
        <v>188929</v>
      </c>
      <c r="J67" s="73">
        <f t="shared" si="20"/>
        <v>454090</v>
      </c>
      <c r="K67" s="73">
        <v>454073</v>
      </c>
      <c r="L67" s="73">
        <v>17</v>
      </c>
      <c r="M67" s="36"/>
      <c r="N67" s="37"/>
      <c r="O67" s="37"/>
    </row>
    <row r="68" spans="1:15" s="38" customFormat="1" ht="21" customHeight="1" x14ac:dyDescent="0.2">
      <c r="A68" s="35" t="s">
        <v>146</v>
      </c>
      <c r="B68" s="36">
        <f t="shared" si="16"/>
        <v>-497223</v>
      </c>
      <c r="C68" s="36">
        <f t="shared" si="17"/>
        <v>143423</v>
      </c>
      <c r="D68" s="36">
        <v>89813</v>
      </c>
      <c r="E68" s="36">
        <f t="shared" si="18"/>
        <v>53610</v>
      </c>
      <c r="F68" s="36">
        <v>52673</v>
      </c>
      <c r="G68" s="36">
        <v>937</v>
      </c>
      <c r="H68" s="36">
        <f t="shared" si="19"/>
        <v>640646</v>
      </c>
      <c r="I68" s="36">
        <v>197394</v>
      </c>
      <c r="J68" s="36">
        <f t="shared" si="20"/>
        <v>443252</v>
      </c>
      <c r="K68" s="36">
        <v>443226</v>
      </c>
      <c r="L68" s="36">
        <v>26</v>
      </c>
      <c r="M68" s="36"/>
      <c r="N68" s="37"/>
      <c r="O68" s="37"/>
    </row>
    <row r="69" spans="1:15" s="38" customFormat="1" ht="21" customHeight="1" x14ac:dyDescent="0.2">
      <c r="A69" s="72" t="s">
        <v>147</v>
      </c>
      <c r="B69" s="74">
        <f t="shared" si="16"/>
        <v>-507429</v>
      </c>
      <c r="C69" s="74">
        <f t="shared" si="17"/>
        <v>133625</v>
      </c>
      <c r="D69" s="74">
        <v>79079</v>
      </c>
      <c r="E69" s="74">
        <f t="shared" si="18"/>
        <v>54546</v>
      </c>
      <c r="F69" s="74">
        <v>54264</v>
      </c>
      <c r="G69" s="74">
        <v>282</v>
      </c>
      <c r="H69" s="74">
        <f t="shared" si="19"/>
        <v>641054</v>
      </c>
      <c r="I69" s="74">
        <v>193098</v>
      </c>
      <c r="J69" s="74">
        <f t="shared" si="20"/>
        <v>447956</v>
      </c>
      <c r="K69" s="74">
        <v>447917</v>
      </c>
      <c r="L69" s="74">
        <v>39</v>
      </c>
      <c r="M69" s="36"/>
      <c r="N69" s="37"/>
      <c r="O69" s="37"/>
    </row>
    <row r="70" spans="1:15" s="38" customFormat="1" ht="21" customHeight="1" x14ac:dyDescent="0.2">
      <c r="A70" s="35" t="s">
        <v>149</v>
      </c>
      <c r="B70" s="36">
        <f t="shared" ref="B70:B73" si="21">+C70-H70</f>
        <v>-482737</v>
      </c>
      <c r="C70" s="36">
        <f t="shared" ref="C70:C73" si="22">+D70+E70</f>
        <v>139439</v>
      </c>
      <c r="D70" s="36">
        <v>79335</v>
      </c>
      <c r="E70" s="36">
        <f t="shared" ref="E70:E73" si="23">+F70+G70</f>
        <v>60104</v>
      </c>
      <c r="F70" s="36">
        <v>59595</v>
      </c>
      <c r="G70" s="36">
        <v>509</v>
      </c>
      <c r="H70" s="36">
        <f t="shared" ref="H70:H73" si="24">+I70+J70</f>
        <v>622176</v>
      </c>
      <c r="I70" s="36">
        <v>183898</v>
      </c>
      <c r="J70" s="36">
        <f t="shared" ref="J70:J73" si="25">+K70+L70</f>
        <v>438278</v>
      </c>
      <c r="K70" s="36">
        <v>438233</v>
      </c>
      <c r="L70" s="36">
        <v>45</v>
      </c>
      <c r="M70" s="36"/>
      <c r="N70" s="37"/>
      <c r="O70" s="37"/>
    </row>
    <row r="71" spans="1:15" s="38" customFormat="1" ht="21" customHeight="1" x14ac:dyDescent="0.2">
      <c r="A71" s="72" t="s">
        <v>150</v>
      </c>
      <c r="B71" s="73">
        <f t="shared" si="21"/>
        <v>-480192</v>
      </c>
      <c r="C71" s="73">
        <f t="shared" si="22"/>
        <v>138360</v>
      </c>
      <c r="D71" s="73">
        <v>78594</v>
      </c>
      <c r="E71" s="73">
        <f t="shared" si="23"/>
        <v>59766</v>
      </c>
      <c r="F71" s="73">
        <v>59255</v>
      </c>
      <c r="G71" s="73">
        <v>511</v>
      </c>
      <c r="H71" s="73">
        <f t="shared" si="24"/>
        <v>618552</v>
      </c>
      <c r="I71" s="73">
        <v>183035</v>
      </c>
      <c r="J71" s="73">
        <f t="shared" si="25"/>
        <v>435517</v>
      </c>
      <c r="K71" s="73">
        <v>435478</v>
      </c>
      <c r="L71" s="73">
        <v>39</v>
      </c>
      <c r="M71" s="36"/>
      <c r="N71" s="37"/>
      <c r="O71" s="37"/>
    </row>
    <row r="72" spans="1:15" s="38" customFormat="1" ht="21" customHeight="1" x14ac:dyDescent="0.2">
      <c r="A72" s="35" t="s">
        <v>151</v>
      </c>
      <c r="B72" s="36">
        <f t="shared" si="21"/>
        <v>-468611</v>
      </c>
      <c r="C72" s="36">
        <f t="shared" si="22"/>
        <v>141757</v>
      </c>
      <c r="D72" s="36">
        <v>82439</v>
      </c>
      <c r="E72" s="36">
        <f t="shared" si="23"/>
        <v>59318</v>
      </c>
      <c r="F72" s="36">
        <v>58976</v>
      </c>
      <c r="G72" s="36">
        <v>342</v>
      </c>
      <c r="H72" s="36">
        <f t="shared" si="24"/>
        <v>610368</v>
      </c>
      <c r="I72" s="36">
        <v>178363</v>
      </c>
      <c r="J72" s="36">
        <f t="shared" si="25"/>
        <v>432005</v>
      </c>
      <c r="K72" s="36">
        <v>431970</v>
      </c>
      <c r="L72" s="36">
        <v>35</v>
      </c>
      <c r="M72" s="36"/>
      <c r="N72" s="37"/>
      <c r="O72" s="37"/>
    </row>
    <row r="73" spans="1:15" s="38" customFormat="1" ht="21" customHeight="1" x14ac:dyDescent="0.2">
      <c r="A73" s="72" t="s">
        <v>152</v>
      </c>
      <c r="B73" s="74">
        <f t="shared" si="21"/>
        <v>-442366</v>
      </c>
      <c r="C73" s="74">
        <f t="shared" si="22"/>
        <v>144817</v>
      </c>
      <c r="D73" s="74">
        <v>86308</v>
      </c>
      <c r="E73" s="74">
        <f t="shared" si="23"/>
        <v>58509</v>
      </c>
      <c r="F73" s="74">
        <v>58200</v>
      </c>
      <c r="G73" s="74">
        <v>309</v>
      </c>
      <c r="H73" s="74">
        <f t="shared" si="24"/>
        <v>587183</v>
      </c>
      <c r="I73" s="74">
        <v>179344</v>
      </c>
      <c r="J73" s="74">
        <f t="shared" si="25"/>
        <v>407839</v>
      </c>
      <c r="K73" s="74">
        <v>407798</v>
      </c>
      <c r="L73" s="74">
        <v>41</v>
      </c>
      <c r="M73" s="36"/>
      <c r="N73" s="37"/>
      <c r="O73" s="37"/>
    </row>
    <row r="74" spans="1:15" s="38" customFormat="1" ht="21" customHeight="1" x14ac:dyDescent="0.2">
      <c r="A74" s="35" t="s">
        <v>153</v>
      </c>
      <c r="B74" s="36">
        <f t="shared" ref="B74:B77" si="26">+C74-H74</f>
        <v>-439399</v>
      </c>
      <c r="C74" s="36">
        <f t="shared" ref="C74:C77" si="27">+D74+E74</f>
        <v>131197</v>
      </c>
      <c r="D74" s="36">
        <v>71734</v>
      </c>
      <c r="E74" s="36">
        <f t="shared" ref="E74:E77" si="28">+F74+G74</f>
        <v>59463</v>
      </c>
      <c r="F74" s="36">
        <v>59365</v>
      </c>
      <c r="G74" s="36">
        <v>98</v>
      </c>
      <c r="H74" s="36">
        <f t="shared" ref="H74:H77" si="29">+I74+J74</f>
        <v>570596</v>
      </c>
      <c r="I74" s="36">
        <v>146584</v>
      </c>
      <c r="J74" s="36">
        <f t="shared" ref="J74:J77" si="30">+K74+L74</f>
        <v>424012</v>
      </c>
      <c r="K74" s="36">
        <v>422708</v>
      </c>
      <c r="L74" s="36">
        <v>1304</v>
      </c>
      <c r="M74" s="36"/>
      <c r="N74" s="37"/>
      <c r="O74" s="37"/>
    </row>
    <row r="75" spans="1:15" s="38" customFormat="1" ht="21" customHeight="1" x14ac:dyDescent="0.2">
      <c r="A75" s="72" t="s">
        <v>154</v>
      </c>
      <c r="B75" s="73">
        <f t="shared" si="26"/>
        <v>-397394</v>
      </c>
      <c r="C75" s="73">
        <f t="shared" si="27"/>
        <v>147261</v>
      </c>
      <c r="D75" s="73">
        <v>81926</v>
      </c>
      <c r="E75" s="73">
        <f t="shared" si="28"/>
        <v>65335</v>
      </c>
      <c r="F75" s="73">
        <v>64634</v>
      </c>
      <c r="G75" s="73">
        <v>701</v>
      </c>
      <c r="H75" s="73">
        <f t="shared" si="29"/>
        <v>544655</v>
      </c>
      <c r="I75" s="73">
        <v>155862</v>
      </c>
      <c r="J75" s="73">
        <f t="shared" si="30"/>
        <v>388793</v>
      </c>
      <c r="K75" s="73">
        <v>387458</v>
      </c>
      <c r="L75" s="73">
        <v>1335</v>
      </c>
      <c r="M75" s="36"/>
      <c r="N75" s="37"/>
      <c r="O75" s="37"/>
    </row>
    <row r="76" spans="1:15" s="38" customFormat="1" ht="21" customHeight="1" x14ac:dyDescent="0.2">
      <c r="A76" s="35" t="s">
        <v>155</v>
      </c>
      <c r="B76" s="36">
        <f t="shared" si="26"/>
        <v>-395504</v>
      </c>
      <c r="C76" s="36">
        <f t="shared" si="27"/>
        <v>153114</v>
      </c>
      <c r="D76" s="36">
        <v>85851</v>
      </c>
      <c r="E76" s="36">
        <f t="shared" si="28"/>
        <v>67263</v>
      </c>
      <c r="F76" s="36">
        <v>66951</v>
      </c>
      <c r="G76" s="36">
        <v>312</v>
      </c>
      <c r="H76" s="36">
        <f t="shared" si="29"/>
        <v>548618</v>
      </c>
      <c r="I76" s="36">
        <v>156026</v>
      </c>
      <c r="J76" s="36">
        <f t="shared" si="30"/>
        <v>392592</v>
      </c>
      <c r="K76" s="36">
        <v>391310</v>
      </c>
      <c r="L76" s="36">
        <v>1282</v>
      </c>
      <c r="M76" s="36"/>
      <c r="N76" s="37"/>
      <c r="O76" s="37"/>
    </row>
    <row r="77" spans="1:15" s="38" customFormat="1" ht="21" customHeight="1" x14ac:dyDescent="0.2">
      <c r="A77" s="72" t="s">
        <v>156</v>
      </c>
      <c r="B77" s="74">
        <f t="shared" si="26"/>
        <v>-423321</v>
      </c>
      <c r="C77" s="74">
        <f t="shared" si="27"/>
        <v>136817</v>
      </c>
      <c r="D77" s="74">
        <v>64324</v>
      </c>
      <c r="E77" s="74">
        <f t="shared" si="28"/>
        <v>72493</v>
      </c>
      <c r="F77" s="74">
        <v>72242</v>
      </c>
      <c r="G77" s="74">
        <v>251</v>
      </c>
      <c r="H77" s="74">
        <f t="shared" si="29"/>
        <v>560138</v>
      </c>
      <c r="I77" s="74">
        <v>161422</v>
      </c>
      <c r="J77" s="74">
        <f t="shared" si="30"/>
        <v>398716</v>
      </c>
      <c r="K77" s="74">
        <v>397664</v>
      </c>
      <c r="L77" s="74">
        <v>1052</v>
      </c>
      <c r="M77" s="36"/>
      <c r="N77" s="37"/>
      <c r="O77" s="37"/>
    </row>
    <row r="78" spans="1:15" s="38" customFormat="1" ht="21" customHeight="1" x14ac:dyDescent="0.2">
      <c r="A78" s="35" t="s">
        <v>158</v>
      </c>
      <c r="B78" s="36">
        <f t="shared" ref="B78:B81" si="31">+C78-H78</f>
        <v>-396515</v>
      </c>
      <c r="C78" s="36">
        <f t="shared" ref="C78:C81" si="32">+D78+E78</f>
        <v>152340</v>
      </c>
      <c r="D78" s="36">
        <v>74377</v>
      </c>
      <c r="E78" s="36">
        <f t="shared" ref="E78:E81" si="33">+F78+G78</f>
        <v>77963</v>
      </c>
      <c r="F78" s="36">
        <v>77852</v>
      </c>
      <c r="G78" s="36">
        <v>111</v>
      </c>
      <c r="H78" s="36">
        <f t="shared" ref="H78:H81" si="34">+I78+J78</f>
        <v>548855</v>
      </c>
      <c r="I78" s="36">
        <v>163801</v>
      </c>
      <c r="J78" s="36">
        <f t="shared" ref="J78:J81" si="35">+K78+L78</f>
        <v>385054</v>
      </c>
      <c r="K78" s="36">
        <v>384785</v>
      </c>
      <c r="L78" s="36">
        <v>269</v>
      </c>
      <c r="M78" s="36"/>
      <c r="N78" s="37"/>
      <c r="O78" s="37"/>
    </row>
    <row r="79" spans="1:15" s="38" customFormat="1" ht="21" customHeight="1" x14ac:dyDescent="0.2">
      <c r="A79" s="72" t="s">
        <v>159</v>
      </c>
      <c r="B79" s="73">
        <f t="shared" si="31"/>
        <v>-380421</v>
      </c>
      <c r="C79" s="73">
        <f t="shared" si="32"/>
        <v>158084</v>
      </c>
      <c r="D79" s="73">
        <v>81436</v>
      </c>
      <c r="E79" s="73">
        <f t="shared" si="33"/>
        <v>76648</v>
      </c>
      <c r="F79" s="73">
        <v>76345</v>
      </c>
      <c r="G79" s="73">
        <v>303</v>
      </c>
      <c r="H79" s="73">
        <f t="shared" si="34"/>
        <v>538505</v>
      </c>
      <c r="I79" s="73">
        <v>178248</v>
      </c>
      <c r="J79" s="73">
        <f t="shared" si="35"/>
        <v>360257</v>
      </c>
      <c r="K79" s="73">
        <v>360159</v>
      </c>
      <c r="L79" s="73">
        <v>98</v>
      </c>
      <c r="M79" s="36"/>
      <c r="N79" s="37"/>
      <c r="O79" s="37"/>
    </row>
    <row r="80" spans="1:15" s="38" customFormat="1" ht="21" customHeight="1" x14ac:dyDescent="0.2">
      <c r="A80" s="35" t="s">
        <v>160</v>
      </c>
      <c r="B80" s="36">
        <f t="shared" si="31"/>
        <v>-391687</v>
      </c>
      <c r="C80" s="36">
        <f t="shared" si="32"/>
        <v>163226</v>
      </c>
      <c r="D80" s="36">
        <v>86952</v>
      </c>
      <c r="E80" s="36">
        <f t="shared" si="33"/>
        <v>76274</v>
      </c>
      <c r="F80" s="36">
        <v>76133</v>
      </c>
      <c r="G80" s="36">
        <v>141</v>
      </c>
      <c r="H80" s="36">
        <f t="shared" si="34"/>
        <v>554913</v>
      </c>
      <c r="I80" s="36">
        <v>186165</v>
      </c>
      <c r="J80" s="36">
        <f t="shared" si="35"/>
        <v>368748</v>
      </c>
      <c r="K80" s="36">
        <v>368724</v>
      </c>
      <c r="L80" s="36">
        <v>24</v>
      </c>
      <c r="M80" s="36"/>
      <c r="N80" s="37"/>
      <c r="O80" s="37"/>
    </row>
    <row r="81" spans="1:15" s="38" customFormat="1" ht="21" customHeight="1" x14ac:dyDescent="0.2">
      <c r="A81" s="39" t="s">
        <v>161</v>
      </c>
      <c r="B81" s="41">
        <f t="shared" si="31"/>
        <v>-373845</v>
      </c>
      <c r="C81" s="41">
        <f t="shared" si="32"/>
        <v>161596</v>
      </c>
      <c r="D81" s="41">
        <v>90025</v>
      </c>
      <c r="E81" s="41">
        <f t="shared" si="33"/>
        <v>71571</v>
      </c>
      <c r="F81" s="41">
        <v>71307</v>
      </c>
      <c r="G81" s="41">
        <v>264</v>
      </c>
      <c r="H81" s="41">
        <f t="shared" si="34"/>
        <v>535441</v>
      </c>
      <c r="I81" s="41">
        <v>190209</v>
      </c>
      <c r="J81" s="41">
        <f t="shared" si="35"/>
        <v>345232</v>
      </c>
      <c r="K81" s="41">
        <v>345222</v>
      </c>
      <c r="L81" s="41">
        <v>10</v>
      </c>
      <c r="M81" s="36"/>
      <c r="N81" s="37"/>
      <c r="O81" s="37"/>
    </row>
    <row r="82" spans="1:15" s="38" customFormat="1" ht="21" customHeight="1" x14ac:dyDescent="0.2">
      <c r="A82" s="35" t="s">
        <v>162</v>
      </c>
      <c r="B82" s="36">
        <f t="shared" ref="B82:B85" si="36">+C82-H82</f>
        <v>-346810</v>
      </c>
      <c r="C82" s="36">
        <f t="shared" ref="C82:C85" si="37">+D82+E82</f>
        <v>151431</v>
      </c>
      <c r="D82" s="36">
        <v>82417</v>
      </c>
      <c r="E82" s="36">
        <f t="shared" ref="E82:E85" si="38">+F82+G82</f>
        <v>69014</v>
      </c>
      <c r="F82" s="36">
        <v>68728</v>
      </c>
      <c r="G82" s="36">
        <v>286</v>
      </c>
      <c r="H82" s="36">
        <f t="shared" ref="H82:H85" si="39">+I82+J82</f>
        <v>498241</v>
      </c>
      <c r="I82" s="36">
        <v>179840</v>
      </c>
      <c r="J82" s="36">
        <f t="shared" ref="J82:J85" si="40">+K82+L82</f>
        <v>318401</v>
      </c>
      <c r="K82" s="36">
        <v>318389</v>
      </c>
      <c r="L82" s="36">
        <v>12</v>
      </c>
      <c r="M82" s="36"/>
      <c r="N82" s="37"/>
      <c r="O82" s="37"/>
    </row>
    <row r="83" spans="1:15" s="38" customFormat="1" ht="21" customHeight="1" x14ac:dyDescent="0.2">
      <c r="A83" s="72" t="s">
        <v>163</v>
      </c>
      <c r="B83" s="73">
        <f t="shared" si="36"/>
        <v>-343824</v>
      </c>
      <c r="C83" s="73">
        <f t="shared" si="37"/>
        <v>138991</v>
      </c>
      <c r="D83" s="73">
        <v>71313</v>
      </c>
      <c r="E83" s="73">
        <f t="shared" si="38"/>
        <v>67678</v>
      </c>
      <c r="F83" s="73">
        <v>66996</v>
      </c>
      <c r="G83" s="73">
        <v>682</v>
      </c>
      <c r="H83" s="73">
        <f t="shared" si="39"/>
        <v>482815</v>
      </c>
      <c r="I83" s="73">
        <v>156966</v>
      </c>
      <c r="J83" s="73">
        <f t="shared" si="40"/>
        <v>325849</v>
      </c>
      <c r="K83" s="73">
        <v>325807</v>
      </c>
      <c r="L83" s="73">
        <v>42</v>
      </c>
      <c r="M83" s="36"/>
      <c r="N83" s="37"/>
      <c r="O83" s="37"/>
    </row>
    <row r="84" spans="1:15" s="38" customFormat="1" ht="21" customHeight="1" x14ac:dyDescent="0.2">
      <c r="A84" s="35" t="s">
        <v>164</v>
      </c>
      <c r="B84" s="36">
        <f t="shared" si="36"/>
        <v>-332487</v>
      </c>
      <c r="C84" s="36">
        <f t="shared" si="37"/>
        <v>141819</v>
      </c>
      <c r="D84" s="36">
        <v>69308</v>
      </c>
      <c r="E84" s="36">
        <f t="shared" si="38"/>
        <v>72511</v>
      </c>
      <c r="F84" s="36">
        <v>68669</v>
      </c>
      <c r="G84" s="36">
        <v>3842</v>
      </c>
      <c r="H84" s="36">
        <f t="shared" si="39"/>
        <v>474306</v>
      </c>
      <c r="I84" s="36">
        <v>140114</v>
      </c>
      <c r="J84" s="36">
        <f t="shared" si="40"/>
        <v>334192</v>
      </c>
      <c r="K84" s="36">
        <v>334167</v>
      </c>
      <c r="L84" s="36">
        <v>25</v>
      </c>
      <c r="M84" s="36"/>
      <c r="N84" s="37"/>
      <c r="O84" s="37"/>
    </row>
    <row r="85" spans="1:15" s="38" customFormat="1" ht="21" customHeight="1" x14ac:dyDescent="0.2">
      <c r="A85" s="72" t="s">
        <v>165</v>
      </c>
      <c r="B85" s="41">
        <f t="shared" si="36"/>
        <v>-347998</v>
      </c>
      <c r="C85" s="41">
        <f t="shared" si="37"/>
        <v>158829</v>
      </c>
      <c r="D85" s="41">
        <v>71245</v>
      </c>
      <c r="E85" s="41">
        <f t="shared" si="38"/>
        <v>87584</v>
      </c>
      <c r="F85" s="41">
        <v>73781</v>
      </c>
      <c r="G85" s="41">
        <v>13803</v>
      </c>
      <c r="H85" s="41">
        <f t="shared" si="39"/>
        <v>506827</v>
      </c>
      <c r="I85" s="41">
        <v>159244</v>
      </c>
      <c r="J85" s="41">
        <f t="shared" si="40"/>
        <v>347583</v>
      </c>
      <c r="K85" s="41">
        <v>347548</v>
      </c>
      <c r="L85" s="41">
        <v>35</v>
      </c>
      <c r="M85" s="36"/>
      <c r="N85" s="37"/>
      <c r="O85" s="37"/>
    </row>
    <row r="86" spans="1:15" s="38" customFormat="1" ht="21" customHeight="1" x14ac:dyDescent="0.2">
      <c r="A86" s="35" t="s">
        <v>166</v>
      </c>
      <c r="B86" s="36">
        <f t="shared" ref="B86:B89" si="41">+C86-H86</f>
        <v>-316419</v>
      </c>
      <c r="C86" s="36">
        <f t="shared" ref="C86:C89" si="42">+D86+E86</f>
        <v>186467</v>
      </c>
      <c r="D86" s="36">
        <v>79793</v>
      </c>
      <c r="E86" s="36">
        <f t="shared" ref="E86:E89" si="43">+F86+G86</f>
        <v>106674</v>
      </c>
      <c r="F86" s="36">
        <v>86481</v>
      </c>
      <c r="G86" s="36">
        <v>20193</v>
      </c>
      <c r="H86" s="36">
        <f t="shared" ref="H86:H89" si="44">+I86+J86</f>
        <v>502886</v>
      </c>
      <c r="I86" s="36">
        <v>154896</v>
      </c>
      <c r="J86" s="36">
        <f t="shared" ref="J86:J89" si="45">+K86+L86</f>
        <v>347990</v>
      </c>
      <c r="K86" s="36">
        <v>347968</v>
      </c>
      <c r="L86" s="36">
        <v>22</v>
      </c>
      <c r="M86" s="36"/>
      <c r="N86" s="37"/>
      <c r="O86" s="37"/>
    </row>
    <row r="87" spans="1:15" s="38" customFormat="1" ht="21" customHeight="1" x14ac:dyDescent="0.2">
      <c r="A87" s="72" t="s">
        <v>167</v>
      </c>
      <c r="B87" s="73">
        <f t="shared" si="41"/>
        <v>-344822</v>
      </c>
      <c r="C87" s="73">
        <f t="shared" si="42"/>
        <v>197966</v>
      </c>
      <c r="D87" s="73">
        <v>82278</v>
      </c>
      <c r="E87" s="73">
        <f t="shared" si="43"/>
        <v>115688</v>
      </c>
      <c r="F87" s="73">
        <v>93725</v>
      </c>
      <c r="G87" s="73">
        <v>21963</v>
      </c>
      <c r="H87" s="73">
        <f t="shared" si="44"/>
        <v>542788</v>
      </c>
      <c r="I87" s="73">
        <v>171777</v>
      </c>
      <c r="J87" s="73">
        <f t="shared" si="45"/>
        <v>371011</v>
      </c>
      <c r="K87" s="73">
        <v>370610</v>
      </c>
      <c r="L87" s="73">
        <v>401</v>
      </c>
      <c r="M87" s="36"/>
      <c r="N87" s="37"/>
      <c r="O87" s="37"/>
    </row>
    <row r="88" spans="1:15" s="38" customFormat="1" ht="21" customHeight="1" x14ac:dyDescent="0.2">
      <c r="A88" s="35" t="s">
        <v>168</v>
      </c>
      <c r="B88" s="36">
        <f t="shared" si="41"/>
        <v>-316734</v>
      </c>
      <c r="C88" s="36">
        <f t="shared" si="42"/>
        <v>224349</v>
      </c>
      <c r="D88" s="36">
        <v>85048</v>
      </c>
      <c r="E88" s="36">
        <f t="shared" si="43"/>
        <v>139301</v>
      </c>
      <c r="F88" s="36">
        <v>109058</v>
      </c>
      <c r="G88" s="36">
        <v>30243</v>
      </c>
      <c r="H88" s="36">
        <f t="shared" si="44"/>
        <v>541083</v>
      </c>
      <c r="I88" s="36">
        <v>162027</v>
      </c>
      <c r="J88" s="36">
        <f t="shared" si="45"/>
        <v>379056</v>
      </c>
      <c r="K88" s="36">
        <v>378645</v>
      </c>
      <c r="L88" s="36">
        <v>411</v>
      </c>
      <c r="M88" s="36"/>
      <c r="N88" s="37"/>
      <c r="O88" s="37"/>
    </row>
    <row r="89" spans="1:15" s="38" customFormat="1" ht="21" customHeight="1" x14ac:dyDescent="0.2">
      <c r="A89" s="72" t="s">
        <v>169</v>
      </c>
      <c r="B89" s="41">
        <f t="shared" si="41"/>
        <v>-349303</v>
      </c>
      <c r="C89" s="41">
        <f t="shared" si="42"/>
        <v>226556</v>
      </c>
      <c r="D89" s="41">
        <v>86796</v>
      </c>
      <c r="E89" s="41">
        <f t="shared" si="43"/>
        <v>139760</v>
      </c>
      <c r="F89" s="41">
        <v>111282</v>
      </c>
      <c r="G89" s="41">
        <v>28478</v>
      </c>
      <c r="H89" s="41">
        <f t="shared" si="44"/>
        <v>575859</v>
      </c>
      <c r="I89" s="41">
        <v>189453</v>
      </c>
      <c r="J89" s="41">
        <f t="shared" si="45"/>
        <v>386406</v>
      </c>
      <c r="K89" s="41">
        <v>385991</v>
      </c>
      <c r="L89" s="41">
        <v>415</v>
      </c>
      <c r="M89" s="36"/>
      <c r="N89" s="37"/>
      <c r="O89" s="37"/>
    </row>
    <row r="90" spans="1:15" s="38" customFormat="1" ht="21" customHeight="1" x14ac:dyDescent="0.2">
      <c r="A90" s="35" t="s">
        <v>170</v>
      </c>
      <c r="B90" s="36">
        <f t="shared" ref="B90:B93" si="46">+C90-H90</f>
        <v>-371438</v>
      </c>
      <c r="C90" s="36">
        <f t="shared" ref="C90:C93" si="47">+D90+E90</f>
        <v>245930</v>
      </c>
      <c r="D90" s="36">
        <v>94709</v>
      </c>
      <c r="E90" s="36">
        <f t="shared" ref="E90:E93" si="48">+F90+G90</f>
        <v>151221</v>
      </c>
      <c r="F90" s="36">
        <v>125637</v>
      </c>
      <c r="G90" s="36">
        <v>25584</v>
      </c>
      <c r="H90" s="36">
        <f t="shared" ref="H90:H93" si="49">+I90+J90</f>
        <v>617368</v>
      </c>
      <c r="I90" s="36">
        <v>198876</v>
      </c>
      <c r="J90" s="36">
        <f t="shared" ref="J90:J93" si="50">+K90+L90</f>
        <v>418492</v>
      </c>
      <c r="K90" s="36">
        <v>418030</v>
      </c>
      <c r="L90" s="36">
        <v>462</v>
      </c>
      <c r="M90" s="36"/>
      <c r="N90" s="37"/>
      <c r="O90" s="37"/>
    </row>
    <row r="91" spans="1:15" s="38" customFormat="1" ht="21" customHeight="1" x14ac:dyDescent="0.2">
      <c r="A91" s="72" t="s">
        <v>171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36"/>
      <c r="N91" s="37"/>
      <c r="O91" s="37"/>
    </row>
    <row r="92" spans="1:15" s="38" customFormat="1" ht="21" customHeight="1" x14ac:dyDescent="0.2">
      <c r="A92" s="35" t="s">
        <v>172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7"/>
      <c r="O92" s="37"/>
    </row>
    <row r="93" spans="1:15" s="38" customFormat="1" ht="21" customHeight="1" x14ac:dyDescent="0.2">
      <c r="A93" s="72" t="s">
        <v>173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36"/>
      <c r="N93" s="37"/>
      <c r="O93" s="37"/>
    </row>
  </sheetData>
  <mergeCells count="11">
    <mergeCell ref="A5:A8"/>
    <mergeCell ref="B6:B8"/>
    <mergeCell ref="C7:C8"/>
    <mergeCell ref="D7:D8"/>
    <mergeCell ref="I7:I8"/>
    <mergeCell ref="E7:G7"/>
    <mergeCell ref="H7:H8"/>
    <mergeCell ref="B5:L5"/>
    <mergeCell ref="C6:G6"/>
    <mergeCell ref="H6:L6"/>
    <mergeCell ref="J7:L7"/>
  </mergeCells>
  <pageMargins left="0.19685039370078741" right="0.15748031496062992" top="0.6692913385826772" bottom="0.43307086614173229" header="0.31496062992125984" footer="0.15748031496062992"/>
  <pageSetup paperSize="9" scale="43" fitToHeight="4" orientation="landscape" r:id="rId1"/>
  <headerFooter alignWithMargins="0">
    <oddFooter>&amp;R&amp;D</oddFooter>
  </headerFooter>
  <rowBreaks count="1" manualBreakCount="1">
    <brk id="4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  <pageSetUpPr autoPageBreaks="0"/>
  </sheetPr>
  <dimension ref="A1:K91"/>
  <sheetViews>
    <sheetView showGridLines="0" view="pageBreakPreview" zoomScale="80" zoomScaleNormal="100" zoomScaleSheetLayoutView="80" workbookViewId="0">
      <pane ySplit="7" topLeftCell="A64" activePane="bottomLeft" state="frozen"/>
      <selection activeCell="B5" sqref="B5:T5"/>
      <selection pane="bottomLeft" activeCell="A89" sqref="A89"/>
    </sheetView>
  </sheetViews>
  <sheetFormatPr defaultColWidth="9.140625" defaultRowHeight="12.75" x14ac:dyDescent="0.2"/>
  <cols>
    <col min="1" max="1" width="21" style="32" customWidth="1"/>
    <col min="2" max="8" width="28.140625" style="32" customWidth="1"/>
    <col min="9" max="16384" width="9.140625" style="32"/>
  </cols>
  <sheetData>
    <row r="1" spans="1:11" ht="18" x14ac:dyDescent="0.2">
      <c r="A1" s="31" t="s">
        <v>9</v>
      </c>
    </row>
    <row r="3" spans="1:11" ht="15.75" x14ac:dyDescent="0.25">
      <c r="A3" s="33" t="s">
        <v>114</v>
      </c>
    </row>
    <row r="5" spans="1:11" s="34" customFormat="1" ht="33" customHeight="1" x14ac:dyDescent="0.25">
      <c r="A5" s="162" t="s">
        <v>12</v>
      </c>
      <c r="B5" s="145" t="s">
        <v>113</v>
      </c>
      <c r="C5" s="146"/>
      <c r="D5" s="146"/>
      <c r="E5" s="146"/>
      <c r="F5" s="146"/>
      <c r="G5" s="146"/>
      <c r="H5" s="146"/>
    </row>
    <row r="6" spans="1:11" s="34" customFormat="1" ht="56.25" customHeight="1" x14ac:dyDescent="0.25">
      <c r="A6" s="163"/>
      <c r="B6" s="115" t="s">
        <v>66</v>
      </c>
      <c r="C6" s="83" t="s">
        <v>93</v>
      </c>
      <c r="D6" s="83" t="s">
        <v>1</v>
      </c>
      <c r="E6" s="83" t="s">
        <v>77</v>
      </c>
      <c r="F6" s="83" t="s">
        <v>2</v>
      </c>
      <c r="G6" s="85" t="s">
        <v>115</v>
      </c>
      <c r="H6" s="85" t="s">
        <v>148</v>
      </c>
    </row>
    <row r="7" spans="1:11" s="34" customFormat="1" ht="21" customHeight="1" x14ac:dyDescent="0.25">
      <c r="A7" s="81">
        <v>1</v>
      </c>
      <c r="B7" s="81">
        <f t="shared" ref="B7:H7" si="0">+A7+1</f>
        <v>2</v>
      </c>
      <c r="C7" s="81">
        <f t="shared" si="0"/>
        <v>3</v>
      </c>
      <c r="D7" s="81">
        <f t="shared" si="0"/>
        <v>4</v>
      </c>
      <c r="E7" s="81">
        <f t="shared" si="0"/>
        <v>5</v>
      </c>
      <c r="F7" s="81">
        <f t="shared" si="0"/>
        <v>6</v>
      </c>
      <c r="G7" s="81">
        <f t="shared" si="0"/>
        <v>7</v>
      </c>
      <c r="H7" s="81">
        <f t="shared" si="0"/>
        <v>8</v>
      </c>
    </row>
    <row r="8" spans="1:11" s="38" customFormat="1" ht="21" customHeight="1" x14ac:dyDescent="0.2">
      <c r="A8" s="35" t="s">
        <v>20</v>
      </c>
      <c r="B8" s="36">
        <f>+C8+D8+E8+F8+G8+H8</f>
        <v>81364</v>
      </c>
      <c r="C8" s="10">
        <v>704</v>
      </c>
      <c r="D8" s="10">
        <v>19045</v>
      </c>
      <c r="E8" s="10">
        <v>4217</v>
      </c>
      <c r="F8" s="10">
        <v>47985</v>
      </c>
      <c r="G8" s="10">
        <v>5410</v>
      </c>
      <c r="H8" s="10">
        <v>4003</v>
      </c>
      <c r="I8" s="36"/>
      <c r="J8" s="37"/>
      <c r="K8" s="37"/>
    </row>
    <row r="9" spans="1:11" s="38" customFormat="1" ht="21" customHeight="1" x14ac:dyDescent="0.2">
      <c r="A9" s="72" t="s">
        <v>21</v>
      </c>
      <c r="B9" s="73">
        <f t="shared" ref="B9:B51" si="1">+C9+D9+E9+F9+G9+H9</f>
        <v>94722</v>
      </c>
      <c r="C9" s="70">
        <v>801</v>
      </c>
      <c r="D9" s="70">
        <v>22332</v>
      </c>
      <c r="E9" s="70">
        <v>3950</v>
      </c>
      <c r="F9" s="70">
        <v>58097</v>
      </c>
      <c r="G9" s="70">
        <v>5236</v>
      </c>
      <c r="H9" s="70">
        <v>4306</v>
      </c>
      <c r="I9" s="36"/>
      <c r="J9" s="37"/>
      <c r="K9" s="37"/>
    </row>
    <row r="10" spans="1:11" s="38" customFormat="1" ht="21" customHeight="1" x14ac:dyDescent="0.2">
      <c r="A10" s="35" t="s">
        <v>22</v>
      </c>
      <c r="B10" s="36">
        <f t="shared" si="1"/>
        <v>95787</v>
      </c>
      <c r="C10" s="10">
        <v>1111</v>
      </c>
      <c r="D10" s="10">
        <v>20731</v>
      </c>
      <c r="E10" s="10">
        <v>4357</v>
      </c>
      <c r="F10" s="10">
        <v>60332</v>
      </c>
      <c r="G10" s="10">
        <v>4964</v>
      </c>
      <c r="H10" s="10">
        <v>4292</v>
      </c>
      <c r="I10" s="36"/>
      <c r="J10" s="37"/>
      <c r="K10" s="37"/>
    </row>
    <row r="11" spans="1:11" s="38" customFormat="1" ht="21" customHeight="1" x14ac:dyDescent="0.2">
      <c r="A11" s="72" t="s">
        <v>23</v>
      </c>
      <c r="B11" s="74">
        <f t="shared" si="1"/>
        <v>101694</v>
      </c>
      <c r="C11" s="71">
        <v>1081</v>
      </c>
      <c r="D11" s="71">
        <v>18479</v>
      </c>
      <c r="E11" s="71">
        <v>3892</v>
      </c>
      <c r="F11" s="71">
        <v>70272</v>
      </c>
      <c r="G11" s="71">
        <v>4132</v>
      </c>
      <c r="H11" s="71">
        <v>3838</v>
      </c>
      <c r="I11" s="36"/>
      <c r="J11" s="37"/>
      <c r="K11" s="37"/>
    </row>
    <row r="12" spans="1:11" s="38" customFormat="1" ht="21" customHeight="1" x14ac:dyDescent="0.2">
      <c r="A12" s="35" t="s">
        <v>24</v>
      </c>
      <c r="B12" s="36">
        <f t="shared" si="1"/>
        <v>108612</v>
      </c>
      <c r="C12" s="10">
        <v>1083</v>
      </c>
      <c r="D12" s="10">
        <v>20589</v>
      </c>
      <c r="E12" s="10">
        <v>3782</v>
      </c>
      <c r="F12" s="10">
        <v>74725</v>
      </c>
      <c r="G12" s="10">
        <v>4396</v>
      </c>
      <c r="H12" s="10">
        <v>4037</v>
      </c>
      <c r="I12" s="36"/>
      <c r="J12" s="37"/>
      <c r="K12" s="37"/>
    </row>
    <row r="13" spans="1:11" s="38" customFormat="1" ht="21" customHeight="1" x14ac:dyDescent="0.2">
      <c r="A13" s="72" t="s">
        <v>25</v>
      </c>
      <c r="B13" s="73">
        <f t="shared" si="1"/>
        <v>113585</v>
      </c>
      <c r="C13" s="70">
        <v>1101</v>
      </c>
      <c r="D13" s="70">
        <v>21347</v>
      </c>
      <c r="E13" s="70">
        <v>4072</v>
      </c>
      <c r="F13" s="70">
        <v>78507</v>
      </c>
      <c r="G13" s="70">
        <v>4726</v>
      </c>
      <c r="H13" s="70">
        <v>3832</v>
      </c>
      <c r="I13" s="36"/>
      <c r="J13" s="37"/>
      <c r="K13" s="37"/>
    </row>
    <row r="14" spans="1:11" s="43" customFormat="1" ht="21" customHeight="1" x14ac:dyDescent="0.2">
      <c r="A14" s="35" t="s">
        <v>26</v>
      </c>
      <c r="B14" s="36">
        <f t="shared" si="1"/>
        <v>117916</v>
      </c>
      <c r="C14" s="10">
        <v>1380</v>
      </c>
      <c r="D14" s="10">
        <v>22084</v>
      </c>
      <c r="E14" s="10">
        <v>4295</v>
      </c>
      <c r="F14" s="10">
        <v>81743</v>
      </c>
      <c r="G14" s="10">
        <v>4696</v>
      </c>
      <c r="H14" s="10">
        <v>3718</v>
      </c>
      <c r="I14" s="36"/>
      <c r="J14" s="42"/>
      <c r="K14" s="42"/>
    </row>
    <row r="15" spans="1:11" s="38" customFormat="1" ht="21" customHeight="1" x14ac:dyDescent="0.2">
      <c r="A15" s="72" t="s">
        <v>27</v>
      </c>
      <c r="B15" s="74">
        <f t="shared" si="1"/>
        <v>114948</v>
      </c>
      <c r="C15" s="71">
        <v>1380</v>
      </c>
      <c r="D15" s="71">
        <v>23154</v>
      </c>
      <c r="E15" s="71">
        <v>4829</v>
      </c>
      <c r="F15" s="71">
        <v>77054</v>
      </c>
      <c r="G15" s="71">
        <v>4669</v>
      </c>
      <c r="H15" s="71">
        <v>3862</v>
      </c>
      <c r="I15" s="36"/>
      <c r="J15" s="37"/>
      <c r="K15" s="37"/>
    </row>
    <row r="16" spans="1:11" s="38" customFormat="1" ht="21" customHeight="1" x14ac:dyDescent="0.2">
      <c r="A16" s="35" t="s">
        <v>28</v>
      </c>
      <c r="B16" s="36">
        <f t="shared" si="1"/>
        <v>120764</v>
      </c>
      <c r="C16" s="10">
        <v>1388</v>
      </c>
      <c r="D16" s="10">
        <v>25214</v>
      </c>
      <c r="E16" s="10">
        <v>4866</v>
      </c>
      <c r="F16" s="10">
        <v>80564</v>
      </c>
      <c r="G16" s="10">
        <v>4669</v>
      </c>
      <c r="H16" s="10">
        <v>4063</v>
      </c>
      <c r="I16" s="36"/>
      <c r="J16" s="37"/>
      <c r="K16" s="37"/>
    </row>
    <row r="17" spans="1:11" s="38" customFormat="1" ht="21" customHeight="1" x14ac:dyDescent="0.2">
      <c r="A17" s="72" t="s">
        <v>29</v>
      </c>
      <c r="B17" s="73">
        <f t="shared" si="1"/>
        <v>121980</v>
      </c>
      <c r="C17" s="70">
        <v>1415</v>
      </c>
      <c r="D17" s="70">
        <v>29568</v>
      </c>
      <c r="E17" s="70">
        <v>5370</v>
      </c>
      <c r="F17" s="70">
        <v>77097</v>
      </c>
      <c r="G17" s="70">
        <v>4626</v>
      </c>
      <c r="H17" s="70">
        <v>3904</v>
      </c>
      <c r="I17" s="36"/>
      <c r="J17" s="37"/>
      <c r="K17" s="37"/>
    </row>
    <row r="18" spans="1:11" s="38" customFormat="1" ht="21" customHeight="1" x14ac:dyDescent="0.2">
      <c r="A18" s="35" t="s">
        <v>30</v>
      </c>
      <c r="B18" s="36">
        <f t="shared" si="1"/>
        <v>122596</v>
      </c>
      <c r="C18" s="10">
        <v>1408</v>
      </c>
      <c r="D18" s="10">
        <v>29154</v>
      </c>
      <c r="E18" s="10">
        <v>5523</v>
      </c>
      <c r="F18" s="10">
        <v>77957</v>
      </c>
      <c r="G18" s="10">
        <v>4613</v>
      </c>
      <c r="H18" s="10">
        <v>3941</v>
      </c>
      <c r="I18" s="36"/>
      <c r="J18" s="37"/>
      <c r="K18" s="37"/>
    </row>
    <row r="19" spans="1:11" s="38" customFormat="1" ht="21" customHeight="1" x14ac:dyDescent="0.2">
      <c r="A19" s="72" t="s">
        <v>31</v>
      </c>
      <c r="B19" s="74">
        <f t="shared" si="1"/>
        <v>122518</v>
      </c>
      <c r="C19" s="71">
        <v>1695</v>
      </c>
      <c r="D19" s="71">
        <v>28819</v>
      </c>
      <c r="E19" s="71">
        <v>5484</v>
      </c>
      <c r="F19" s="71">
        <v>78720</v>
      </c>
      <c r="G19" s="71">
        <v>4019</v>
      </c>
      <c r="H19" s="71">
        <v>3781</v>
      </c>
      <c r="I19" s="36"/>
      <c r="J19" s="37"/>
      <c r="K19" s="37"/>
    </row>
    <row r="20" spans="1:11" s="43" customFormat="1" ht="21" customHeight="1" x14ac:dyDescent="0.2">
      <c r="A20" s="35" t="s">
        <v>32</v>
      </c>
      <c r="B20" s="36">
        <f t="shared" si="1"/>
        <v>127953</v>
      </c>
      <c r="C20" s="10">
        <v>1698</v>
      </c>
      <c r="D20" s="10">
        <v>33205</v>
      </c>
      <c r="E20" s="10">
        <v>6212</v>
      </c>
      <c r="F20" s="10">
        <v>78304</v>
      </c>
      <c r="G20" s="10">
        <v>4177</v>
      </c>
      <c r="H20" s="10">
        <v>4357</v>
      </c>
      <c r="I20" s="36"/>
      <c r="J20" s="42"/>
      <c r="K20" s="42"/>
    </row>
    <row r="21" spans="1:11" s="38" customFormat="1" ht="21" customHeight="1" x14ac:dyDescent="0.2">
      <c r="A21" s="72" t="s">
        <v>33</v>
      </c>
      <c r="B21" s="73">
        <f t="shared" si="1"/>
        <v>119436</v>
      </c>
      <c r="C21" s="70">
        <v>1987</v>
      </c>
      <c r="D21" s="70">
        <v>34983</v>
      </c>
      <c r="E21" s="70">
        <v>6571</v>
      </c>
      <c r="F21" s="70">
        <v>67842</v>
      </c>
      <c r="G21" s="70">
        <v>3988</v>
      </c>
      <c r="H21" s="70">
        <v>4065</v>
      </c>
      <c r="I21" s="36"/>
      <c r="J21" s="37"/>
      <c r="K21" s="37"/>
    </row>
    <row r="22" spans="1:11" s="38" customFormat="1" ht="21" customHeight="1" x14ac:dyDescent="0.2">
      <c r="A22" s="35" t="s">
        <v>34</v>
      </c>
      <c r="B22" s="36">
        <f t="shared" si="1"/>
        <v>123214</v>
      </c>
      <c r="C22" s="10">
        <v>1987</v>
      </c>
      <c r="D22" s="10">
        <v>37328</v>
      </c>
      <c r="E22" s="10">
        <v>7463</v>
      </c>
      <c r="F22" s="10">
        <v>68833</v>
      </c>
      <c r="G22" s="10">
        <v>3809</v>
      </c>
      <c r="H22" s="10">
        <v>3794</v>
      </c>
      <c r="I22" s="36"/>
      <c r="J22" s="37"/>
      <c r="K22" s="37"/>
    </row>
    <row r="23" spans="1:11" s="38" customFormat="1" ht="21" customHeight="1" x14ac:dyDescent="0.2">
      <c r="A23" s="72" t="s">
        <v>35</v>
      </c>
      <c r="B23" s="74">
        <f t="shared" si="1"/>
        <v>117108</v>
      </c>
      <c r="C23" s="71">
        <v>2253</v>
      </c>
      <c r="D23" s="71">
        <v>34462</v>
      </c>
      <c r="E23" s="71">
        <v>7364</v>
      </c>
      <c r="F23" s="71">
        <v>66200</v>
      </c>
      <c r="G23" s="71">
        <v>3351</v>
      </c>
      <c r="H23" s="71">
        <v>3478</v>
      </c>
      <c r="I23" s="36"/>
      <c r="J23" s="37"/>
      <c r="K23" s="37"/>
    </row>
    <row r="24" spans="1:11" s="38" customFormat="1" ht="21" customHeight="1" x14ac:dyDescent="0.2">
      <c r="A24" s="35" t="s">
        <v>36</v>
      </c>
      <c r="B24" s="36">
        <f t="shared" si="1"/>
        <v>122288</v>
      </c>
      <c r="C24" s="10">
        <v>2511</v>
      </c>
      <c r="D24" s="10">
        <v>36188</v>
      </c>
      <c r="E24" s="10">
        <v>7541</v>
      </c>
      <c r="F24" s="10">
        <v>68618</v>
      </c>
      <c r="G24" s="10">
        <v>3212</v>
      </c>
      <c r="H24" s="10">
        <v>4218</v>
      </c>
      <c r="I24" s="36"/>
      <c r="J24" s="37"/>
      <c r="K24" s="37"/>
    </row>
    <row r="25" spans="1:11" s="38" customFormat="1" ht="21" customHeight="1" x14ac:dyDescent="0.2">
      <c r="A25" s="72" t="s">
        <v>37</v>
      </c>
      <c r="B25" s="73">
        <f t="shared" si="1"/>
        <v>115288</v>
      </c>
      <c r="C25" s="70">
        <v>2500</v>
      </c>
      <c r="D25" s="70">
        <v>38491</v>
      </c>
      <c r="E25" s="70">
        <v>7987</v>
      </c>
      <c r="F25" s="70">
        <v>59851</v>
      </c>
      <c r="G25" s="70">
        <v>2747</v>
      </c>
      <c r="H25" s="70">
        <v>3712</v>
      </c>
      <c r="I25" s="36"/>
      <c r="J25" s="37"/>
      <c r="K25" s="37"/>
    </row>
    <row r="26" spans="1:11" s="38" customFormat="1" ht="21" customHeight="1" x14ac:dyDescent="0.2">
      <c r="A26" s="35" t="s">
        <v>38</v>
      </c>
      <c r="B26" s="36">
        <f t="shared" si="1"/>
        <v>117278</v>
      </c>
      <c r="C26" s="10">
        <v>2760</v>
      </c>
      <c r="D26" s="10">
        <v>37628</v>
      </c>
      <c r="E26" s="10">
        <v>9241</v>
      </c>
      <c r="F26" s="10">
        <v>61423</v>
      </c>
      <c r="G26" s="10">
        <v>2526</v>
      </c>
      <c r="H26" s="10">
        <v>3700</v>
      </c>
      <c r="I26" s="36"/>
      <c r="J26" s="37"/>
      <c r="K26" s="37"/>
    </row>
    <row r="27" spans="1:11" s="38" customFormat="1" ht="21" customHeight="1" x14ac:dyDescent="0.2">
      <c r="A27" s="72" t="s">
        <v>39</v>
      </c>
      <c r="B27" s="74">
        <f t="shared" si="1"/>
        <v>116191</v>
      </c>
      <c r="C27" s="71">
        <v>2851</v>
      </c>
      <c r="D27" s="71">
        <v>36370</v>
      </c>
      <c r="E27" s="71">
        <v>11172</v>
      </c>
      <c r="F27" s="71">
        <v>58309</v>
      </c>
      <c r="G27" s="71">
        <v>3116</v>
      </c>
      <c r="H27" s="71">
        <v>4373</v>
      </c>
      <c r="I27" s="36"/>
      <c r="J27" s="37"/>
      <c r="K27" s="37"/>
    </row>
    <row r="28" spans="1:11" s="38" customFormat="1" ht="21" customHeight="1" x14ac:dyDescent="0.2">
      <c r="A28" s="35" t="s">
        <v>40</v>
      </c>
      <c r="B28" s="36">
        <f t="shared" si="1"/>
        <v>112811</v>
      </c>
      <c r="C28" s="10">
        <v>3257</v>
      </c>
      <c r="D28" s="10">
        <v>39956</v>
      </c>
      <c r="E28" s="10">
        <v>12402</v>
      </c>
      <c r="F28" s="10">
        <v>48187</v>
      </c>
      <c r="G28" s="10">
        <v>3741</v>
      </c>
      <c r="H28" s="10">
        <v>5268</v>
      </c>
      <c r="I28" s="36"/>
      <c r="J28" s="37"/>
      <c r="K28" s="37"/>
    </row>
    <row r="29" spans="1:11" s="38" customFormat="1" ht="21" customHeight="1" x14ac:dyDescent="0.2">
      <c r="A29" s="72" t="s">
        <v>41</v>
      </c>
      <c r="B29" s="73">
        <f t="shared" si="1"/>
        <v>110042</v>
      </c>
      <c r="C29" s="70">
        <v>3233</v>
      </c>
      <c r="D29" s="70">
        <v>37341</v>
      </c>
      <c r="E29" s="70">
        <v>10966</v>
      </c>
      <c r="F29" s="70">
        <v>50107</v>
      </c>
      <c r="G29" s="70">
        <v>3523</v>
      </c>
      <c r="H29" s="70">
        <v>4872</v>
      </c>
      <c r="I29" s="36"/>
      <c r="J29" s="37"/>
      <c r="K29" s="37"/>
    </row>
    <row r="30" spans="1:11" s="38" customFormat="1" ht="21" customHeight="1" x14ac:dyDescent="0.2">
      <c r="A30" s="35" t="s">
        <v>42</v>
      </c>
      <c r="B30" s="36">
        <f t="shared" si="1"/>
        <v>105225</v>
      </c>
      <c r="C30" s="10">
        <v>3202</v>
      </c>
      <c r="D30" s="10">
        <v>35768</v>
      </c>
      <c r="E30" s="10">
        <v>9979</v>
      </c>
      <c r="F30" s="10">
        <v>48577</v>
      </c>
      <c r="G30" s="10">
        <v>3193</v>
      </c>
      <c r="H30" s="10">
        <v>4506</v>
      </c>
      <c r="I30" s="36"/>
      <c r="J30" s="37"/>
      <c r="K30" s="37"/>
    </row>
    <row r="31" spans="1:11" s="38" customFormat="1" ht="21" customHeight="1" x14ac:dyDescent="0.2">
      <c r="A31" s="72" t="s">
        <v>43</v>
      </c>
      <c r="B31" s="74">
        <f t="shared" si="1"/>
        <v>96895</v>
      </c>
      <c r="C31" s="71">
        <v>3191</v>
      </c>
      <c r="D31" s="71">
        <v>33272</v>
      </c>
      <c r="E31" s="71">
        <v>9056</v>
      </c>
      <c r="F31" s="71">
        <v>43534</v>
      </c>
      <c r="G31" s="71">
        <v>3084</v>
      </c>
      <c r="H31" s="71">
        <v>4758</v>
      </c>
      <c r="I31" s="36"/>
      <c r="J31" s="37"/>
      <c r="K31" s="37"/>
    </row>
    <row r="32" spans="1:11" s="38" customFormat="1" ht="21" customHeight="1" x14ac:dyDescent="0.2">
      <c r="A32" s="35" t="s">
        <v>44</v>
      </c>
      <c r="B32" s="36">
        <f t="shared" si="1"/>
        <v>97192</v>
      </c>
      <c r="C32" s="10">
        <v>1887</v>
      </c>
      <c r="D32" s="10">
        <v>29452</v>
      </c>
      <c r="E32" s="10">
        <v>11381</v>
      </c>
      <c r="F32" s="10">
        <v>31264</v>
      </c>
      <c r="G32" s="10">
        <v>18641</v>
      </c>
      <c r="H32" s="10">
        <v>4567</v>
      </c>
      <c r="I32" s="36"/>
      <c r="J32" s="37"/>
      <c r="K32" s="37"/>
    </row>
    <row r="33" spans="1:11" s="38" customFormat="1" ht="21" customHeight="1" x14ac:dyDescent="0.2">
      <c r="A33" s="72" t="s">
        <v>45</v>
      </c>
      <c r="B33" s="73">
        <f t="shared" si="1"/>
        <v>108493</v>
      </c>
      <c r="C33" s="70">
        <v>1940</v>
      </c>
      <c r="D33" s="70">
        <v>33720</v>
      </c>
      <c r="E33" s="70">
        <v>13023</v>
      </c>
      <c r="F33" s="70">
        <v>32475</v>
      </c>
      <c r="G33" s="70">
        <v>21976</v>
      </c>
      <c r="H33" s="70">
        <v>5359</v>
      </c>
      <c r="I33" s="36"/>
      <c r="J33" s="37"/>
      <c r="K33" s="37"/>
    </row>
    <row r="34" spans="1:11" s="38" customFormat="1" ht="21" customHeight="1" x14ac:dyDescent="0.2">
      <c r="A34" s="35" t="s">
        <v>46</v>
      </c>
      <c r="B34" s="36">
        <f t="shared" si="1"/>
        <v>100299</v>
      </c>
      <c r="C34" s="10">
        <v>1867</v>
      </c>
      <c r="D34" s="10">
        <v>33047</v>
      </c>
      <c r="E34" s="10">
        <v>11837</v>
      </c>
      <c r="F34" s="10">
        <v>27435</v>
      </c>
      <c r="G34" s="10">
        <v>21041</v>
      </c>
      <c r="H34" s="10">
        <v>5072</v>
      </c>
      <c r="I34" s="36"/>
      <c r="J34" s="37"/>
      <c r="K34" s="37"/>
    </row>
    <row r="35" spans="1:11" s="38" customFormat="1" ht="21" customHeight="1" x14ac:dyDescent="0.2">
      <c r="A35" s="72" t="s">
        <v>47</v>
      </c>
      <c r="B35" s="74">
        <f t="shared" si="1"/>
        <v>113763</v>
      </c>
      <c r="C35" s="71">
        <v>1941</v>
      </c>
      <c r="D35" s="71">
        <v>31360</v>
      </c>
      <c r="E35" s="71">
        <v>10179</v>
      </c>
      <c r="F35" s="71">
        <v>33706</v>
      </c>
      <c r="G35" s="71">
        <v>31445</v>
      </c>
      <c r="H35" s="71">
        <v>5132</v>
      </c>
      <c r="I35" s="36"/>
      <c r="J35" s="37"/>
      <c r="K35" s="37"/>
    </row>
    <row r="36" spans="1:11" s="38" customFormat="1" ht="21" customHeight="1" x14ac:dyDescent="0.2">
      <c r="A36" s="35" t="s">
        <v>48</v>
      </c>
      <c r="B36" s="36">
        <f t="shared" si="1"/>
        <v>114023</v>
      </c>
      <c r="C36" s="10">
        <v>2177</v>
      </c>
      <c r="D36" s="10">
        <v>35382</v>
      </c>
      <c r="E36" s="10">
        <v>12290</v>
      </c>
      <c r="F36" s="10">
        <v>31034</v>
      </c>
      <c r="G36" s="10">
        <v>27266</v>
      </c>
      <c r="H36" s="10">
        <v>5874</v>
      </c>
      <c r="I36" s="36"/>
      <c r="J36" s="37"/>
      <c r="K36" s="37"/>
    </row>
    <row r="37" spans="1:11" s="38" customFormat="1" ht="21" customHeight="1" x14ac:dyDescent="0.2">
      <c r="A37" s="72" t="s">
        <v>49</v>
      </c>
      <c r="B37" s="73">
        <f t="shared" si="1"/>
        <v>106984</v>
      </c>
      <c r="C37" s="70">
        <v>2178</v>
      </c>
      <c r="D37" s="70">
        <v>37130</v>
      </c>
      <c r="E37" s="70">
        <v>11415</v>
      </c>
      <c r="F37" s="70">
        <v>26068</v>
      </c>
      <c r="G37" s="70">
        <v>24672</v>
      </c>
      <c r="H37" s="70">
        <v>5521</v>
      </c>
      <c r="I37" s="36"/>
      <c r="J37" s="37"/>
      <c r="K37" s="37"/>
    </row>
    <row r="38" spans="1:11" s="38" customFormat="1" ht="21" customHeight="1" x14ac:dyDescent="0.2">
      <c r="A38" s="35" t="s">
        <v>50</v>
      </c>
      <c r="B38" s="36">
        <f t="shared" si="1"/>
        <v>124586</v>
      </c>
      <c r="C38" s="10">
        <v>2154</v>
      </c>
      <c r="D38" s="10">
        <v>41263</v>
      </c>
      <c r="E38" s="10">
        <v>12790</v>
      </c>
      <c r="F38" s="10">
        <v>34184</v>
      </c>
      <c r="G38" s="10">
        <v>28739</v>
      </c>
      <c r="H38" s="10">
        <v>5456</v>
      </c>
      <c r="I38" s="36"/>
      <c r="J38" s="37"/>
      <c r="K38" s="37"/>
    </row>
    <row r="39" spans="1:11" s="38" customFormat="1" ht="21" customHeight="1" x14ac:dyDescent="0.2">
      <c r="A39" s="72" t="s">
        <v>51</v>
      </c>
      <c r="B39" s="74">
        <f t="shared" si="1"/>
        <v>134599</v>
      </c>
      <c r="C39" s="71">
        <v>2195</v>
      </c>
      <c r="D39" s="71">
        <v>38743</v>
      </c>
      <c r="E39" s="71">
        <v>15600</v>
      </c>
      <c r="F39" s="71">
        <v>34545</v>
      </c>
      <c r="G39" s="71">
        <v>38281</v>
      </c>
      <c r="H39" s="71">
        <v>5235</v>
      </c>
      <c r="I39" s="36"/>
      <c r="J39" s="37"/>
      <c r="K39" s="37"/>
    </row>
    <row r="40" spans="1:11" s="38" customFormat="1" ht="21" customHeight="1" x14ac:dyDescent="0.2">
      <c r="A40" s="35" t="s">
        <v>52</v>
      </c>
      <c r="B40" s="36">
        <f t="shared" si="1"/>
        <v>116759</v>
      </c>
      <c r="C40" s="10">
        <v>2263</v>
      </c>
      <c r="D40" s="10">
        <v>40970</v>
      </c>
      <c r="E40" s="10">
        <v>12714</v>
      </c>
      <c r="F40" s="10">
        <v>25176</v>
      </c>
      <c r="G40" s="10">
        <v>29665</v>
      </c>
      <c r="H40" s="10">
        <v>5971</v>
      </c>
      <c r="I40" s="36"/>
      <c r="J40" s="37"/>
      <c r="K40" s="37"/>
    </row>
    <row r="41" spans="1:11" s="38" customFormat="1" ht="21" customHeight="1" x14ac:dyDescent="0.2">
      <c r="A41" s="72" t="s">
        <v>53</v>
      </c>
      <c r="B41" s="73">
        <f t="shared" si="1"/>
        <v>123372</v>
      </c>
      <c r="C41" s="70">
        <v>2172</v>
      </c>
      <c r="D41" s="70">
        <v>42720</v>
      </c>
      <c r="E41" s="70">
        <v>13067</v>
      </c>
      <c r="F41" s="70">
        <v>32776</v>
      </c>
      <c r="G41" s="70">
        <v>26665</v>
      </c>
      <c r="H41" s="70">
        <v>5972</v>
      </c>
      <c r="I41" s="36"/>
      <c r="J41" s="37"/>
      <c r="K41" s="37"/>
    </row>
    <row r="42" spans="1:11" s="38" customFormat="1" ht="21" customHeight="1" x14ac:dyDescent="0.2">
      <c r="A42" s="35" t="s">
        <v>54</v>
      </c>
      <c r="B42" s="36">
        <f t="shared" si="1"/>
        <v>124915</v>
      </c>
      <c r="C42" s="10">
        <v>2126</v>
      </c>
      <c r="D42" s="10">
        <v>42035</v>
      </c>
      <c r="E42" s="10">
        <v>12824</v>
      </c>
      <c r="F42" s="10">
        <v>36903</v>
      </c>
      <c r="G42" s="10">
        <v>24415</v>
      </c>
      <c r="H42" s="10">
        <v>6612</v>
      </c>
      <c r="I42" s="36"/>
      <c r="J42" s="37"/>
      <c r="K42" s="37"/>
    </row>
    <row r="43" spans="1:11" s="38" customFormat="1" ht="21" customHeight="1" x14ac:dyDescent="0.2">
      <c r="A43" s="72" t="s">
        <v>55</v>
      </c>
      <c r="B43" s="74">
        <f t="shared" si="1"/>
        <v>140296</v>
      </c>
      <c r="C43" s="71">
        <v>3097</v>
      </c>
      <c r="D43" s="71">
        <v>39864</v>
      </c>
      <c r="E43" s="71">
        <v>13366</v>
      </c>
      <c r="F43" s="71">
        <v>38493</v>
      </c>
      <c r="G43" s="71">
        <v>38896</v>
      </c>
      <c r="H43" s="71">
        <v>6580</v>
      </c>
      <c r="I43" s="36"/>
      <c r="J43" s="37"/>
      <c r="K43" s="37"/>
    </row>
    <row r="44" spans="1:11" s="38" customFormat="1" ht="21" customHeight="1" x14ac:dyDescent="0.2">
      <c r="A44" s="35" t="s">
        <v>56</v>
      </c>
      <c r="B44" s="36">
        <f t="shared" si="1"/>
        <v>140681</v>
      </c>
      <c r="C44" s="10">
        <v>3206</v>
      </c>
      <c r="D44" s="10">
        <v>43053</v>
      </c>
      <c r="E44" s="10">
        <v>14374</v>
      </c>
      <c r="F44" s="10">
        <v>32081</v>
      </c>
      <c r="G44" s="10">
        <v>41015</v>
      </c>
      <c r="H44" s="10">
        <v>6952</v>
      </c>
      <c r="I44" s="36"/>
      <c r="J44" s="37"/>
      <c r="K44" s="37"/>
    </row>
    <row r="45" spans="1:11" s="38" customFormat="1" ht="21" customHeight="1" x14ac:dyDescent="0.2">
      <c r="A45" s="72" t="s">
        <v>57</v>
      </c>
      <c r="B45" s="73">
        <f t="shared" si="1"/>
        <v>132292</v>
      </c>
      <c r="C45" s="70">
        <v>3267</v>
      </c>
      <c r="D45" s="70">
        <v>45489</v>
      </c>
      <c r="E45" s="70">
        <v>18592</v>
      </c>
      <c r="F45" s="70">
        <v>27963</v>
      </c>
      <c r="G45" s="70">
        <v>29738</v>
      </c>
      <c r="H45" s="70">
        <v>7243</v>
      </c>
      <c r="I45" s="36"/>
      <c r="J45" s="37"/>
      <c r="K45" s="37"/>
    </row>
    <row r="46" spans="1:11" s="38" customFormat="1" ht="21" customHeight="1" x14ac:dyDescent="0.2">
      <c r="A46" s="35" t="s">
        <v>58</v>
      </c>
      <c r="B46" s="36">
        <f t="shared" si="1"/>
        <v>135235</v>
      </c>
      <c r="C46" s="10">
        <v>3233</v>
      </c>
      <c r="D46" s="10">
        <v>45248</v>
      </c>
      <c r="E46" s="10">
        <v>18369</v>
      </c>
      <c r="F46" s="10">
        <v>36235</v>
      </c>
      <c r="G46" s="10">
        <v>25840</v>
      </c>
      <c r="H46" s="10">
        <v>6310</v>
      </c>
      <c r="I46" s="36"/>
      <c r="J46" s="37"/>
      <c r="K46" s="37"/>
    </row>
    <row r="47" spans="1:11" s="38" customFormat="1" ht="21" customHeight="1" x14ac:dyDescent="0.2">
      <c r="A47" s="72" t="s">
        <v>59</v>
      </c>
      <c r="B47" s="74">
        <f t="shared" si="1"/>
        <v>139295</v>
      </c>
      <c r="C47" s="71">
        <v>5222</v>
      </c>
      <c r="D47" s="71">
        <v>41442</v>
      </c>
      <c r="E47" s="71">
        <v>17763</v>
      </c>
      <c r="F47" s="71">
        <v>32117</v>
      </c>
      <c r="G47" s="71">
        <v>36890</v>
      </c>
      <c r="H47" s="71">
        <v>5861</v>
      </c>
      <c r="I47" s="36"/>
      <c r="J47" s="37"/>
      <c r="K47" s="37"/>
    </row>
    <row r="48" spans="1:11" s="38" customFormat="1" ht="21" customHeight="1" x14ac:dyDescent="0.2">
      <c r="A48" s="9" t="s">
        <v>125</v>
      </c>
      <c r="B48" s="36">
        <f t="shared" si="1"/>
        <v>139079</v>
      </c>
      <c r="C48" s="10">
        <v>3384</v>
      </c>
      <c r="D48" s="10">
        <v>47397</v>
      </c>
      <c r="E48" s="10">
        <v>16735</v>
      </c>
      <c r="F48" s="10">
        <v>30822</v>
      </c>
      <c r="G48" s="10">
        <v>34646</v>
      </c>
      <c r="H48" s="10">
        <v>6095</v>
      </c>
      <c r="I48" s="36"/>
      <c r="J48" s="37"/>
      <c r="K48" s="37"/>
    </row>
    <row r="49" spans="1:11" s="38" customFormat="1" ht="21" customHeight="1" x14ac:dyDescent="0.2">
      <c r="A49" s="69" t="s">
        <v>126</v>
      </c>
      <c r="B49" s="73">
        <f t="shared" si="1"/>
        <v>137517</v>
      </c>
      <c r="C49" s="70">
        <v>3384</v>
      </c>
      <c r="D49" s="70">
        <v>47168</v>
      </c>
      <c r="E49" s="70">
        <v>17166</v>
      </c>
      <c r="F49" s="70">
        <v>43520</v>
      </c>
      <c r="G49" s="70">
        <v>19649</v>
      </c>
      <c r="H49" s="70">
        <v>6630</v>
      </c>
      <c r="I49" s="36"/>
      <c r="J49" s="37"/>
      <c r="K49" s="37"/>
    </row>
    <row r="50" spans="1:11" s="38" customFormat="1" ht="21" customHeight="1" x14ac:dyDescent="0.2">
      <c r="A50" s="9" t="s">
        <v>127</v>
      </c>
      <c r="B50" s="36">
        <f t="shared" si="1"/>
        <v>139715</v>
      </c>
      <c r="C50" s="10">
        <v>3507</v>
      </c>
      <c r="D50" s="10">
        <v>48296</v>
      </c>
      <c r="E50" s="10">
        <v>18776</v>
      </c>
      <c r="F50" s="10">
        <v>40369</v>
      </c>
      <c r="G50" s="10">
        <v>22365</v>
      </c>
      <c r="H50" s="10">
        <v>6402</v>
      </c>
      <c r="I50" s="36"/>
      <c r="J50" s="37"/>
      <c r="K50" s="37"/>
    </row>
    <row r="51" spans="1:11" s="38" customFormat="1" ht="21" customHeight="1" x14ac:dyDescent="0.2">
      <c r="A51" s="69" t="s">
        <v>128</v>
      </c>
      <c r="B51" s="74">
        <f t="shared" si="1"/>
        <v>147066</v>
      </c>
      <c r="C51" s="71">
        <v>3911</v>
      </c>
      <c r="D51" s="71">
        <v>46401</v>
      </c>
      <c r="E51" s="71">
        <v>20754</v>
      </c>
      <c r="F51" s="71">
        <v>32628</v>
      </c>
      <c r="G51" s="71">
        <v>36376</v>
      </c>
      <c r="H51" s="71">
        <v>6996</v>
      </c>
      <c r="I51" s="36"/>
      <c r="J51" s="37"/>
      <c r="K51" s="37"/>
    </row>
    <row r="52" spans="1:11" s="38" customFormat="1" ht="21" customHeight="1" x14ac:dyDescent="0.2">
      <c r="A52" s="9" t="s">
        <v>132</v>
      </c>
      <c r="B52" s="36">
        <f t="shared" ref="B52:B55" si="2">+C52+D52+E52+F52+G52+H52</f>
        <v>146735</v>
      </c>
      <c r="C52" s="10">
        <v>4079</v>
      </c>
      <c r="D52" s="10">
        <v>51576</v>
      </c>
      <c r="E52" s="10">
        <v>20840</v>
      </c>
      <c r="F52" s="10">
        <v>35974</v>
      </c>
      <c r="G52" s="10">
        <v>26637</v>
      </c>
      <c r="H52" s="10">
        <v>7629</v>
      </c>
      <c r="I52" s="36"/>
      <c r="J52" s="37"/>
      <c r="K52" s="37"/>
    </row>
    <row r="53" spans="1:11" s="38" customFormat="1" ht="21" customHeight="1" x14ac:dyDescent="0.2">
      <c r="A53" s="69" t="s">
        <v>133</v>
      </c>
      <c r="B53" s="73">
        <f t="shared" si="2"/>
        <v>137202</v>
      </c>
      <c r="C53" s="70">
        <v>4258</v>
      </c>
      <c r="D53" s="70">
        <v>52331</v>
      </c>
      <c r="E53" s="70">
        <v>21586</v>
      </c>
      <c r="F53" s="70">
        <v>28253</v>
      </c>
      <c r="G53" s="70">
        <v>23644</v>
      </c>
      <c r="H53" s="70">
        <v>7130</v>
      </c>
      <c r="I53" s="36"/>
      <c r="J53" s="37"/>
      <c r="K53" s="37"/>
    </row>
    <row r="54" spans="1:11" s="38" customFormat="1" ht="21" customHeight="1" x14ac:dyDescent="0.2">
      <c r="A54" s="9" t="s">
        <v>134</v>
      </c>
      <c r="B54" s="36">
        <f t="shared" si="2"/>
        <v>145170</v>
      </c>
      <c r="C54" s="10">
        <v>4318</v>
      </c>
      <c r="D54" s="10">
        <v>53583</v>
      </c>
      <c r="E54" s="10">
        <v>21373</v>
      </c>
      <c r="F54" s="10">
        <v>32078</v>
      </c>
      <c r="G54" s="10">
        <v>25788</v>
      </c>
      <c r="H54" s="10">
        <v>8030</v>
      </c>
      <c r="I54" s="36"/>
      <c r="J54" s="37"/>
      <c r="K54" s="37"/>
    </row>
    <row r="55" spans="1:11" s="38" customFormat="1" ht="21" customHeight="1" x14ac:dyDescent="0.2">
      <c r="A55" s="69" t="s">
        <v>135</v>
      </c>
      <c r="B55" s="74">
        <f t="shared" si="2"/>
        <v>166453</v>
      </c>
      <c r="C55" s="71">
        <v>5040</v>
      </c>
      <c r="D55" s="71">
        <v>50138</v>
      </c>
      <c r="E55" s="71">
        <v>22373</v>
      </c>
      <c r="F55" s="71">
        <v>30187</v>
      </c>
      <c r="G55" s="71">
        <v>52040</v>
      </c>
      <c r="H55" s="71">
        <v>6675</v>
      </c>
      <c r="I55" s="36"/>
      <c r="J55" s="37"/>
      <c r="K55" s="37"/>
    </row>
    <row r="56" spans="1:11" s="38" customFormat="1" ht="21" customHeight="1" x14ac:dyDescent="0.2">
      <c r="A56" s="9" t="s">
        <v>136</v>
      </c>
      <c r="B56" s="36">
        <f t="shared" ref="B56:B59" si="3">+C56+D56+E56+F56+G56+H56</f>
        <v>164270</v>
      </c>
      <c r="C56" s="10">
        <v>5025</v>
      </c>
      <c r="D56" s="10">
        <v>54093</v>
      </c>
      <c r="E56" s="10">
        <v>23064</v>
      </c>
      <c r="F56" s="10">
        <v>27401</v>
      </c>
      <c r="G56" s="10">
        <v>44392</v>
      </c>
      <c r="H56" s="10">
        <v>10295</v>
      </c>
      <c r="I56" s="36"/>
      <c r="J56" s="37"/>
      <c r="K56" s="37"/>
    </row>
    <row r="57" spans="1:11" s="38" customFormat="1" ht="21" customHeight="1" x14ac:dyDescent="0.2">
      <c r="A57" s="69" t="s">
        <v>137</v>
      </c>
      <c r="B57" s="73">
        <f t="shared" si="3"/>
        <v>184343</v>
      </c>
      <c r="C57" s="70">
        <v>5871</v>
      </c>
      <c r="D57" s="70">
        <v>58483</v>
      </c>
      <c r="E57" s="70">
        <v>23749</v>
      </c>
      <c r="F57" s="70">
        <v>40753</v>
      </c>
      <c r="G57" s="70">
        <v>45339</v>
      </c>
      <c r="H57" s="70">
        <v>10148</v>
      </c>
      <c r="I57" s="36"/>
      <c r="J57" s="37"/>
      <c r="K57" s="37"/>
    </row>
    <row r="58" spans="1:11" s="38" customFormat="1" ht="21" customHeight="1" x14ac:dyDescent="0.2">
      <c r="A58" s="9" t="s">
        <v>138</v>
      </c>
      <c r="B58" s="36">
        <f t="shared" si="3"/>
        <v>177944</v>
      </c>
      <c r="C58" s="10">
        <v>6261</v>
      </c>
      <c r="D58" s="10">
        <v>56606</v>
      </c>
      <c r="E58" s="10">
        <v>22912</v>
      </c>
      <c r="F58" s="10">
        <v>37905</v>
      </c>
      <c r="G58" s="10">
        <v>43459</v>
      </c>
      <c r="H58" s="10">
        <v>10801</v>
      </c>
      <c r="I58" s="36"/>
      <c r="J58" s="37"/>
      <c r="K58" s="37"/>
    </row>
    <row r="59" spans="1:11" s="38" customFormat="1" ht="21" customHeight="1" x14ac:dyDescent="0.2">
      <c r="A59" s="69" t="s">
        <v>139</v>
      </c>
      <c r="B59" s="74">
        <f t="shared" si="3"/>
        <v>198715</v>
      </c>
      <c r="C59" s="71">
        <v>7102</v>
      </c>
      <c r="D59" s="71">
        <v>56982</v>
      </c>
      <c r="E59" s="71">
        <v>22754</v>
      </c>
      <c r="F59" s="71">
        <v>41767</v>
      </c>
      <c r="G59" s="71">
        <v>59251</v>
      </c>
      <c r="H59" s="71">
        <v>10859</v>
      </c>
      <c r="I59" s="36"/>
      <c r="J59" s="37"/>
      <c r="K59" s="37"/>
    </row>
    <row r="60" spans="1:11" s="38" customFormat="1" ht="21" customHeight="1" x14ac:dyDescent="0.2">
      <c r="A60" s="9" t="s">
        <v>140</v>
      </c>
      <c r="B60" s="36">
        <f t="shared" ref="B60:B67" si="4">+C60+D60+E60+F60+G60+H60</f>
        <v>195953</v>
      </c>
      <c r="C60" s="10">
        <v>6732</v>
      </c>
      <c r="D60" s="10">
        <v>62341</v>
      </c>
      <c r="E60" s="10">
        <v>26001</v>
      </c>
      <c r="F60" s="10">
        <v>39323</v>
      </c>
      <c r="G60" s="10">
        <v>49570</v>
      </c>
      <c r="H60" s="10">
        <v>11986</v>
      </c>
      <c r="I60" s="36"/>
      <c r="J60" s="37"/>
      <c r="K60" s="37"/>
    </row>
    <row r="61" spans="1:11" s="38" customFormat="1" ht="21" customHeight="1" x14ac:dyDescent="0.2">
      <c r="A61" s="69" t="s">
        <v>141</v>
      </c>
      <c r="B61" s="73">
        <f t="shared" si="4"/>
        <v>187775</v>
      </c>
      <c r="C61" s="70">
        <v>6624</v>
      </c>
      <c r="D61" s="70">
        <v>62680</v>
      </c>
      <c r="E61" s="70">
        <v>25175</v>
      </c>
      <c r="F61" s="70">
        <v>33362</v>
      </c>
      <c r="G61" s="70">
        <v>47999</v>
      </c>
      <c r="H61" s="70">
        <v>11935</v>
      </c>
      <c r="I61" s="36"/>
      <c r="J61" s="37"/>
      <c r="K61" s="37"/>
    </row>
    <row r="62" spans="1:11" s="38" customFormat="1" ht="21" customHeight="1" x14ac:dyDescent="0.2">
      <c r="A62" s="9" t="s">
        <v>142</v>
      </c>
      <c r="B62" s="36">
        <f t="shared" si="4"/>
        <v>195304</v>
      </c>
      <c r="C62" s="10">
        <v>6596</v>
      </c>
      <c r="D62" s="10">
        <v>66411</v>
      </c>
      <c r="E62" s="10">
        <v>26408</v>
      </c>
      <c r="F62" s="10">
        <v>35473</v>
      </c>
      <c r="G62" s="10">
        <v>48874</v>
      </c>
      <c r="H62" s="10">
        <v>11542</v>
      </c>
      <c r="I62" s="36"/>
      <c r="J62" s="37"/>
      <c r="K62" s="37"/>
    </row>
    <row r="63" spans="1:11" s="38" customFormat="1" ht="21" customHeight="1" x14ac:dyDescent="0.2">
      <c r="A63" s="69" t="s">
        <v>143</v>
      </c>
      <c r="B63" s="74">
        <f t="shared" si="4"/>
        <v>205505</v>
      </c>
      <c r="C63" s="71">
        <v>6720</v>
      </c>
      <c r="D63" s="71">
        <v>65501</v>
      </c>
      <c r="E63" s="71">
        <v>25225</v>
      </c>
      <c r="F63" s="71">
        <v>40301</v>
      </c>
      <c r="G63" s="71">
        <v>55792</v>
      </c>
      <c r="H63" s="71">
        <v>11966</v>
      </c>
      <c r="I63" s="36"/>
      <c r="J63" s="37"/>
      <c r="K63" s="37"/>
    </row>
    <row r="64" spans="1:11" s="38" customFormat="1" ht="21" customHeight="1" x14ac:dyDescent="0.2">
      <c r="A64" s="35" t="s">
        <v>144</v>
      </c>
      <c r="B64" s="36">
        <f t="shared" si="4"/>
        <v>203223</v>
      </c>
      <c r="C64" s="36">
        <v>6790</v>
      </c>
      <c r="D64" s="36">
        <v>67592</v>
      </c>
      <c r="E64" s="36">
        <v>26228</v>
      </c>
      <c r="F64" s="36">
        <v>38426</v>
      </c>
      <c r="G64" s="36">
        <v>50957</v>
      </c>
      <c r="H64" s="36">
        <v>13230</v>
      </c>
      <c r="I64" s="36"/>
      <c r="J64" s="37"/>
      <c r="K64" s="37"/>
    </row>
    <row r="65" spans="1:11" s="38" customFormat="1" ht="21" customHeight="1" x14ac:dyDescent="0.2">
      <c r="A65" s="72" t="s">
        <v>145</v>
      </c>
      <c r="B65" s="73">
        <f t="shared" si="4"/>
        <v>225578</v>
      </c>
      <c r="C65" s="73">
        <v>6974</v>
      </c>
      <c r="D65" s="73">
        <v>70667</v>
      </c>
      <c r="E65" s="73">
        <v>30507</v>
      </c>
      <c r="F65" s="73">
        <v>50251</v>
      </c>
      <c r="G65" s="73">
        <v>54032</v>
      </c>
      <c r="H65" s="73">
        <v>13147</v>
      </c>
      <c r="I65" s="36"/>
      <c r="J65" s="37"/>
      <c r="K65" s="37"/>
    </row>
    <row r="66" spans="1:11" s="38" customFormat="1" ht="21" customHeight="1" x14ac:dyDescent="0.2">
      <c r="A66" s="35" t="s">
        <v>146</v>
      </c>
      <c r="B66" s="36">
        <f t="shared" si="4"/>
        <v>217631</v>
      </c>
      <c r="C66" s="36">
        <v>6714</v>
      </c>
      <c r="D66" s="36">
        <v>69680</v>
      </c>
      <c r="E66" s="36">
        <v>28632</v>
      </c>
      <c r="F66" s="36">
        <v>48387</v>
      </c>
      <c r="G66" s="36">
        <v>52012</v>
      </c>
      <c r="H66" s="36">
        <v>12206</v>
      </c>
      <c r="I66" s="36"/>
      <c r="J66" s="37"/>
      <c r="K66" s="37"/>
    </row>
    <row r="67" spans="1:11" s="38" customFormat="1" ht="21" customHeight="1" x14ac:dyDescent="0.2">
      <c r="A67" s="72" t="s">
        <v>147</v>
      </c>
      <c r="B67" s="74">
        <f t="shared" si="4"/>
        <v>225738</v>
      </c>
      <c r="C67" s="74">
        <v>6373</v>
      </c>
      <c r="D67" s="74">
        <v>70537</v>
      </c>
      <c r="E67" s="74">
        <v>31689</v>
      </c>
      <c r="F67" s="74">
        <v>47695</v>
      </c>
      <c r="G67" s="74">
        <v>56628</v>
      </c>
      <c r="H67" s="74">
        <v>12816</v>
      </c>
      <c r="I67" s="36"/>
      <c r="J67" s="37"/>
      <c r="K67" s="37"/>
    </row>
    <row r="68" spans="1:11" s="38" customFormat="1" ht="21" customHeight="1" x14ac:dyDescent="0.2">
      <c r="A68" s="35" t="s">
        <v>149</v>
      </c>
      <c r="B68" s="36">
        <f t="shared" ref="B68:B71" si="5">+C68+D68+E68+F68+G68+H68</f>
        <v>230117</v>
      </c>
      <c r="C68" s="36">
        <v>10149</v>
      </c>
      <c r="D68" s="36">
        <v>79078</v>
      </c>
      <c r="E68" s="36">
        <v>32503</v>
      </c>
      <c r="F68" s="36">
        <v>43077</v>
      </c>
      <c r="G68" s="36">
        <v>50192</v>
      </c>
      <c r="H68" s="36">
        <v>15118</v>
      </c>
      <c r="I68" s="36"/>
      <c r="J68" s="37"/>
      <c r="K68" s="37"/>
    </row>
    <row r="69" spans="1:11" s="38" customFormat="1" ht="21" customHeight="1" x14ac:dyDescent="0.2">
      <c r="A69" s="72" t="s">
        <v>150</v>
      </c>
      <c r="B69" s="73">
        <f t="shared" si="5"/>
        <v>220188</v>
      </c>
      <c r="C69" s="73">
        <v>9155</v>
      </c>
      <c r="D69" s="73">
        <v>78090</v>
      </c>
      <c r="E69" s="73">
        <v>34150</v>
      </c>
      <c r="F69" s="73">
        <v>36524</v>
      </c>
      <c r="G69" s="73">
        <v>47741</v>
      </c>
      <c r="H69" s="73">
        <v>14528</v>
      </c>
      <c r="I69" s="36"/>
      <c r="J69" s="37"/>
      <c r="K69" s="37"/>
    </row>
    <row r="70" spans="1:11" s="38" customFormat="1" ht="21" customHeight="1" x14ac:dyDescent="0.2">
      <c r="A70" s="35" t="s">
        <v>151</v>
      </c>
      <c r="B70" s="36">
        <f t="shared" si="5"/>
        <v>236136</v>
      </c>
      <c r="C70" s="36">
        <v>9425</v>
      </c>
      <c r="D70" s="36">
        <v>79826</v>
      </c>
      <c r="E70" s="36">
        <v>35111</v>
      </c>
      <c r="F70" s="36">
        <v>48939</v>
      </c>
      <c r="G70" s="36">
        <v>49355</v>
      </c>
      <c r="H70" s="36">
        <v>13480</v>
      </c>
      <c r="I70" s="36"/>
      <c r="J70" s="37"/>
      <c r="K70" s="37"/>
    </row>
    <row r="71" spans="1:11" s="38" customFormat="1" ht="21" customHeight="1" x14ac:dyDescent="0.2">
      <c r="A71" s="72" t="s">
        <v>152</v>
      </c>
      <c r="B71" s="74">
        <f t="shared" si="5"/>
        <v>232460</v>
      </c>
      <c r="C71" s="74">
        <v>9254</v>
      </c>
      <c r="D71" s="74">
        <v>73880</v>
      </c>
      <c r="E71" s="74">
        <v>35434</v>
      </c>
      <c r="F71" s="74">
        <v>41214</v>
      </c>
      <c r="G71" s="74">
        <v>58941</v>
      </c>
      <c r="H71" s="74">
        <v>13737</v>
      </c>
      <c r="I71" s="36"/>
      <c r="J71" s="37"/>
      <c r="K71" s="37"/>
    </row>
    <row r="72" spans="1:11" s="38" customFormat="1" ht="21" customHeight="1" x14ac:dyDescent="0.2">
      <c r="A72" s="35" t="s">
        <v>153</v>
      </c>
      <c r="B72" s="36">
        <f t="shared" ref="B72:B75" si="6">+C72+D72+E72+F72+G72+H72</f>
        <v>271490</v>
      </c>
      <c r="C72" s="36">
        <v>16768</v>
      </c>
      <c r="D72" s="36">
        <v>83401</v>
      </c>
      <c r="E72" s="36">
        <v>36756</v>
      </c>
      <c r="F72" s="36">
        <v>65934</v>
      </c>
      <c r="G72" s="36">
        <v>53685</v>
      </c>
      <c r="H72" s="36">
        <v>14946</v>
      </c>
      <c r="I72" s="36"/>
      <c r="J72" s="37"/>
      <c r="K72" s="37"/>
    </row>
    <row r="73" spans="1:11" s="38" customFormat="1" ht="21" customHeight="1" x14ac:dyDescent="0.2">
      <c r="A73" s="72" t="s">
        <v>154</v>
      </c>
      <c r="B73" s="73">
        <f t="shared" si="6"/>
        <v>250198</v>
      </c>
      <c r="C73" s="73">
        <v>16664</v>
      </c>
      <c r="D73" s="73">
        <v>77810</v>
      </c>
      <c r="E73" s="73">
        <v>35467</v>
      </c>
      <c r="F73" s="73">
        <v>60465</v>
      </c>
      <c r="G73" s="73">
        <v>45116</v>
      </c>
      <c r="H73" s="73">
        <v>14676</v>
      </c>
      <c r="I73" s="36"/>
      <c r="J73" s="37"/>
      <c r="K73" s="37"/>
    </row>
    <row r="74" spans="1:11" s="38" customFormat="1" ht="21" customHeight="1" x14ac:dyDescent="0.2">
      <c r="A74" s="35" t="s">
        <v>155</v>
      </c>
      <c r="B74" s="36">
        <f t="shared" si="6"/>
        <v>251501</v>
      </c>
      <c r="C74" s="36">
        <v>17034</v>
      </c>
      <c r="D74" s="36">
        <v>84364</v>
      </c>
      <c r="E74" s="36">
        <v>34558</v>
      </c>
      <c r="F74" s="36">
        <v>53060</v>
      </c>
      <c r="G74" s="36">
        <v>48461</v>
      </c>
      <c r="H74" s="36">
        <v>14024</v>
      </c>
      <c r="I74" s="36"/>
      <c r="J74" s="37"/>
      <c r="K74" s="37"/>
    </row>
    <row r="75" spans="1:11" s="38" customFormat="1" ht="21" customHeight="1" x14ac:dyDescent="0.2">
      <c r="A75" s="72" t="s">
        <v>156</v>
      </c>
      <c r="B75" s="74">
        <f t="shared" si="6"/>
        <v>295464</v>
      </c>
      <c r="C75" s="74">
        <v>17308</v>
      </c>
      <c r="D75" s="74">
        <v>87046</v>
      </c>
      <c r="E75" s="74">
        <v>35124</v>
      </c>
      <c r="F75" s="74">
        <v>48080</v>
      </c>
      <c r="G75" s="74">
        <v>93193</v>
      </c>
      <c r="H75" s="74">
        <v>14713</v>
      </c>
      <c r="I75" s="36"/>
      <c r="J75" s="37"/>
      <c r="K75" s="37"/>
    </row>
    <row r="76" spans="1:11" s="38" customFormat="1" ht="21" customHeight="1" x14ac:dyDescent="0.2">
      <c r="A76" s="35" t="s">
        <v>158</v>
      </c>
      <c r="B76" s="36">
        <f t="shared" ref="B76:B79" si="7">+C76+D76+E76+F76+G76+H76</f>
        <v>300008</v>
      </c>
      <c r="C76" s="36">
        <v>17812</v>
      </c>
      <c r="D76" s="36">
        <v>97294</v>
      </c>
      <c r="E76" s="36">
        <v>37884</v>
      </c>
      <c r="F76" s="36">
        <v>46898</v>
      </c>
      <c r="G76" s="36">
        <v>83516</v>
      </c>
      <c r="H76" s="36">
        <v>16604</v>
      </c>
      <c r="I76" s="36"/>
      <c r="J76" s="37"/>
      <c r="K76" s="37"/>
    </row>
    <row r="77" spans="1:11" s="38" customFormat="1" ht="21" customHeight="1" x14ac:dyDescent="0.2">
      <c r="A77" s="72" t="s">
        <v>159</v>
      </c>
      <c r="B77" s="73">
        <f t="shared" si="7"/>
        <v>294519</v>
      </c>
      <c r="C77" s="73">
        <v>17281</v>
      </c>
      <c r="D77" s="73">
        <v>100007</v>
      </c>
      <c r="E77" s="73">
        <v>39960</v>
      </c>
      <c r="F77" s="73">
        <v>47195</v>
      </c>
      <c r="G77" s="73">
        <v>74016</v>
      </c>
      <c r="H77" s="73">
        <v>16060</v>
      </c>
      <c r="I77" s="36"/>
      <c r="J77" s="37"/>
      <c r="K77" s="37"/>
    </row>
    <row r="78" spans="1:11" s="38" customFormat="1" ht="21" customHeight="1" x14ac:dyDescent="0.2">
      <c r="A78" s="35" t="s">
        <v>160</v>
      </c>
      <c r="B78" s="36">
        <f t="shared" si="7"/>
        <v>326204</v>
      </c>
      <c r="C78" s="36">
        <v>18421</v>
      </c>
      <c r="D78" s="36">
        <v>105052</v>
      </c>
      <c r="E78" s="36">
        <v>39822</v>
      </c>
      <c r="F78" s="36">
        <v>68034</v>
      </c>
      <c r="G78" s="36">
        <v>79239</v>
      </c>
      <c r="H78" s="36">
        <v>15636</v>
      </c>
      <c r="I78" s="36"/>
      <c r="J78" s="37"/>
      <c r="K78" s="37"/>
    </row>
    <row r="79" spans="1:11" s="38" customFormat="1" ht="21" customHeight="1" x14ac:dyDescent="0.2">
      <c r="A79" s="72" t="s">
        <v>161</v>
      </c>
      <c r="B79" s="74">
        <f t="shared" si="7"/>
        <v>336026</v>
      </c>
      <c r="C79" s="74">
        <v>18704</v>
      </c>
      <c r="D79" s="74">
        <v>108310</v>
      </c>
      <c r="E79" s="74">
        <v>38725</v>
      </c>
      <c r="F79" s="74">
        <v>66655</v>
      </c>
      <c r="G79" s="74">
        <v>87296</v>
      </c>
      <c r="H79" s="74">
        <v>16336</v>
      </c>
      <c r="I79" s="36"/>
      <c r="J79" s="37"/>
      <c r="K79" s="37"/>
    </row>
    <row r="80" spans="1:11" s="38" customFormat="1" ht="21" customHeight="1" x14ac:dyDescent="0.2">
      <c r="A80" s="35" t="s">
        <v>162</v>
      </c>
      <c r="B80" s="36">
        <f t="shared" ref="B80:B83" si="8">+C80+D80+E80+F80+G80+H80</f>
        <v>390673</v>
      </c>
      <c r="C80" s="36">
        <v>18430</v>
      </c>
      <c r="D80" s="36">
        <v>128169</v>
      </c>
      <c r="E80" s="36">
        <v>42565</v>
      </c>
      <c r="F80" s="36">
        <v>90403</v>
      </c>
      <c r="G80" s="36">
        <v>92307</v>
      </c>
      <c r="H80" s="36">
        <v>18799</v>
      </c>
      <c r="I80" s="36"/>
      <c r="J80" s="37"/>
      <c r="K80" s="37"/>
    </row>
    <row r="81" spans="1:11" s="38" customFormat="1" ht="21" customHeight="1" x14ac:dyDescent="0.2">
      <c r="A81" s="72" t="s">
        <v>163</v>
      </c>
      <c r="B81" s="73">
        <f t="shared" si="8"/>
        <v>420710</v>
      </c>
      <c r="C81" s="73">
        <v>18507</v>
      </c>
      <c r="D81" s="73">
        <v>132926</v>
      </c>
      <c r="E81" s="73">
        <v>44733</v>
      </c>
      <c r="F81" s="73">
        <v>116815</v>
      </c>
      <c r="G81" s="73">
        <v>89931</v>
      </c>
      <c r="H81" s="73">
        <v>17798</v>
      </c>
      <c r="I81" s="36"/>
      <c r="J81" s="37"/>
      <c r="K81" s="37"/>
    </row>
    <row r="82" spans="1:11" s="38" customFormat="1" ht="21" customHeight="1" x14ac:dyDescent="0.2">
      <c r="A82" s="35" t="s">
        <v>164</v>
      </c>
      <c r="B82" s="36">
        <f t="shared" si="8"/>
        <v>468664</v>
      </c>
      <c r="C82" s="36">
        <v>19444</v>
      </c>
      <c r="D82" s="36">
        <v>143383</v>
      </c>
      <c r="E82" s="36">
        <v>46432</v>
      </c>
      <c r="F82" s="36">
        <v>148646</v>
      </c>
      <c r="G82" s="36">
        <v>93665</v>
      </c>
      <c r="H82" s="36">
        <v>17094</v>
      </c>
      <c r="I82" s="36"/>
      <c r="J82" s="37"/>
      <c r="K82" s="37"/>
    </row>
    <row r="83" spans="1:11" s="38" customFormat="1" ht="21" customHeight="1" x14ac:dyDescent="0.2">
      <c r="A83" s="72" t="s">
        <v>165</v>
      </c>
      <c r="B83" s="74">
        <f t="shared" si="8"/>
        <v>427057</v>
      </c>
      <c r="C83" s="74">
        <v>18419</v>
      </c>
      <c r="D83" s="74">
        <v>133481</v>
      </c>
      <c r="E83" s="74">
        <v>46273</v>
      </c>
      <c r="F83" s="74">
        <v>126913</v>
      </c>
      <c r="G83" s="74">
        <v>84630</v>
      </c>
      <c r="H83" s="74">
        <v>17341</v>
      </c>
      <c r="I83" s="36"/>
      <c r="J83" s="37"/>
      <c r="K83" s="37"/>
    </row>
    <row r="84" spans="1:11" s="38" customFormat="1" ht="21" customHeight="1" x14ac:dyDescent="0.2">
      <c r="A84" s="35" t="s">
        <v>166</v>
      </c>
      <c r="B84" s="36">
        <f t="shared" ref="B84:B87" si="9">+C84+D84+E84+F84+G84+H84</f>
        <v>457595</v>
      </c>
      <c r="C84" s="36">
        <v>18493</v>
      </c>
      <c r="D84" s="36">
        <v>143342</v>
      </c>
      <c r="E84" s="36">
        <v>48496</v>
      </c>
      <c r="F84" s="36">
        <v>142852</v>
      </c>
      <c r="G84" s="36">
        <v>80517</v>
      </c>
      <c r="H84" s="36">
        <v>23895</v>
      </c>
      <c r="I84" s="36"/>
      <c r="J84" s="37"/>
      <c r="K84" s="37"/>
    </row>
    <row r="85" spans="1:11" s="38" customFormat="1" ht="21" customHeight="1" x14ac:dyDescent="0.2">
      <c r="A85" s="72" t="s">
        <v>167</v>
      </c>
      <c r="B85" s="73">
        <f t="shared" si="9"/>
        <v>440864</v>
      </c>
      <c r="C85" s="73">
        <v>17733</v>
      </c>
      <c r="D85" s="73">
        <v>136109</v>
      </c>
      <c r="E85" s="73">
        <v>47356</v>
      </c>
      <c r="F85" s="73">
        <v>149791</v>
      </c>
      <c r="G85" s="73">
        <v>69130</v>
      </c>
      <c r="H85" s="73">
        <v>20745</v>
      </c>
      <c r="I85" s="36"/>
      <c r="J85" s="37"/>
      <c r="K85" s="37"/>
    </row>
    <row r="86" spans="1:11" s="38" customFormat="1" ht="21" customHeight="1" x14ac:dyDescent="0.2">
      <c r="A86" s="35" t="s">
        <v>168</v>
      </c>
      <c r="B86" s="36">
        <f t="shared" si="9"/>
        <v>483587</v>
      </c>
      <c r="C86" s="36">
        <v>18644</v>
      </c>
      <c r="D86" s="36">
        <v>138410</v>
      </c>
      <c r="E86" s="36">
        <v>48321</v>
      </c>
      <c r="F86" s="36">
        <v>182766</v>
      </c>
      <c r="G86" s="36">
        <v>75217</v>
      </c>
      <c r="H86" s="36">
        <v>20229</v>
      </c>
      <c r="I86" s="36"/>
      <c r="J86" s="37"/>
      <c r="K86" s="37"/>
    </row>
    <row r="87" spans="1:11" s="38" customFormat="1" ht="21" customHeight="1" x14ac:dyDescent="0.2">
      <c r="A87" s="72" t="s">
        <v>169</v>
      </c>
      <c r="B87" s="74">
        <f t="shared" si="9"/>
        <v>470317</v>
      </c>
      <c r="C87" s="74">
        <v>18371</v>
      </c>
      <c r="D87" s="74">
        <v>132075</v>
      </c>
      <c r="E87" s="74">
        <v>46378</v>
      </c>
      <c r="F87" s="74">
        <v>152119</v>
      </c>
      <c r="G87" s="74">
        <v>100037</v>
      </c>
      <c r="H87" s="74">
        <v>21337</v>
      </c>
      <c r="I87" s="36"/>
      <c r="J87" s="37"/>
      <c r="K87" s="37"/>
    </row>
    <row r="88" spans="1:11" s="38" customFormat="1" ht="21" customHeight="1" x14ac:dyDescent="0.2">
      <c r="A88" s="35" t="s">
        <v>170</v>
      </c>
      <c r="B88" s="36">
        <f t="shared" ref="B88:B91" si="10">+C88+D88+E88+F88+G88+H88</f>
        <v>474811</v>
      </c>
      <c r="C88" s="36">
        <v>18504</v>
      </c>
      <c r="D88" s="36">
        <v>138779</v>
      </c>
      <c r="E88" s="36">
        <v>46083</v>
      </c>
      <c r="F88" s="36">
        <v>159757</v>
      </c>
      <c r="G88" s="36">
        <v>88414</v>
      </c>
      <c r="H88" s="36">
        <v>23274</v>
      </c>
      <c r="I88" s="36"/>
      <c r="J88" s="37"/>
      <c r="K88" s="37"/>
    </row>
    <row r="89" spans="1:11" s="38" customFormat="1" ht="21" customHeight="1" x14ac:dyDescent="0.2">
      <c r="A89" s="72" t="s">
        <v>171</v>
      </c>
      <c r="B89" s="73"/>
      <c r="C89" s="73"/>
      <c r="D89" s="73"/>
      <c r="E89" s="73"/>
      <c r="F89" s="73"/>
      <c r="G89" s="73"/>
      <c r="H89" s="73"/>
      <c r="I89" s="36"/>
      <c r="J89" s="37"/>
      <c r="K89" s="37"/>
    </row>
    <row r="90" spans="1:11" s="38" customFormat="1" ht="21" customHeight="1" x14ac:dyDescent="0.2">
      <c r="A90" s="35" t="s">
        <v>172</v>
      </c>
      <c r="B90" s="36"/>
      <c r="C90" s="36"/>
      <c r="D90" s="36"/>
      <c r="E90" s="36"/>
      <c r="F90" s="36"/>
      <c r="G90" s="36"/>
      <c r="H90" s="36"/>
      <c r="I90" s="36"/>
      <c r="J90" s="37"/>
      <c r="K90" s="37"/>
    </row>
    <row r="91" spans="1:11" s="38" customFormat="1" ht="21" customHeight="1" x14ac:dyDescent="0.2">
      <c r="A91" s="72" t="s">
        <v>173</v>
      </c>
      <c r="B91" s="74"/>
      <c r="C91" s="74"/>
      <c r="D91" s="74"/>
      <c r="E91" s="74"/>
      <c r="F91" s="74"/>
      <c r="G91" s="74"/>
      <c r="H91" s="74"/>
      <c r="I91" s="36"/>
      <c r="J91" s="37"/>
      <c r="K91" s="37"/>
    </row>
  </sheetData>
  <mergeCells count="2">
    <mergeCell ref="A5:A6"/>
    <mergeCell ref="B5:H5"/>
  </mergeCells>
  <pageMargins left="0.19685039370078741" right="0.15748031496062992" top="0.6692913385826772" bottom="0.43307086614173229" header="0.31496062992125984" footer="0.15748031496062992"/>
  <pageSetup paperSize="9" scale="65" fitToHeight="4" orientation="landscape" r:id="rId1"/>
  <headerFooter alignWithMargins="0">
    <oddFooter>&amp;R&amp;D</oddFooter>
  </headerFooter>
  <rowBreaks count="1" manualBreakCount="1">
    <brk id="3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2"/>
    <pageSetUpPr autoPageBreaks="0"/>
  </sheetPr>
  <dimension ref="A1:L91"/>
  <sheetViews>
    <sheetView showGridLines="0" view="pageBreakPreview" zoomScale="80" zoomScaleNormal="100" zoomScaleSheetLayoutView="80" workbookViewId="0">
      <pane ySplit="7" topLeftCell="A67" activePane="bottomLeft" state="frozen"/>
      <selection activeCell="B5" sqref="B5:T5"/>
      <selection pane="bottomLeft" activeCell="A88" sqref="A88"/>
    </sheetView>
  </sheetViews>
  <sheetFormatPr defaultColWidth="9.140625" defaultRowHeight="12.75" x14ac:dyDescent="0.2"/>
  <cols>
    <col min="1" max="1" width="21" style="32" customWidth="1"/>
    <col min="2" max="9" width="28.140625" style="32" customWidth="1"/>
    <col min="10" max="16384" width="9.140625" style="32"/>
  </cols>
  <sheetData>
    <row r="1" spans="1:12" ht="18" x14ac:dyDescent="0.2">
      <c r="A1" s="31" t="s">
        <v>9</v>
      </c>
    </row>
    <row r="3" spans="1:12" ht="15.75" x14ac:dyDescent="0.25">
      <c r="A3" s="33" t="s">
        <v>116</v>
      </c>
    </row>
    <row r="5" spans="1:12" s="34" customFormat="1" ht="33" customHeight="1" x14ac:dyDescent="0.25">
      <c r="A5" s="162" t="s">
        <v>12</v>
      </c>
      <c r="B5" s="145" t="s">
        <v>117</v>
      </c>
      <c r="C5" s="146"/>
      <c r="D5" s="146"/>
      <c r="E5" s="146"/>
      <c r="F5" s="146"/>
      <c r="G5" s="146"/>
      <c r="H5" s="146"/>
      <c r="I5" s="146"/>
    </row>
    <row r="6" spans="1:12" s="34" customFormat="1" ht="56.25" customHeight="1" x14ac:dyDescent="0.25">
      <c r="A6" s="163"/>
      <c r="B6" s="115" t="s">
        <v>66</v>
      </c>
      <c r="C6" s="83" t="s">
        <v>93</v>
      </c>
      <c r="D6" s="83" t="s">
        <v>98</v>
      </c>
      <c r="E6" s="83" t="s">
        <v>97</v>
      </c>
      <c r="F6" s="83" t="s">
        <v>78</v>
      </c>
      <c r="G6" s="83" t="s">
        <v>79</v>
      </c>
      <c r="H6" s="85" t="s">
        <v>7</v>
      </c>
      <c r="I6" s="85" t="s">
        <v>148</v>
      </c>
    </row>
    <row r="7" spans="1:12" s="34" customFormat="1" ht="21" customHeight="1" x14ac:dyDescent="0.25">
      <c r="A7" s="81">
        <v>1</v>
      </c>
      <c r="B7" s="81">
        <f>+A7+1</f>
        <v>2</v>
      </c>
      <c r="C7" s="81">
        <f>+B7+1</f>
        <v>3</v>
      </c>
      <c r="D7" s="81"/>
      <c r="E7" s="81">
        <f>+C7+1</f>
        <v>4</v>
      </c>
      <c r="F7" s="81">
        <f>+E7+1</f>
        <v>5</v>
      </c>
      <c r="G7" s="81">
        <f>+F7+1</f>
        <v>6</v>
      </c>
      <c r="H7" s="81">
        <f>+G7+1</f>
        <v>7</v>
      </c>
      <c r="I7" s="81">
        <f>+H7+1</f>
        <v>8</v>
      </c>
    </row>
    <row r="8" spans="1:12" s="38" customFormat="1" ht="21" customHeight="1" x14ac:dyDescent="0.2">
      <c r="A8" s="35" t="s">
        <v>20</v>
      </c>
      <c r="B8" s="36">
        <f>+C8+D8+E8+F8+G8+H8+I8</f>
        <v>230849</v>
      </c>
      <c r="C8" s="10">
        <v>0</v>
      </c>
      <c r="D8" s="10">
        <v>0</v>
      </c>
      <c r="E8" s="10">
        <v>28062</v>
      </c>
      <c r="F8" s="10">
        <v>177322</v>
      </c>
      <c r="G8" s="10">
        <v>23553</v>
      </c>
      <c r="H8" s="10">
        <v>1122</v>
      </c>
      <c r="I8" s="10">
        <v>790</v>
      </c>
      <c r="J8" s="36"/>
      <c r="K8" s="37"/>
      <c r="L8" s="37"/>
    </row>
    <row r="9" spans="1:12" s="38" customFormat="1" ht="21" customHeight="1" x14ac:dyDescent="0.2">
      <c r="A9" s="72" t="s">
        <v>21</v>
      </c>
      <c r="B9" s="73">
        <f t="shared" ref="B9:B51" si="0">+C9+D9+E9+F9+G9+H9+I9</f>
        <v>230402</v>
      </c>
      <c r="C9" s="70">
        <v>0</v>
      </c>
      <c r="D9" s="70">
        <v>0</v>
      </c>
      <c r="E9" s="70">
        <v>30183</v>
      </c>
      <c r="F9" s="70">
        <v>174327</v>
      </c>
      <c r="G9" s="70">
        <v>23884</v>
      </c>
      <c r="H9" s="70">
        <v>1198</v>
      </c>
      <c r="I9" s="70">
        <v>810</v>
      </c>
      <c r="J9" s="36"/>
      <c r="K9" s="36"/>
      <c r="L9" s="37"/>
    </row>
    <row r="10" spans="1:12" s="38" customFormat="1" ht="21" customHeight="1" x14ac:dyDescent="0.2">
      <c r="A10" s="35" t="s">
        <v>22</v>
      </c>
      <c r="B10" s="36">
        <f t="shared" si="0"/>
        <v>220776</v>
      </c>
      <c r="C10" s="10">
        <v>0</v>
      </c>
      <c r="D10" s="10">
        <v>0</v>
      </c>
      <c r="E10" s="10">
        <v>29118</v>
      </c>
      <c r="F10" s="10">
        <v>164430</v>
      </c>
      <c r="G10" s="10">
        <v>24853</v>
      </c>
      <c r="H10" s="10">
        <v>1562</v>
      </c>
      <c r="I10" s="10">
        <v>813</v>
      </c>
      <c r="J10" s="36"/>
      <c r="K10" s="36"/>
      <c r="L10" s="37"/>
    </row>
    <row r="11" spans="1:12" s="38" customFormat="1" ht="21" customHeight="1" x14ac:dyDescent="0.2">
      <c r="A11" s="72" t="s">
        <v>23</v>
      </c>
      <c r="B11" s="74">
        <f t="shared" si="0"/>
        <v>195120</v>
      </c>
      <c r="C11" s="71">
        <v>0</v>
      </c>
      <c r="D11" s="71">
        <v>0</v>
      </c>
      <c r="E11" s="71">
        <v>27681</v>
      </c>
      <c r="F11" s="71">
        <v>145016</v>
      </c>
      <c r="G11" s="71">
        <v>20029</v>
      </c>
      <c r="H11" s="71">
        <v>1669</v>
      </c>
      <c r="I11" s="71">
        <v>725</v>
      </c>
      <c r="J11" s="36"/>
      <c r="K11" s="36"/>
      <c r="L11" s="37"/>
    </row>
    <row r="12" spans="1:12" s="38" customFormat="1" ht="21" customHeight="1" x14ac:dyDescent="0.2">
      <c r="A12" s="35" t="s">
        <v>24</v>
      </c>
      <c r="B12" s="36">
        <f t="shared" si="0"/>
        <v>188057</v>
      </c>
      <c r="C12" s="10">
        <v>0</v>
      </c>
      <c r="D12" s="10">
        <v>0</v>
      </c>
      <c r="E12" s="10">
        <v>28763</v>
      </c>
      <c r="F12" s="10">
        <v>131849</v>
      </c>
      <c r="G12" s="10">
        <v>24224</v>
      </c>
      <c r="H12" s="10">
        <v>2341</v>
      </c>
      <c r="I12" s="10">
        <v>880</v>
      </c>
      <c r="J12" s="36"/>
      <c r="K12" s="36"/>
      <c r="L12" s="37"/>
    </row>
    <row r="13" spans="1:12" s="38" customFormat="1" ht="21" customHeight="1" x14ac:dyDescent="0.2">
      <c r="A13" s="72" t="s">
        <v>25</v>
      </c>
      <c r="B13" s="73">
        <f t="shared" si="0"/>
        <v>182649</v>
      </c>
      <c r="C13" s="70">
        <v>0</v>
      </c>
      <c r="D13" s="70">
        <v>0</v>
      </c>
      <c r="E13" s="70">
        <v>29199</v>
      </c>
      <c r="F13" s="70">
        <v>127386</v>
      </c>
      <c r="G13" s="70">
        <v>23126</v>
      </c>
      <c r="H13" s="70">
        <v>2240</v>
      </c>
      <c r="I13" s="70">
        <v>698</v>
      </c>
      <c r="J13" s="36"/>
      <c r="K13" s="36"/>
      <c r="L13" s="37"/>
    </row>
    <row r="14" spans="1:12" s="43" customFormat="1" ht="21" customHeight="1" x14ac:dyDescent="0.2">
      <c r="A14" s="35" t="s">
        <v>26</v>
      </c>
      <c r="B14" s="36">
        <f t="shared" si="0"/>
        <v>180460</v>
      </c>
      <c r="C14" s="10">
        <v>0</v>
      </c>
      <c r="D14" s="10">
        <v>0</v>
      </c>
      <c r="E14" s="10">
        <v>29622</v>
      </c>
      <c r="F14" s="10">
        <v>124561</v>
      </c>
      <c r="G14" s="10">
        <v>23045</v>
      </c>
      <c r="H14" s="10">
        <v>2573</v>
      </c>
      <c r="I14" s="10">
        <v>659</v>
      </c>
      <c r="J14" s="36"/>
      <c r="K14" s="36"/>
      <c r="L14" s="42"/>
    </row>
    <row r="15" spans="1:12" s="38" customFormat="1" ht="21" customHeight="1" x14ac:dyDescent="0.2">
      <c r="A15" s="72" t="s">
        <v>27</v>
      </c>
      <c r="B15" s="74">
        <f t="shared" si="0"/>
        <v>188717</v>
      </c>
      <c r="C15" s="71">
        <v>0</v>
      </c>
      <c r="D15" s="71">
        <v>0</v>
      </c>
      <c r="E15" s="71">
        <v>32507</v>
      </c>
      <c r="F15" s="71">
        <v>128086</v>
      </c>
      <c r="G15" s="71">
        <v>24281</v>
      </c>
      <c r="H15" s="71">
        <v>3154</v>
      </c>
      <c r="I15" s="71">
        <v>689</v>
      </c>
      <c r="J15" s="36"/>
      <c r="K15" s="36"/>
      <c r="L15" s="37"/>
    </row>
    <row r="16" spans="1:12" s="38" customFormat="1" ht="21" customHeight="1" x14ac:dyDescent="0.2">
      <c r="A16" s="35" t="s">
        <v>28</v>
      </c>
      <c r="B16" s="36">
        <f t="shared" si="0"/>
        <v>184651</v>
      </c>
      <c r="C16" s="10">
        <v>0</v>
      </c>
      <c r="D16" s="10">
        <v>0</v>
      </c>
      <c r="E16" s="10">
        <v>32181</v>
      </c>
      <c r="F16" s="10">
        <v>127518</v>
      </c>
      <c r="G16" s="10">
        <v>20967</v>
      </c>
      <c r="H16" s="10">
        <v>3242</v>
      </c>
      <c r="I16" s="10">
        <v>743</v>
      </c>
      <c r="J16" s="36"/>
      <c r="K16" s="36"/>
      <c r="L16" s="37"/>
    </row>
    <row r="17" spans="1:12" s="38" customFormat="1" ht="21" customHeight="1" x14ac:dyDescent="0.2">
      <c r="A17" s="72" t="s">
        <v>29</v>
      </c>
      <c r="B17" s="73">
        <f t="shared" si="0"/>
        <v>202993</v>
      </c>
      <c r="C17" s="70">
        <v>0</v>
      </c>
      <c r="D17" s="70">
        <v>0</v>
      </c>
      <c r="E17" s="70">
        <v>37271</v>
      </c>
      <c r="F17" s="70">
        <v>135509</v>
      </c>
      <c r="G17" s="70">
        <v>26033</v>
      </c>
      <c r="H17" s="70">
        <v>3472</v>
      </c>
      <c r="I17" s="70">
        <v>708</v>
      </c>
      <c r="J17" s="36"/>
      <c r="K17" s="36"/>
      <c r="L17" s="37"/>
    </row>
    <row r="18" spans="1:12" s="38" customFormat="1" ht="21" customHeight="1" x14ac:dyDescent="0.2">
      <c r="A18" s="35" t="s">
        <v>30</v>
      </c>
      <c r="B18" s="36">
        <f t="shared" si="0"/>
        <v>209457</v>
      </c>
      <c r="C18" s="10">
        <v>0</v>
      </c>
      <c r="D18" s="10">
        <v>0</v>
      </c>
      <c r="E18" s="10">
        <v>35047</v>
      </c>
      <c r="F18" s="10">
        <v>141655</v>
      </c>
      <c r="G18" s="10">
        <v>28266</v>
      </c>
      <c r="H18" s="10">
        <v>3788</v>
      </c>
      <c r="I18" s="10">
        <v>701</v>
      </c>
      <c r="J18" s="36"/>
      <c r="K18" s="36"/>
      <c r="L18" s="37"/>
    </row>
    <row r="19" spans="1:12" s="38" customFormat="1" ht="21" customHeight="1" x14ac:dyDescent="0.2">
      <c r="A19" s="72" t="s">
        <v>31</v>
      </c>
      <c r="B19" s="74">
        <f t="shared" si="0"/>
        <v>214888</v>
      </c>
      <c r="C19" s="71">
        <v>0</v>
      </c>
      <c r="D19" s="71">
        <v>0</v>
      </c>
      <c r="E19" s="71">
        <v>37177</v>
      </c>
      <c r="F19" s="71">
        <v>146210</v>
      </c>
      <c r="G19" s="71">
        <v>26332</v>
      </c>
      <c r="H19" s="71">
        <v>4496</v>
      </c>
      <c r="I19" s="71">
        <v>673</v>
      </c>
      <c r="J19" s="36"/>
      <c r="K19" s="36"/>
      <c r="L19" s="37"/>
    </row>
    <row r="20" spans="1:12" s="43" customFormat="1" ht="21" customHeight="1" x14ac:dyDescent="0.2">
      <c r="A20" s="35" t="s">
        <v>32</v>
      </c>
      <c r="B20" s="36">
        <f t="shared" si="0"/>
        <v>227366</v>
      </c>
      <c r="C20" s="10">
        <v>0</v>
      </c>
      <c r="D20" s="10">
        <v>0</v>
      </c>
      <c r="E20" s="10">
        <v>38397</v>
      </c>
      <c r="F20" s="10">
        <v>153148</v>
      </c>
      <c r="G20" s="10">
        <v>31057</v>
      </c>
      <c r="H20" s="10">
        <v>3967</v>
      </c>
      <c r="I20" s="10">
        <v>797</v>
      </c>
      <c r="J20" s="36"/>
      <c r="K20" s="36"/>
      <c r="L20" s="42"/>
    </row>
    <row r="21" spans="1:12" s="38" customFormat="1" ht="21" customHeight="1" x14ac:dyDescent="0.2">
      <c r="A21" s="72" t="s">
        <v>33</v>
      </c>
      <c r="B21" s="73">
        <f t="shared" si="0"/>
        <v>246479</v>
      </c>
      <c r="C21" s="70">
        <v>0</v>
      </c>
      <c r="D21" s="70">
        <v>0</v>
      </c>
      <c r="E21" s="70">
        <v>41569</v>
      </c>
      <c r="F21" s="70">
        <v>154291</v>
      </c>
      <c r="G21" s="70">
        <v>45622</v>
      </c>
      <c r="H21" s="70">
        <v>4264</v>
      </c>
      <c r="I21" s="70">
        <v>733</v>
      </c>
      <c r="J21" s="36"/>
      <c r="K21" s="36"/>
      <c r="L21" s="37"/>
    </row>
    <row r="22" spans="1:12" s="38" customFormat="1" ht="21" customHeight="1" x14ac:dyDescent="0.2">
      <c r="A22" s="35" t="s">
        <v>34</v>
      </c>
      <c r="B22" s="36">
        <f t="shared" si="0"/>
        <v>267052</v>
      </c>
      <c r="C22" s="10">
        <v>0</v>
      </c>
      <c r="D22" s="10">
        <v>0</v>
      </c>
      <c r="E22" s="10">
        <v>40649</v>
      </c>
      <c r="F22" s="10">
        <v>168645</v>
      </c>
      <c r="G22" s="10">
        <v>52182</v>
      </c>
      <c r="H22" s="10">
        <v>4892</v>
      </c>
      <c r="I22" s="10">
        <v>684</v>
      </c>
      <c r="J22" s="36"/>
      <c r="K22" s="36"/>
      <c r="L22" s="37"/>
    </row>
    <row r="23" spans="1:12" s="38" customFormat="1" ht="21" customHeight="1" x14ac:dyDescent="0.2">
      <c r="A23" s="72" t="s">
        <v>35</v>
      </c>
      <c r="B23" s="74">
        <f t="shared" si="0"/>
        <v>279316</v>
      </c>
      <c r="C23" s="71">
        <v>0</v>
      </c>
      <c r="D23" s="71">
        <v>0</v>
      </c>
      <c r="E23" s="71">
        <v>40492</v>
      </c>
      <c r="F23" s="71">
        <v>173422</v>
      </c>
      <c r="G23" s="71">
        <v>60424</v>
      </c>
      <c r="H23" s="71">
        <v>4348</v>
      </c>
      <c r="I23" s="71">
        <v>630</v>
      </c>
      <c r="J23" s="36"/>
      <c r="K23" s="36"/>
      <c r="L23" s="37"/>
    </row>
    <row r="24" spans="1:12" s="38" customFormat="1" ht="21" customHeight="1" x14ac:dyDescent="0.2">
      <c r="A24" s="35" t="s">
        <v>36</v>
      </c>
      <c r="B24" s="36">
        <f t="shared" si="0"/>
        <v>313657</v>
      </c>
      <c r="C24" s="10">
        <v>0</v>
      </c>
      <c r="D24" s="10">
        <v>0</v>
      </c>
      <c r="E24" s="10">
        <v>43197</v>
      </c>
      <c r="F24" s="10">
        <v>182786</v>
      </c>
      <c r="G24" s="10">
        <v>81591</v>
      </c>
      <c r="H24" s="10">
        <v>5297</v>
      </c>
      <c r="I24" s="10">
        <v>786</v>
      </c>
      <c r="J24" s="36"/>
      <c r="K24" s="36"/>
      <c r="L24" s="37"/>
    </row>
    <row r="25" spans="1:12" s="38" customFormat="1" ht="21" customHeight="1" x14ac:dyDescent="0.2">
      <c r="A25" s="72" t="s">
        <v>37</v>
      </c>
      <c r="B25" s="73">
        <f t="shared" si="0"/>
        <v>325071</v>
      </c>
      <c r="C25" s="70">
        <v>0</v>
      </c>
      <c r="D25" s="70">
        <v>0</v>
      </c>
      <c r="E25" s="70">
        <v>44098</v>
      </c>
      <c r="F25" s="70">
        <v>187481</v>
      </c>
      <c r="G25" s="70">
        <v>87022</v>
      </c>
      <c r="H25" s="70">
        <v>5749</v>
      </c>
      <c r="I25" s="70">
        <v>721</v>
      </c>
      <c r="J25" s="36"/>
      <c r="K25" s="36"/>
      <c r="L25" s="37"/>
    </row>
    <row r="26" spans="1:12" s="38" customFormat="1" ht="21" customHeight="1" x14ac:dyDescent="0.2">
      <c r="A26" s="35" t="s">
        <v>38</v>
      </c>
      <c r="B26" s="36">
        <f t="shared" si="0"/>
        <v>340258</v>
      </c>
      <c r="C26" s="10">
        <v>0</v>
      </c>
      <c r="D26" s="10">
        <v>0</v>
      </c>
      <c r="E26" s="10">
        <v>43929</v>
      </c>
      <c r="F26" s="10">
        <v>201542</v>
      </c>
      <c r="G26" s="10">
        <v>88266</v>
      </c>
      <c r="H26" s="10">
        <v>5829</v>
      </c>
      <c r="I26" s="10">
        <v>692</v>
      </c>
      <c r="J26" s="36"/>
      <c r="K26" s="36"/>
      <c r="L26" s="37"/>
    </row>
    <row r="27" spans="1:12" s="38" customFormat="1" ht="21" customHeight="1" x14ac:dyDescent="0.2">
      <c r="A27" s="72" t="s">
        <v>39</v>
      </c>
      <c r="B27" s="74">
        <f t="shared" si="0"/>
        <v>398607</v>
      </c>
      <c r="C27" s="71">
        <v>0</v>
      </c>
      <c r="D27" s="71">
        <v>0</v>
      </c>
      <c r="E27" s="71">
        <v>48235</v>
      </c>
      <c r="F27" s="71">
        <v>258018</v>
      </c>
      <c r="G27" s="71">
        <v>84672</v>
      </c>
      <c r="H27" s="71">
        <v>6892</v>
      </c>
      <c r="I27" s="71">
        <v>790</v>
      </c>
      <c r="J27" s="36"/>
      <c r="K27" s="36"/>
      <c r="L27" s="37"/>
    </row>
    <row r="28" spans="1:12" s="38" customFormat="1" ht="21" customHeight="1" x14ac:dyDescent="0.2">
      <c r="A28" s="35" t="s">
        <v>40</v>
      </c>
      <c r="B28" s="36">
        <f t="shared" si="0"/>
        <v>438164</v>
      </c>
      <c r="C28" s="10">
        <v>0</v>
      </c>
      <c r="D28" s="10">
        <v>0</v>
      </c>
      <c r="E28" s="10">
        <v>50044</v>
      </c>
      <c r="F28" s="10">
        <v>285773</v>
      </c>
      <c r="G28" s="10">
        <v>93772</v>
      </c>
      <c r="H28" s="10">
        <v>7615</v>
      </c>
      <c r="I28" s="10">
        <v>960</v>
      </c>
      <c r="J28" s="36"/>
      <c r="K28" s="36"/>
      <c r="L28" s="37"/>
    </row>
    <row r="29" spans="1:12" s="38" customFormat="1" ht="21" customHeight="1" x14ac:dyDescent="0.2">
      <c r="A29" s="72" t="s">
        <v>41</v>
      </c>
      <c r="B29" s="73">
        <f t="shared" si="0"/>
        <v>426252</v>
      </c>
      <c r="C29" s="70">
        <v>0</v>
      </c>
      <c r="D29" s="70">
        <v>0</v>
      </c>
      <c r="E29" s="70">
        <v>49469</v>
      </c>
      <c r="F29" s="70">
        <v>276068</v>
      </c>
      <c r="G29" s="70">
        <v>91757</v>
      </c>
      <c r="H29" s="70">
        <v>8060</v>
      </c>
      <c r="I29" s="70">
        <v>898</v>
      </c>
      <c r="J29" s="36"/>
      <c r="K29" s="36"/>
      <c r="L29" s="37"/>
    </row>
    <row r="30" spans="1:12" s="38" customFormat="1" ht="21" customHeight="1" x14ac:dyDescent="0.2">
      <c r="A30" s="35" t="s">
        <v>42</v>
      </c>
      <c r="B30" s="36">
        <f t="shared" si="0"/>
        <v>422301</v>
      </c>
      <c r="C30" s="10">
        <v>0</v>
      </c>
      <c r="D30" s="10">
        <v>5975</v>
      </c>
      <c r="E30" s="10">
        <v>46554</v>
      </c>
      <c r="F30" s="10">
        <v>271446</v>
      </c>
      <c r="G30" s="10">
        <v>90120</v>
      </c>
      <c r="H30" s="10">
        <v>7400</v>
      </c>
      <c r="I30" s="10">
        <v>806</v>
      </c>
      <c r="J30" s="36"/>
      <c r="K30" s="36"/>
      <c r="L30" s="37"/>
    </row>
    <row r="31" spans="1:12" s="38" customFormat="1" ht="21" customHeight="1" x14ac:dyDescent="0.2">
      <c r="A31" s="72" t="s">
        <v>43</v>
      </c>
      <c r="B31" s="74">
        <f t="shared" si="0"/>
        <v>419374</v>
      </c>
      <c r="C31" s="71">
        <v>0</v>
      </c>
      <c r="D31" s="71">
        <v>5841</v>
      </c>
      <c r="E31" s="71">
        <v>47435</v>
      </c>
      <c r="F31" s="71">
        <v>267849</v>
      </c>
      <c r="G31" s="71">
        <v>89347</v>
      </c>
      <c r="H31" s="71">
        <v>8027</v>
      </c>
      <c r="I31" s="71">
        <v>875</v>
      </c>
      <c r="J31" s="36"/>
      <c r="K31" s="36"/>
      <c r="L31" s="37"/>
    </row>
    <row r="32" spans="1:12" s="38" customFormat="1" ht="21" customHeight="1" x14ac:dyDescent="0.2">
      <c r="A32" s="35" t="s">
        <v>44</v>
      </c>
      <c r="B32" s="36">
        <f t="shared" si="0"/>
        <v>391214</v>
      </c>
      <c r="C32" s="10">
        <v>897</v>
      </c>
      <c r="D32" s="10">
        <v>5679</v>
      </c>
      <c r="E32" s="10">
        <v>37789</v>
      </c>
      <c r="F32" s="10">
        <v>250368</v>
      </c>
      <c r="G32" s="10">
        <v>87056</v>
      </c>
      <c r="H32" s="10">
        <v>8586</v>
      </c>
      <c r="I32" s="10">
        <v>839</v>
      </c>
      <c r="J32" s="36"/>
      <c r="K32" s="36"/>
      <c r="L32" s="37"/>
    </row>
    <row r="33" spans="1:12" s="38" customFormat="1" ht="21" customHeight="1" x14ac:dyDescent="0.2">
      <c r="A33" s="72" t="s">
        <v>45</v>
      </c>
      <c r="B33" s="73">
        <f t="shared" si="0"/>
        <v>430880</v>
      </c>
      <c r="C33" s="70">
        <v>890</v>
      </c>
      <c r="D33" s="70">
        <v>6541</v>
      </c>
      <c r="E33" s="70">
        <v>44639</v>
      </c>
      <c r="F33" s="70">
        <v>268344</v>
      </c>
      <c r="G33" s="70">
        <v>100385</v>
      </c>
      <c r="H33" s="70">
        <v>9085</v>
      </c>
      <c r="I33" s="70">
        <v>996</v>
      </c>
      <c r="J33" s="36"/>
      <c r="K33" s="36"/>
      <c r="L33" s="37"/>
    </row>
    <row r="34" spans="1:12" s="38" customFormat="1" ht="21" customHeight="1" x14ac:dyDescent="0.2">
      <c r="A34" s="35" t="s">
        <v>46</v>
      </c>
      <c r="B34" s="36">
        <f t="shared" si="0"/>
        <v>427614</v>
      </c>
      <c r="C34" s="10">
        <v>1051</v>
      </c>
      <c r="D34" s="10">
        <v>5932</v>
      </c>
      <c r="E34" s="10">
        <v>41764</v>
      </c>
      <c r="F34" s="10">
        <v>258279</v>
      </c>
      <c r="G34" s="10">
        <v>111199</v>
      </c>
      <c r="H34" s="10">
        <v>8460</v>
      </c>
      <c r="I34" s="10">
        <v>929</v>
      </c>
      <c r="J34" s="36"/>
      <c r="K34" s="36"/>
      <c r="L34" s="37"/>
    </row>
    <row r="35" spans="1:12" s="38" customFormat="1" ht="21" customHeight="1" x14ac:dyDescent="0.2">
      <c r="A35" s="72" t="s">
        <v>47</v>
      </c>
      <c r="B35" s="74">
        <f t="shared" si="0"/>
        <v>443436</v>
      </c>
      <c r="C35" s="71">
        <v>1168</v>
      </c>
      <c r="D35" s="71">
        <v>5992</v>
      </c>
      <c r="E35" s="71">
        <v>45276</v>
      </c>
      <c r="F35" s="71">
        <v>273973</v>
      </c>
      <c r="G35" s="71">
        <v>108203</v>
      </c>
      <c r="H35" s="71">
        <v>7895</v>
      </c>
      <c r="I35" s="71">
        <v>929</v>
      </c>
      <c r="J35" s="36"/>
      <c r="K35" s="36"/>
      <c r="L35" s="37"/>
    </row>
    <row r="36" spans="1:12" s="38" customFormat="1" ht="21" customHeight="1" x14ac:dyDescent="0.2">
      <c r="A36" s="35" t="s">
        <v>48</v>
      </c>
      <c r="B36" s="36">
        <f t="shared" si="0"/>
        <v>480365</v>
      </c>
      <c r="C36" s="10">
        <v>957</v>
      </c>
      <c r="D36" s="10">
        <v>5868</v>
      </c>
      <c r="E36" s="10">
        <v>47473</v>
      </c>
      <c r="F36" s="10">
        <v>277981</v>
      </c>
      <c r="G36" s="10">
        <v>122346</v>
      </c>
      <c r="H36" s="10">
        <v>24579</v>
      </c>
      <c r="I36" s="10">
        <v>1161</v>
      </c>
      <c r="J36" s="36"/>
      <c r="K36" s="36"/>
      <c r="L36" s="37"/>
    </row>
    <row r="37" spans="1:12" s="38" customFormat="1" ht="21" customHeight="1" x14ac:dyDescent="0.2">
      <c r="A37" s="72" t="s">
        <v>49</v>
      </c>
      <c r="B37" s="73">
        <f t="shared" si="0"/>
        <v>482085</v>
      </c>
      <c r="C37" s="70">
        <v>933</v>
      </c>
      <c r="D37" s="70">
        <v>5759</v>
      </c>
      <c r="E37" s="70">
        <v>50429</v>
      </c>
      <c r="F37" s="70">
        <v>286494</v>
      </c>
      <c r="G37" s="70">
        <v>128013</v>
      </c>
      <c r="H37" s="70">
        <v>9462</v>
      </c>
      <c r="I37" s="70">
        <v>995</v>
      </c>
      <c r="J37" s="36"/>
      <c r="K37" s="36"/>
      <c r="L37" s="37"/>
    </row>
    <row r="38" spans="1:12" s="38" customFormat="1" ht="21" customHeight="1" x14ac:dyDescent="0.2">
      <c r="A38" s="35" t="s">
        <v>50</v>
      </c>
      <c r="B38" s="36">
        <f t="shared" si="0"/>
        <v>503907</v>
      </c>
      <c r="C38" s="10">
        <v>777</v>
      </c>
      <c r="D38" s="10">
        <v>6625</v>
      </c>
      <c r="E38" s="10">
        <v>55639</v>
      </c>
      <c r="F38" s="10">
        <v>316057</v>
      </c>
      <c r="G38" s="10">
        <v>116632</v>
      </c>
      <c r="H38" s="10">
        <v>7198</v>
      </c>
      <c r="I38" s="10">
        <v>979</v>
      </c>
      <c r="J38" s="36"/>
      <c r="K38" s="36"/>
      <c r="L38" s="37"/>
    </row>
    <row r="39" spans="1:12" s="38" customFormat="1" ht="21" customHeight="1" x14ac:dyDescent="0.2">
      <c r="A39" s="72" t="s">
        <v>51</v>
      </c>
      <c r="B39" s="74">
        <f t="shared" si="0"/>
        <v>507362</v>
      </c>
      <c r="C39" s="71">
        <v>729</v>
      </c>
      <c r="D39" s="71">
        <v>6842</v>
      </c>
      <c r="E39" s="71">
        <v>55746</v>
      </c>
      <c r="F39" s="71">
        <v>322994</v>
      </c>
      <c r="G39" s="71">
        <v>111496</v>
      </c>
      <c r="H39" s="71">
        <v>8606</v>
      </c>
      <c r="I39" s="71">
        <v>949</v>
      </c>
      <c r="J39" s="36"/>
      <c r="K39" s="36"/>
      <c r="L39" s="37"/>
    </row>
    <row r="40" spans="1:12" s="38" customFormat="1" ht="21" customHeight="1" x14ac:dyDescent="0.2">
      <c r="A40" s="35" t="s">
        <v>52</v>
      </c>
      <c r="B40" s="36">
        <f t="shared" si="0"/>
        <v>482743</v>
      </c>
      <c r="C40" s="10">
        <v>261</v>
      </c>
      <c r="D40" s="10">
        <v>6321</v>
      </c>
      <c r="E40" s="10">
        <v>53056</v>
      </c>
      <c r="F40" s="10">
        <v>307289</v>
      </c>
      <c r="G40" s="10">
        <v>106078</v>
      </c>
      <c r="H40" s="10">
        <v>8668</v>
      </c>
      <c r="I40" s="10">
        <v>1070</v>
      </c>
      <c r="J40" s="36"/>
      <c r="K40" s="36"/>
      <c r="L40" s="37"/>
    </row>
    <row r="41" spans="1:12" s="38" customFormat="1" ht="21" customHeight="1" x14ac:dyDescent="0.2">
      <c r="A41" s="72" t="s">
        <v>53</v>
      </c>
      <c r="B41" s="73">
        <f t="shared" si="0"/>
        <v>491973</v>
      </c>
      <c r="C41" s="70">
        <v>391</v>
      </c>
      <c r="D41" s="70">
        <v>6763</v>
      </c>
      <c r="E41" s="70">
        <v>52929</v>
      </c>
      <c r="F41" s="70">
        <v>321233</v>
      </c>
      <c r="G41" s="70">
        <v>101379</v>
      </c>
      <c r="H41" s="70">
        <v>8208</v>
      </c>
      <c r="I41" s="70">
        <v>1070</v>
      </c>
      <c r="J41" s="36"/>
      <c r="K41" s="36"/>
      <c r="L41" s="37"/>
    </row>
    <row r="42" spans="1:12" s="38" customFormat="1" ht="21" customHeight="1" x14ac:dyDescent="0.2">
      <c r="A42" s="35" t="s">
        <v>54</v>
      </c>
      <c r="B42" s="36">
        <f t="shared" si="0"/>
        <v>478408</v>
      </c>
      <c r="C42" s="10">
        <v>305</v>
      </c>
      <c r="D42" s="10">
        <v>6419</v>
      </c>
      <c r="E42" s="10">
        <v>51884</v>
      </c>
      <c r="F42" s="10">
        <v>316700</v>
      </c>
      <c r="G42" s="10">
        <v>93070</v>
      </c>
      <c r="H42" s="10">
        <v>8847</v>
      </c>
      <c r="I42" s="10">
        <v>1183</v>
      </c>
      <c r="J42" s="36"/>
      <c r="K42" s="36"/>
      <c r="L42" s="37"/>
    </row>
    <row r="43" spans="1:12" s="38" customFormat="1" ht="21" customHeight="1" x14ac:dyDescent="0.2">
      <c r="A43" s="72" t="s">
        <v>55</v>
      </c>
      <c r="B43" s="74">
        <f t="shared" si="0"/>
        <v>469774</v>
      </c>
      <c r="C43" s="71">
        <v>167</v>
      </c>
      <c r="D43" s="71">
        <v>6218</v>
      </c>
      <c r="E43" s="71">
        <v>49768</v>
      </c>
      <c r="F43" s="71">
        <v>314753</v>
      </c>
      <c r="G43" s="71">
        <v>86679</v>
      </c>
      <c r="H43" s="71">
        <v>11011</v>
      </c>
      <c r="I43" s="71">
        <v>1178</v>
      </c>
      <c r="J43" s="36"/>
      <c r="K43" s="36"/>
      <c r="L43" s="37"/>
    </row>
    <row r="44" spans="1:12" s="38" customFormat="1" ht="21" customHeight="1" x14ac:dyDescent="0.2">
      <c r="A44" s="35" t="s">
        <v>56</v>
      </c>
      <c r="B44" s="36">
        <f t="shared" si="0"/>
        <v>481522</v>
      </c>
      <c r="C44" s="10">
        <v>259</v>
      </c>
      <c r="D44" s="10">
        <v>6376</v>
      </c>
      <c r="E44" s="10">
        <v>50976</v>
      </c>
      <c r="F44" s="10">
        <v>318434</v>
      </c>
      <c r="G44" s="10">
        <v>94234</v>
      </c>
      <c r="H44" s="10">
        <v>9977</v>
      </c>
      <c r="I44" s="10">
        <v>1266</v>
      </c>
      <c r="J44" s="36"/>
      <c r="K44" s="36"/>
      <c r="L44" s="37"/>
    </row>
    <row r="45" spans="1:12" s="38" customFormat="1" ht="21" customHeight="1" x14ac:dyDescent="0.2">
      <c r="A45" s="72" t="s">
        <v>57</v>
      </c>
      <c r="B45" s="73">
        <f t="shared" si="0"/>
        <v>498694</v>
      </c>
      <c r="C45" s="70">
        <v>268</v>
      </c>
      <c r="D45" s="70">
        <v>6517</v>
      </c>
      <c r="E45" s="70">
        <v>53258</v>
      </c>
      <c r="F45" s="70">
        <v>324290</v>
      </c>
      <c r="G45" s="70">
        <v>102978</v>
      </c>
      <c r="H45" s="70">
        <v>10066</v>
      </c>
      <c r="I45" s="70">
        <v>1317</v>
      </c>
      <c r="J45" s="36"/>
      <c r="K45" s="36"/>
      <c r="L45" s="37"/>
    </row>
    <row r="46" spans="1:12" s="38" customFormat="1" ht="21" customHeight="1" x14ac:dyDescent="0.2">
      <c r="A46" s="35" t="s">
        <v>58</v>
      </c>
      <c r="B46" s="36">
        <f t="shared" si="0"/>
        <v>498382</v>
      </c>
      <c r="C46" s="10">
        <v>278</v>
      </c>
      <c r="D46" s="10">
        <v>6228</v>
      </c>
      <c r="E46" s="10">
        <v>52812</v>
      </c>
      <c r="F46" s="10">
        <v>323964</v>
      </c>
      <c r="G46" s="10">
        <v>103591</v>
      </c>
      <c r="H46" s="10">
        <v>10357</v>
      </c>
      <c r="I46" s="10">
        <v>1152</v>
      </c>
      <c r="J46" s="36"/>
      <c r="K46" s="36"/>
      <c r="L46" s="37"/>
    </row>
    <row r="47" spans="1:12" s="38" customFormat="1" ht="21" customHeight="1" x14ac:dyDescent="0.2">
      <c r="A47" s="72" t="s">
        <v>59</v>
      </c>
      <c r="B47" s="74">
        <f t="shared" si="0"/>
        <v>485615</v>
      </c>
      <c r="C47" s="71">
        <v>252</v>
      </c>
      <c r="D47" s="71">
        <v>6045</v>
      </c>
      <c r="E47" s="71">
        <v>51525</v>
      </c>
      <c r="F47" s="71">
        <v>321955</v>
      </c>
      <c r="G47" s="71">
        <v>95039</v>
      </c>
      <c r="H47" s="71">
        <v>9732</v>
      </c>
      <c r="I47" s="71">
        <v>1067</v>
      </c>
      <c r="J47" s="36"/>
      <c r="K47" s="36"/>
      <c r="L47" s="37"/>
    </row>
    <row r="48" spans="1:12" s="38" customFormat="1" ht="21" customHeight="1" x14ac:dyDescent="0.2">
      <c r="A48" s="9" t="s">
        <v>125</v>
      </c>
      <c r="B48" s="36">
        <f t="shared" si="0"/>
        <v>483230</v>
      </c>
      <c r="C48" s="10">
        <v>270</v>
      </c>
      <c r="D48" s="10">
        <v>6106</v>
      </c>
      <c r="E48" s="10">
        <v>51293</v>
      </c>
      <c r="F48" s="10">
        <v>322529</v>
      </c>
      <c r="G48" s="10">
        <v>92064</v>
      </c>
      <c r="H48" s="10">
        <v>9818</v>
      </c>
      <c r="I48" s="10">
        <v>1150</v>
      </c>
      <c r="J48" s="36"/>
      <c r="K48" s="36"/>
      <c r="L48" s="37"/>
    </row>
    <row r="49" spans="1:12" s="38" customFormat="1" ht="21" customHeight="1" x14ac:dyDescent="0.2">
      <c r="A49" s="69" t="s">
        <v>126</v>
      </c>
      <c r="B49" s="73">
        <f t="shared" si="0"/>
        <v>487239</v>
      </c>
      <c r="C49" s="70">
        <v>278</v>
      </c>
      <c r="D49" s="70">
        <v>6154</v>
      </c>
      <c r="E49" s="70">
        <v>52098</v>
      </c>
      <c r="F49" s="70">
        <v>335425</v>
      </c>
      <c r="G49" s="70">
        <v>81794</v>
      </c>
      <c r="H49" s="70">
        <v>10310</v>
      </c>
      <c r="I49" s="70">
        <v>1180</v>
      </c>
      <c r="J49" s="36"/>
      <c r="K49" s="36"/>
      <c r="L49" s="37"/>
    </row>
    <row r="50" spans="1:12" s="38" customFormat="1" ht="21" customHeight="1" x14ac:dyDescent="0.2">
      <c r="A50" s="9" t="s">
        <v>127</v>
      </c>
      <c r="B50" s="36">
        <f t="shared" si="0"/>
        <v>502585</v>
      </c>
      <c r="C50" s="10">
        <v>285</v>
      </c>
      <c r="D50" s="10">
        <v>6379</v>
      </c>
      <c r="E50" s="10">
        <v>53181</v>
      </c>
      <c r="F50" s="10">
        <v>337690</v>
      </c>
      <c r="G50" s="10">
        <v>90478</v>
      </c>
      <c r="H50" s="10">
        <v>13420</v>
      </c>
      <c r="I50" s="10">
        <v>1152</v>
      </c>
      <c r="J50" s="36"/>
      <c r="K50" s="36"/>
      <c r="L50" s="37"/>
    </row>
    <row r="51" spans="1:12" s="38" customFormat="1" ht="21" customHeight="1" x14ac:dyDescent="0.2">
      <c r="A51" s="69" t="s">
        <v>128</v>
      </c>
      <c r="B51" s="74">
        <f t="shared" si="0"/>
        <v>511828</v>
      </c>
      <c r="C51" s="71">
        <v>299</v>
      </c>
      <c r="D51" s="71">
        <v>6623</v>
      </c>
      <c r="E51" s="71">
        <v>52421</v>
      </c>
      <c r="F51" s="71">
        <v>352537</v>
      </c>
      <c r="G51" s="71">
        <v>85322</v>
      </c>
      <c r="H51" s="71">
        <v>13391</v>
      </c>
      <c r="I51" s="71">
        <v>1235</v>
      </c>
      <c r="J51" s="36"/>
      <c r="K51" s="36"/>
      <c r="L51" s="37"/>
    </row>
    <row r="52" spans="1:12" s="38" customFormat="1" ht="21" customHeight="1" x14ac:dyDescent="0.2">
      <c r="A52" s="9" t="s">
        <v>132</v>
      </c>
      <c r="B52" s="36">
        <f t="shared" ref="B52:B55" si="1">+C52+D52+E52+F52+G52+H52+I52</f>
        <v>509743</v>
      </c>
      <c r="C52" s="10">
        <v>201</v>
      </c>
      <c r="D52" s="10">
        <v>6806</v>
      </c>
      <c r="E52" s="10">
        <v>52142</v>
      </c>
      <c r="F52" s="10">
        <v>347891</v>
      </c>
      <c r="G52" s="10">
        <v>89852</v>
      </c>
      <c r="H52" s="10">
        <v>11486</v>
      </c>
      <c r="I52" s="10">
        <v>1365</v>
      </c>
      <c r="J52" s="36"/>
      <c r="K52" s="36"/>
      <c r="L52" s="37"/>
    </row>
    <row r="53" spans="1:12" s="38" customFormat="1" ht="21" customHeight="1" x14ac:dyDescent="0.2">
      <c r="A53" s="69" t="s">
        <v>133</v>
      </c>
      <c r="B53" s="73">
        <f t="shared" si="1"/>
        <v>546551</v>
      </c>
      <c r="C53" s="70">
        <v>214</v>
      </c>
      <c r="D53" s="70">
        <v>6897</v>
      </c>
      <c r="E53" s="70">
        <v>55992</v>
      </c>
      <c r="F53" s="70">
        <v>352192</v>
      </c>
      <c r="G53" s="70">
        <v>115517</v>
      </c>
      <c r="H53" s="70">
        <v>14436</v>
      </c>
      <c r="I53" s="70">
        <v>1303</v>
      </c>
      <c r="J53" s="36"/>
      <c r="K53" s="36"/>
      <c r="L53" s="37"/>
    </row>
    <row r="54" spans="1:12" s="38" customFormat="1" ht="21" customHeight="1" x14ac:dyDescent="0.2">
      <c r="A54" s="9" t="s">
        <v>134</v>
      </c>
      <c r="B54" s="36">
        <f t="shared" si="1"/>
        <v>540699</v>
      </c>
      <c r="C54" s="10">
        <v>193</v>
      </c>
      <c r="D54" s="10">
        <v>6933</v>
      </c>
      <c r="E54" s="10">
        <v>54365</v>
      </c>
      <c r="F54" s="10">
        <v>355190</v>
      </c>
      <c r="G54" s="10">
        <v>110146</v>
      </c>
      <c r="H54" s="10">
        <v>12392</v>
      </c>
      <c r="I54" s="10">
        <v>1480</v>
      </c>
      <c r="J54" s="36"/>
      <c r="K54" s="36"/>
      <c r="L54" s="37"/>
    </row>
    <row r="55" spans="1:12" s="38" customFormat="1" ht="21" customHeight="1" x14ac:dyDescent="0.2">
      <c r="A55" s="69" t="s">
        <v>135</v>
      </c>
      <c r="B55" s="74">
        <f t="shared" si="1"/>
        <v>522428</v>
      </c>
      <c r="C55" s="71">
        <v>284</v>
      </c>
      <c r="D55" s="71">
        <v>7057</v>
      </c>
      <c r="E55" s="71">
        <v>55203</v>
      </c>
      <c r="F55" s="71">
        <v>361992</v>
      </c>
      <c r="G55" s="71">
        <v>85752</v>
      </c>
      <c r="H55" s="71">
        <v>10895</v>
      </c>
      <c r="I55" s="71">
        <v>1245</v>
      </c>
      <c r="J55" s="36"/>
      <c r="K55" s="36"/>
      <c r="L55" s="37"/>
    </row>
    <row r="56" spans="1:12" s="38" customFormat="1" ht="21" customHeight="1" x14ac:dyDescent="0.2">
      <c r="A56" s="9" t="s">
        <v>136</v>
      </c>
      <c r="B56" s="36">
        <f t="shared" ref="B56:B59" si="2">+C56+D56+E56+F56+G56+H56+I56</f>
        <v>543688</v>
      </c>
      <c r="C56" s="10">
        <v>286</v>
      </c>
      <c r="D56" s="10">
        <v>6917</v>
      </c>
      <c r="E56" s="10">
        <v>54409</v>
      </c>
      <c r="F56" s="10">
        <v>359905</v>
      </c>
      <c r="G56" s="10">
        <v>106746</v>
      </c>
      <c r="H56" s="10">
        <v>13544</v>
      </c>
      <c r="I56" s="10">
        <v>1881</v>
      </c>
      <c r="J56" s="36"/>
      <c r="K56" s="36"/>
      <c r="L56" s="37"/>
    </row>
    <row r="57" spans="1:12" s="38" customFormat="1" ht="21" customHeight="1" x14ac:dyDescent="0.2">
      <c r="A57" s="69" t="s">
        <v>137</v>
      </c>
      <c r="B57" s="73">
        <f t="shared" si="2"/>
        <v>582108</v>
      </c>
      <c r="C57" s="70">
        <v>335</v>
      </c>
      <c r="D57" s="70">
        <v>7267</v>
      </c>
      <c r="E57" s="70">
        <v>59460</v>
      </c>
      <c r="F57" s="70">
        <v>371755</v>
      </c>
      <c r="G57" s="70">
        <v>128234</v>
      </c>
      <c r="H57" s="70">
        <v>13214</v>
      </c>
      <c r="I57" s="70">
        <v>1843</v>
      </c>
      <c r="J57" s="36"/>
      <c r="K57" s="36"/>
      <c r="L57" s="37"/>
    </row>
    <row r="58" spans="1:12" s="38" customFormat="1" ht="21" customHeight="1" x14ac:dyDescent="0.2">
      <c r="A58" s="9" t="s">
        <v>138</v>
      </c>
      <c r="B58" s="36">
        <f t="shared" si="2"/>
        <v>575709</v>
      </c>
      <c r="C58" s="10">
        <v>317</v>
      </c>
      <c r="D58" s="10">
        <v>7010</v>
      </c>
      <c r="E58" s="10">
        <v>58071</v>
      </c>
      <c r="F58" s="10">
        <v>364235</v>
      </c>
      <c r="G58" s="10">
        <v>132555</v>
      </c>
      <c r="H58" s="10">
        <v>11631</v>
      </c>
      <c r="I58" s="10">
        <v>1890</v>
      </c>
      <c r="J58" s="36"/>
      <c r="K58" s="36"/>
      <c r="L58" s="37"/>
    </row>
    <row r="59" spans="1:12" s="38" customFormat="1" ht="21" customHeight="1" x14ac:dyDescent="0.2">
      <c r="A59" s="69" t="s">
        <v>139</v>
      </c>
      <c r="B59" s="74">
        <f t="shared" si="2"/>
        <v>610690</v>
      </c>
      <c r="C59" s="71">
        <v>274</v>
      </c>
      <c r="D59" s="71">
        <v>7399</v>
      </c>
      <c r="E59" s="71">
        <v>63546</v>
      </c>
      <c r="F59" s="71">
        <v>371511</v>
      </c>
      <c r="G59" s="71">
        <v>154033</v>
      </c>
      <c r="H59" s="71">
        <v>12045</v>
      </c>
      <c r="I59" s="71">
        <v>1882</v>
      </c>
      <c r="J59" s="36"/>
      <c r="K59" s="36"/>
      <c r="L59" s="37"/>
    </row>
    <row r="60" spans="1:12" s="38" customFormat="1" ht="21" customHeight="1" x14ac:dyDescent="0.2">
      <c r="A60" s="9" t="s">
        <v>140</v>
      </c>
      <c r="B60" s="36">
        <f t="shared" ref="B60:B67" si="3">+C60+D60+E60+F60+G60+H60+I60</f>
        <v>570337</v>
      </c>
      <c r="C60" s="10">
        <v>270</v>
      </c>
      <c r="D60" s="10">
        <v>6973</v>
      </c>
      <c r="E60" s="10">
        <v>59739</v>
      </c>
      <c r="F60" s="10">
        <v>358575</v>
      </c>
      <c r="G60" s="10">
        <v>131611</v>
      </c>
      <c r="H60" s="10">
        <v>11068</v>
      </c>
      <c r="I60" s="10">
        <v>2101</v>
      </c>
      <c r="J60" s="36"/>
      <c r="K60" s="36"/>
      <c r="L60" s="37"/>
    </row>
    <row r="61" spans="1:12" s="38" customFormat="1" ht="21" customHeight="1" x14ac:dyDescent="0.2">
      <c r="A61" s="69" t="s">
        <v>141</v>
      </c>
      <c r="B61" s="73">
        <f t="shared" si="3"/>
        <v>554735</v>
      </c>
      <c r="C61" s="70">
        <v>249</v>
      </c>
      <c r="D61" s="70">
        <v>6719</v>
      </c>
      <c r="E61" s="70">
        <v>62087</v>
      </c>
      <c r="F61" s="70">
        <v>354521</v>
      </c>
      <c r="G61" s="70">
        <v>116337</v>
      </c>
      <c r="H61" s="70">
        <v>12755</v>
      </c>
      <c r="I61" s="70">
        <v>2067</v>
      </c>
      <c r="J61" s="36"/>
      <c r="K61" s="36"/>
      <c r="L61" s="37"/>
    </row>
    <row r="62" spans="1:12" s="38" customFormat="1" ht="21" customHeight="1" x14ac:dyDescent="0.2">
      <c r="A62" s="9" t="s">
        <v>142</v>
      </c>
      <c r="B62" s="36">
        <f t="shared" si="3"/>
        <v>545684</v>
      </c>
      <c r="C62" s="10">
        <v>239</v>
      </c>
      <c r="D62" s="10">
        <v>6738</v>
      </c>
      <c r="E62" s="10">
        <v>65060</v>
      </c>
      <c r="F62" s="10">
        <v>351416</v>
      </c>
      <c r="G62" s="10">
        <v>107806</v>
      </c>
      <c r="H62" s="10">
        <v>12411</v>
      </c>
      <c r="I62" s="10">
        <v>2014</v>
      </c>
      <c r="J62" s="36"/>
      <c r="K62" s="36"/>
      <c r="L62" s="37"/>
    </row>
    <row r="63" spans="1:12" s="38" customFormat="1" ht="21" customHeight="1" x14ac:dyDescent="0.2">
      <c r="A63" s="69" t="s">
        <v>143</v>
      </c>
      <c r="B63" s="74">
        <f t="shared" si="3"/>
        <v>532897</v>
      </c>
      <c r="C63" s="71">
        <v>284</v>
      </c>
      <c r="D63" s="71">
        <v>6478</v>
      </c>
      <c r="E63" s="71">
        <v>66362</v>
      </c>
      <c r="F63" s="71">
        <v>335466</v>
      </c>
      <c r="G63" s="71">
        <v>110840</v>
      </c>
      <c r="H63" s="71">
        <v>11369</v>
      </c>
      <c r="I63" s="71">
        <v>2098</v>
      </c>
      <c r="J63" s="36"/>
      <c r="K63" s="36"/>
      <c r="L63" s="37"/>
    </row>
    <row r="64" spans="1:12" s="38" customFormat="1" ht="21" customHeight="1" x14ac:dyDescent="0.2">
      <c r="A64" s="35" t="s">
        <v>144</v>
      </c>
      <c r="B64" s="36">
        <f t="shared" si="3"/>
        <v>543936</v>
      </c>
      <c r="C64" s="36">
        <v>417</v>
      </c>
      <c r="D64" s="36">
        <v>6478</v>
      </c>
      <c r="E64" s="36">
        <v>69318</v>
      </c>
      <c r="F64" s="36">
        <v>341076</v>
      </c>
      <c r="G64" s="36">
        <v>112327</v>
      </c>
      <c r="H64" s="36">
        <v>12033</v>
      </c>
      <c r="I64" s="36">
        <v>2287</v>
      </c>
      <c r="J64" s="36"/>
      <c r="K64" s="36"/>
      <c r="L64" s="37"/>
    </row>
    <row r="65" spans="1:12" s="38" customFormat="1" ht="21" customHeight="1" x14ac:dyDescent="0.2">
      <c r="A65" s="72" t="s">
        <v>145</v>
      </c>
      <c r="B65" s="73">
        <f t="shared" si="3"/>
        <v>545060</v>
      </c>
      <c r="C65" s="73">
        <v>420</v>
      </c>
      <c r="D65" s="73">
        <v>6902</v>
      </c>
      <c r="E65" s="73">
        <v>72073</v>
      </c>
      <c r="F65" s="73">
        <v>349994</v>
      </c>
      <c r="G65" s="73">
        <v>99979</v>
      </c>
      <c r="H65" s="73">
        <v>13399</v>
      </c>
      <c r="I65" s="73">
        <v>2293</v>
      </c>
      <c r="J65" s="36"/>
      <c r="K65" s="36"/>
      <c r="L65" s="37"/>
    </row>
    <row r="66" spans="1:12" s="38" customFormat="1" ht="21" customHeight="1" x14ac:dyDescent="0.2">
      <c r="A66" s="35" t="s">
        <v>146</v>
      </c>
      <c r="B66" s="36">
        <f t="shared" si="3"/>
        <v>545361</v>
      </c>
      <c r="C66" s="36">
        <v>412</v>
      </c>
      <c r="D66" s="36">
        <v>6674</v>
      </c>
      <c r="E66" s="36">
        <v>71882</v>
      </c>
      <c r="F66" s="36">
        <v>342568</v>
      </c>
      <c r="G66" s="36">
        <v>107782</v>
      </c>
      <c r="H66" s="36">
        <v>13911</v>
      </c>
      <c r="I66" s="36">
        <v>2132</v>
      </c>
      <c r="J66" s="36"/>
      <c r="K66" s="36"/>
      <c r="L66" s="37"/>
    </row>
    <row r="67" spans="1:12" s="38" customFormat="1" ht="21" customHeight="1" x14ac:dyDescent="0.2">
      <c r="A67" s="72" t="s">
        <v>147</v>
      </c>
      <c r="B67" s="74">
        <f t="shared" si="3"/>
        <v>550159</v>
      </c>
      <c r="C67" s="74">
        <v>439</v>
      </c>
      <c r="D67" s="74">
        <v>6812</v>
      </c>
      <c r="E67" s="74">
        <v>72702</v>
      </c>
      <c r="F67" s="74">
        <v>346337</v>
      </c>
      <c r="G67" s="74">
        <v>111173</v>
      </c>
      <c r="H67" s="74">
        <v>10454</v>
      </c>
      <c r="I67" s="74">
        <v>2242</v>
      </c>
      <c r="J67" s="36"/>
      <c r="K67" s="36"/>
      <c r="L67" s="37"/>
    </row>
    <row r="68" spans="1:12" s="38" customFormat="1" ht="21" customHeight="1" x14ac:dyDescent="0.2">
      <c r="A68" s="35" t="s">
        <v>149</v>
      </c>
      <c r="B68" s="36">
        <f t="shared" ref="B68:B71" si="4">+C68+D68+E68+F68+G68+H68+I68</f>
        <v>537074</v>
      </c>
      <c r="C68" s="36">
        <v>385</v>
      </c>
      <c r="D68" s="36">
        <v>6944</v>
      </c>
      <c r="E68" s="36">
        <v>74272</v>
      </c>
      <c r="F68" s="36">
        <v>347081</v>
      </c>
      <c r="G68" s="36">
        <v>91064</v>
      </c>
      <c r="H68" s="36">
        <v>14721</v>
      </c>
      <c r="I68" s="36">
        <v>2607</v>
      </c>
      <c r="J68" s="36"/>
      <c r="K68" s="36"/>
      <c r="L68" s="37"/>
    </row>
    <row r="69" spans="1:12" s="38" customFormat="1" ht="21" customHeight="1" x14ac:dyDescent="0.2">
      <c r="A69" s="72" t="s">
        <v>150</v>
      </c>
      <c r="B69" s="73">
        <f t="shared" si="4"/>
        <v>539116</v>
      </c>
      <c r="C69" s="73">
        <v>365</v>
      </c>
      <c r="D69" s="73">
        <v>6782</v>
      </c>
      <c r="E69" s="73">
        <v>73756</v>
      </c>
      <c r="F69" s="73">
        <v>346958</v>
      </c>
      <c r="G69" s="73">
        <v>92404</v>
      </c>
      <c r="H69" s="73">
        <v>16414</v>
      </c>
      <c r="I69" s="73">
        <v>2437</v>
      </c>
      <c r="J69" s="36"/>
      <c r="K69" s="36"/>
      <c r="L69" s="37"/>
    </row>
    <row r="70" spans="1:12" s="38" customFormat="1" ht="21" customHeight="1" x14ac:dyDescent="0.2">
      <c r="A70" s="35" t="s">
        <v>151</v>
      </c>
      <c r="B70" s="36">
        <f t="shared" si="4"/>
        <v>572618</v>
      </c>
      <c r="C70" s="36">
        <v>410</v>
      </c>
      <c r="D70" s="36">
        <v>7119</v>
      </c>
      <c r="E70" s="36">
        <v>77066</v>
      </c>
      <c r="F70" s="36">
        <v>357649</v>
      </c>
      <c r="G70" s="36">
        <v>111191</v>
      </c>
      <c r="H70" s="36">
        <v>16841</v>
      </c>
      <c r="I70" s="36">
        <v>2342</v>
      </c>
      <c r="J70" s="36"/>
      <c r="K70" s="36"/>
      <c r="L70" s="37"/>
    </row>
    <row r="71" spans="1:12" s="38" customFormat="1" ht="21" customHeight="1" x14ac:dyDescent="0.2">
      <c r="A71" s="72" t="s">
        <v>152</v>
      </c>
      <c r="B71" s="74">
        <f t="shared" si="4"/>
        <v>571071</v>
      </c>
      <c r="C71" s="74">
        <v>942</v>
      </c>
      <c r="D71" s="74">
        <v>6866</v>
      </c>
      <c r="E71" s="74">
        <v>75203</v>
      </c>
      <c r="F71" s="74">
        <v>356146</v>
      </c>
      <c r="G71" s="74">
        <v>114302</v>
      </c>
      <c r="H71" s="74">
        <v>15206</v>
      </c>
      <c r="I71" s="74">
        <v>2406</v>
      </c>
      <c r="J71" s="36"/>
      <c r="K71" s="36"/>
      <c r="L71" s="37"/>
    </row>
    <row r="72" spans="1:12" s="38" customFormat="1" ht="21" customHeight="1" x14ac:dyDescent="0.2">
      <c r="A72" s="35" t="s">
        <v>153</v>
      </c>
      <c r="B72" s="36">
        <f t="shared" ref="B72:B75" si="5">+C72+D72+E72+F72+G72+H72+I72</f>
        <v>565597</v>
      </c>
      <c r="C72" s="36">
        <v>1013</v>
      </c>
      <c r="D72" s="36">
        <v>7377</v>
      </c>
      <c r="E72" s="36">
        <v>78091</v>
      </c>
      <c r="F72" s="36">
        <v>374394</v>
      </c>
      <c r="G72" s="36">
        <v>76970</v>
      </c>
      <c r="H72" s="36">
        <v>25118</v>
      </c>
      <c r="I72" s="36">
        <v>2634</v>
      </c>
      <c r="J72" s="36"/>
      <c r="K72" s="36"/>
      <c r="L72" s="37"/>
    </row>
    <row r="73" spans="1:12" s="38" customFormat="1" ht="21" customHeight="1" x14ac:dyDescent="0.2">
      <c r="A73" s="72" t="s">
        <v>154</v>
      </c>
      <c r="B73" s="73">
        <f t="shared" si="5"/>
        <v>567909</v>
      </c>
      <c r="C73" s="73">
        <v>1012</v>
      </c>
      <c r="D73" s="73">
        <v>7125</v>
      </c>
      <c r="E73" s="73">
        <v>69045</v>
      </c>
      <c r="F73" s="73">
        <v>365980</v>
      </c>
      <c r="G73" s="73">
        <v>99225</v>
      </c>
      <c r="H73" s="73">
        <v>22946</v>
      </c>
      <c r="I73" s="73">
        <v>2576</v>
      </c>
      <c r="J73" s="36"/>
      <c r="K73" s="36"/>
      <c r="L73" s="37"/>
    </row>
    <row r="74" spans="1:12" s="38" customFormat="1" ht="21" customHeight="1" x14ac:dyDescent="0.2">
      <c r="A74" s="35" t="s">
        <v>155</v>
      </c>
      <c r="B74" s="36">
        <f t="shared" si="5"/>
        <v>579385</v>
      </c>
      <c r="C74" s="36">
        <v>484</v>
      </c>
      <c r="D74" s="36">
        <v>7102</v>
      </c>
      <c r="E74" s="36">
        <v>74109</v>
      </c>
      <c r="F74" s="36">
        <v>371683</v>
      </c>
      <c r="G74" s="36">
        <v>100779</v>
      </c>
      <c r="H74" s="36">
        <v>22765</v>
      </c>
      <c r="I74" s="36">
        <v>2463</v>
      </c>
      <c r="J74" s="36"/>
      <c r="K74" s="36"/>
      <c r="L74" s="37"/>
    </row>
    <row r="75" spans="1:12" s="38" customFormat="1" ht="21" customHeight="1" x14ac:dyDescent="0.2">
      <c r="A75" s="72" t="s">
        <v>156</v>
      </c>
      <c r="B75" s="74">
        <f t="shared" si="5"/>
        <v>616832</v>
      </c>
      <c r="C75" s="74">
        <v>530</v>
      </c>
      <c r="D75" s="74">
        <v>7128</v>
      </c>
      <c r="E75" s="74">
        <v>77831</v>
      </c>
      <c r="F75" s="74">
        <v>382912</v>
      </c>
      <c r="G75" s="74">
        <v>124322</v>
      </c>
      <c r="H75" s="74">
        <v>21520</v>
      </c>
      <c r="I75" s="74">
        <v>2589</v>
      </c>
      <c r="J75" s="36"/>
      <c r="K75" s="36"/>
      <c r="L75" s="37"/>
    </row>
    <row r="76" spans="1:12" s="38" customFormat="1" ht="21" customHeight="1" x14ac:dyDescent="0.2">
      <c r="A76" s="35" t="s">
        <v>158</v>
      </c>
      <c r="B76" s="36">
        <f t="shared" ref="B76:B79" si="6">+C76+D76+E76+F76+G76+H76+I76</f>
        <v>640379</v>
      </c>
      <c r="C76" s="36">
        <v>517</v>
      </c>
      <c r="D76" s="36">
        <v>7337</v>
      </c>
      <c r="E76" s="36">
        <v>85416</v>
      </c>
      <c r="F76" s="36">
        <v>411474</v>
      </c>
      <c r="G76" s="36">
        <v>109227</v>
      </c>
      <c r="H76" s="36">
        <v>23468</v>
      </c>
      <c r="I76" s="36">
        <v>2940</v>
      </c>
      <c r="J76" s="36"/>
      <c r="K76" s="36"/>
      <c r="L76" s="37"/>
    </row>
    <row r="77" spans="1:12" s="38" customFormat="1" ht="21" customHeight="1" x14ac:dyDescent="0.2">
      <c r="A77" s="72" t="s">
        <v>159</v>
      </c>
      <c r="B77" s="73">
        <f t="shared" si="6"/>
        <v>629002</v>
      </c>
      <c r="C77" s="73">
        <v>516</v>
      </c>
      <c r="D77" s="73">
        <v>7079</v>
      </c>
      <c r="E77" s="73">
        <v>86828</v>
      </c>
      <c r="F77" s="73">
        <v>407720</v>
      </c>
      <c r="G77" s="73">
        <v>102633</v>
      </c>
      <c r="H77" s="73">
        <v>21400</v>
      </c>
      <c r="I77" s="73">
        <v>2826</v>
      </c>
      <c r="J77" s="36"/>
      <c r="K77" s="36"/>
      <c r="L77" s="37"/>
    </row>
    <row r="78" spans="1:12" s="38" customFormat="1" ht="21" customHeight="1" x14ac:dyDescent="0.2">
      <c r="A78" s="35" t="s">
        <v>160</v>
      </c>
      <c r="B78" s="36">
        <f t="shared" si="6"/>
        <v>668790</v>
      </c>
      <c r="C78" s="36">
        <v>742</v>
      </c>
      <c r="D78" s="36">
        <v>29389</v>
      </c>
      <c r="E78" s="36">
        <v>91167</v>
      </c>
      <c r="F78" s="36">
        <v>418329</v>
      </c>
      <c r="G78" s="36">
        <v>106071</v>
      </c>
      <c r="H78" s="36">
        <v>20357</v>
      </c>
      <c r="I78" s="36">
        <v>2735</v>
      </c>
      <c r="J78" s="36"/>
      <c r="K78" s="36"/>
      <c r="L78" s="37"/>
    </row>
    <row r="79" spans="1:12" s="38" customFormat="1" ht="21" customHeight="1" x14ac:dyDescent="0.2">
      <c r="A79" s="72" t="s">
        <v>161</v>
      </c>
      <c r="B79" s="74">
        <f t="shared" si="6"/>
        <v>692389</v>
      </c>
      <c r="C79" s="74">
        <v>719</v>
      </c>
      <c r="D79" s="74">
        <v>29767</v>
      </c>
      <c r="E79" s="74">
        <v>97734</v>
      </c>
      <c r="F79" s="74">
        <v>421757</v>
      </c>
      <c r="G79" s="74">
        <v>123268</v>
      </c>
      <c r="H79" s="74">
        <v>16269</v>
      </c>
      <c r="I79" s="74">
        <v>2875</v>
      </c>
      <c r="J79" s="36"/>
      <c r="K79" s="36"/>
      <c r="L79" s="37"/>
    </row>
    <row r="80" spans="1:12" s="38" customFormat="1" ht="21" customHeight="1" x14ac:dyDescent="0.2">
      <c r="A80" s="35" t="s">
        <v>162</v>
      </c>
      <c r="B80" s="36">
        <f t="shared" ref="B80:B83" si="7">+C80+D80+E80+F80+G80+H80+I80</f>
        <v>728238</v>
      </c>
      <c r="C80" s="36">
        <v>736</v>
      </c>
      <c r="D80" s="36">
        <v>30252</v>
      </c>
      <c r="E80" s="36">
        <v>105712</v>
      </c>
      <c r="F80" s="36">
        <v>439550</v>
      </c>
      <c r="G80" s="36">
        <v>131808</v>
      </c>
      <c r="H80" s="36">
        <v>16834</v>
      </c>
      <c r="I80" s="36">
        <v>3346</v>
      </c>
      <c r="J80" s="36"/>
      <c r="K80" s="36"/>
      <c r="L80" s="37"/>
    </row>
    <row r="81" spans="1:12" s="38" customFormat="1" ht="21" customHeight="1" x14ac:dyDescent="0.2">
      <c r="A81" s="72" t="s">
        <v>163</v>
      </c>
      <c r="B81" s="73">
        <f t="shared" si="7"/>
        <v>760497</v>
      </c>
      <c r="C81" s="73">
        <v>773</v>
      </c>
      <c r="D81" s="73">
        <v>31024</v>
      </c>
      <c r="E81" s="73">
        <v>119224</v>
      </c>
      <c r="F81" s="73">
        <v>451066</v>
      </c>
      <c r="G81" s="73">
        <v>138402</v>
      </c>
      <c r="H81" s="73">
        <v>16837</v>
      </c>
      <c r="I81" s="73">
        <v>3171</v>
      </c>
      <c r="J81" s="36"/>
      <c r="K81" s="36"/>
      <c r="L81" s="37"/>
    </row>
    <row r="82" spans="1:12" s="38" customFormat="1" ht="21" customHeight="1" x14ac:dyDescent="0.2">
      <c r="A82" s="35" t="s">
        <v>164</v>
      </c>
      <c r="B82" s="36">
        <f t="shared" si="7"/>
        <v>804906</v>
      </c>
      <c r="C82" s="36">
        <v>859</v>
      </c>
      <c r="D82" s="36">
        <v>33479</v>
      </c>
      <c r="E82" s="36">
        <v>126075</v>
      </c>
      <c r="F82" s="36">
        <v>472429</v>
      </c>
      <c r="G82" s="36">
        <v>152492</v>
      </c>
      <c r="H82" s="36">
        <v>16590</v>
      </c>
      <c r="I82" s="36">
        <v>2982</v>
      </c>
      <c r="J82" s="36"/>
      <c r="K82" s="36"/>
      <c r="L82" s="37"/>
    </row>
    <row r="83" spans="1:12" s="38" customFormat="1" ht="21" customHeight="1" x14ac:dyDescent="0.2">
      <c r="A83" s="72" t="s">
        <v>165</v>
      </c>
      <c r="B83" s="74">
        <f t="shared" si="7"/>
        <v>774417</v>
      </c>
      <c r="C83" s="74">
        <v>965</v>
      </c>
      <c r="D83" s="74">
        <v>30731</v>
      </c>
      <c r="E83" s="74">
        <v>112729</v>
      </c>
      <c r="F83" s="74">
        <v>473844</v>
      </c>
      <c r="G83" s="74">
        <v>138407</v>
      </c>
      <c r="H83" s="74">
        <v>14689</v>
      </c>
      <c r="I83" s="74">
        <v>3052</v>
      </c>
      <c r="J83" s="36"/>
      <c r="K83" s="36"/>
      <c r="L83" s="37"/>
    </row>
    <row r="84" spans="1:12" s="38" customFormat="1" ht="21" customHeight="1" x14ac:dyDescent="0.2">
      <c r="A84" s="35" t="s">
        <v>166</v>
      </c>
      <c r="B84" s="36">
        <f t="shared" ref="B84:B87" si="8">+C84+D84+E84+F84+G84+H84+I84</f>
        <v>782133</v>
      </c>
      <c r="C84" s="36">
        <v>852</v>
      </c>
      <c r="D84" s="36">
        <v>30227</v>
      </c>
      <c r="E84" s="36">
        <v>115889</v>
      </c>
      <c r="F84" s="36">
        <v>479407</v>
      </c>
      <c r="G84" s="36">
        <v>133645</v>
      </c>
      <c r="H84" s="36">
        <v>17864</v>
      </c>
      <c r="I84" s="36">
        <v>4249</v>
      </c>
      <c r="J84" s="36"/>
      <c r="K84" s="36"/>
      <c r="L84" s="37"/>
    </row>
    <row r="85" spans="1:12" s="38" customFormat="1" ht="21" customHeight="1" x14ac:dyDescent="0.2">
      <c r="A85" s="72" t="s">
        <v>167</v>
      </c>
      <c r="B85" s="73">
        <f t="shared" si="8"/>
        <v>772343</v>
      </c>
      <c r="C85" s="73">
        <v>843</v>
      </c>
      <c r="D85" s="73">
        <v>28383</v>
      </c>
      <c r="E85" s="73">
        <v>110501</v>
      </c>
      <c r="F85" s="73">
        <v>467511</v>
      </c>
      <c r="G85" s="73">
        <v>146622</v>
      </c>
      <c r="H85" s="73">
        <v>14834</v>
      </c>
      <c r="I85" s="73">
        <v>3649</v>
      </c>
      <c r="J85" s="36"/>
      <c r="K85" s="36"/>
      <c r="L85" s="37"/>
    </row>
    <row r="86" spans="1:12" s="38" customFormat="1" ht="21" customHeight="1" x14ac:dyDescent="0.2">
      <c r="A86" s="35" t="s">
        <v>168</v>
      </c>
      <c r="B86" s="36">
        <f t="shared" si="8"/>
        <v>805026</v>
      </c>
      <c r="C86" s="36">
        <v>847</v>
      </c>
      <c r="D86" s="36">
        <v>30166</v>
      </c>
      <c r="E86" s="36">
        <v>112757</v>
      </c>
      <c r="F86" s="36">
        <v>473482</v>
      </c>
      <c r="G86" s="36">
        <v>169792</v>
      </c>
      <c r="H86" s="36">
        <v>14422</v>
      </c>
      <c r="I86" s="36">
        <v>3560</v>
      </c>
      <c r="J86" s="36"/>
      <c r="K86" s="36"/>
      <c r="L86" s="37"/>
    </row>
    <row r="87" spans="1:12" s="38" customFormat="1" ht="21" customHeight="1" x14ac:dyDescent="0.2">
      <c r="A87" s="72" t="s">
        <v>169</v>
      </c>
      <c r="B87" s="74">
        <f t="shared" si="8"/>
        <v>797875</v>
      </c>
      <c r="C87" s="74">
        <v>881</v>
      </c>
      <c r="D87" s="74">
        <v>27686</v>
      </c>
      <c r="E87" s="74">
        <v>99349</v>
      </c>
      <c r="F87" s="74">
        <v>495179</v>
      </c>
      <c r="G87" s="74">
        <v>153914</v>
      </c>
      <c r="H87" s="74">
        <v>17115</v>
      </c>
      <c r="I87" s="74">
        <v>3751</v>
      </c>
      <c r="J87" s="36"/>
      <c r="K87" s="36"/>
      <c r="L87" s="37"/>
    </row>
    <row r="88" spans="1:12" s="38" customFormat="1" ht="21" customHeight="1" x14ac:dyDescent="0.2">
      <c r="A88" s="35" t="s">
        <v>170</v>
      </c>
      <c r="B88" s="36">
        <f t="shared" ref="B88:B91" si="9">+C88+D88+E88+F88+G88+H88+I88</f>
        <v>797315</v>
      </c>
      <c r="C88" s="36">
        <v>912</v>
      </c>
      <c r="D88" s="36">
        <v>27535</v>
      </c>
      <c r="E88" s="36">
        <v>102221</v>
      </c>
      <c r="F88" s="36">
        <v>488622</v>
      </c>
      <c r="G88" s="36">
        <v>157057</v>
      </c>
      <c r="H88" s="36">
        <v>16839</v>
      </c>
      <c r="I88" s="36">
        <v>4129</v>
      </c>
      <c r="J88" s="36"/>
      <c r="K88" s="36"/>
      <c r="L88" s="37"/>
    </row>
    <row r="89" spans="1:12" s="38" customFormat="1" ht="21" customHeight="1" x14ac:dyDescent="0.2">
      <c r="A89" s="72" t="s">
        <v>171</v>
      </c>
      <c r="B89" s="73"/>
      <c r="C89" s="73"/>
      <c r="D89" s="73"/>
      <c r="E89" s="73"/>
      <c r="F89" s="73"/>
      <c r="G89" s="73"/>
      <c r="H89" s="73"/>
      <c r="I89" s="73"/>
      <c r="J89" s="36"/>
      <c r="K89" s="36"/>
      <c r="L89" s="37"/>
    </row>
    <row r="90" spans="1:12" s="38" customFormat="1" ht="21" customHeight="1" x14ac:dyDescent="0.2">
      <c r="A90" s="35" t="s">
        <v>172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7"/>
    </row>
    <row r="91" spans="1:12" s="38" customFormat="1" ht="21" customHeight="1" x14ac:dyDescent="0.2">
      <c r="A91" s="72" t="s">
        <v>173</v>
      </c>
      <c r="B91" s="74"/>
      <c r="C91" s="74"/>
      <c r="D91" s="74"/>
      <c r="E91" s="74"/>
      <c r="F91" s="74"/>
      <c r="G91" s="74"/>
      <c r="H91" s="74"/>
      <c r="I91" s="74"/>
      <c r="J91" s="36"/>
      <c r="K91" s="36"/>
      <c r="L91" s="37"/>
    </row>
  </sheetData>
  <mergeCells count="2">
    <mergeCell ref="A5:A6"/>
    <mergeCell ref="B5:I5"/>
  </mergeCells>
  <pageMargins left="0.19685039370078741" right="0.15748031496062992" top="0.6692913385826772" bottom="0.43307086614173229" header="0.31496062992125984" footer="0.15748031496062992"/>
  <pageSetup paperSize="9" scale="58" fitToHeight="4" orientation="landscape" r:id="rId1"/>
  <headerFooter alignWithMargins="0">
    <oddFooter>&amp;R&amp;D</oddFooter>
  </headerFooter>
  <rowBreaks count="2" manualBreakCount="2">
    <brk id="39" max="8" man="1"/>
    <brk id="7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2"/>
  </sheetPr>
  <dimension ref="A1:AE95"/>
  <sheetViews>
    <sheetView showGridLines="0" view="pageBreakPreview" zoomScale="80" zoomScaleNormal="100" zoomScaleSheetLayoutView="80" workbookViewId="0">
      <pane ySplit="11" topLeftCell="A72" activePane="bottomLeft" state="frozen"/>
      <selection activeCell="A9" sqref="A9"/>
      <selection pane="bottomLeft" activeCell="A92" sqref="A92"/>
    </sheetView>
  </sheetViews>
  <sheetFormatPr defaultColWidth="9.140625" defaultRowHeight="12.75" x14ac:dyDescent="0.2"/>
  <cols>
    <col min="1" max="1" width="12.7109375" style="3" customWidth="1"/>
    <col min="2" max="11" width="14" style="3" customWidth="1"/>
    <col min="12" max="12" width="16.28515625" style="3" customWidth="1"/>
    <col min="13" max="13" width="15.5703125" style="3" customWidth="1"/>
    <col min="14" max="17" width="14" style="3" customWidth="1"/>
    <col min="18" max="18" width="22.140625" style="3" customWidth="1"/>
    <col min="19" max="19" width="21.28515625" style="3" customWidth="1"/>
    <col min="20" max="20" width="16.140625" style="3" customWidth="1"/>
    <col min="21" max="16384" width="9.140625" style="3"/>
  </cols>
  <sheetData>
    <row r="1" spans="1:31" s="2" customFormat="1" ht="18" x14ac:dyDescent="0.2">
      <c r="A1" s="1" t="s">
        <v>9</v>
      </c>
    </row>
    <row r="3" spans="1:31" ht="15.75" x14ac:dyDescent="0.25">
      <c r="A3" s="5" t="s">
        <v>67</v>
      </c>
      <c r="C3" s="5"/>
      <c r="D3" s="5"/>
    </row>
    <row r="4" spans="1:31" x14ac:dyDescent="0.2">
      <c r="N4" s="6"/>
      <c r="O4" s="6"/>
      <c r="P4" s="6"/>
      <c r="Q4" s="6"/>
      <c r="R4" s="6"/>
      <c r="S4" s="6"/>
      <c r="T4" s="6"/>
    </row>
    <row r="5" spans="1:31" ht="24.75" customHeight="1" x14ac:dyDescent="0.25">
      <c r="A5" s="87"/>
      <c r="B5" s="187" t="s">
        <v>68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8"/>
    </row>
    <row r="6" spans="1:31" ht="31.5" customHeight="1" x14ac:dyDescent="0.25">
      <c r="A6" s="88"/>
      <c r="B6" s="189" t="s">
        <v>13</v>
      </c>
      <c r="C6" s="129" t="s">
        <v>14</v>
      </c>
      <c r="D6" s="193" t="s">
        <v>15</v>
      </c>
      <c r="E6" s="133" t="s">
        <v>16</v>
      </c>
      <c r="F6" s="122"/>
      <c r="G6" s="123"/>
      <c r="H6" s="133" t="s">
        <v>17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</row>
    <row r="7" spans="1:31" s="7" customFormat="1" ht="25.5" customHeight="1" x14ac:dyDescent="0.25">
      <c r="A7" s="88"/>
      <c r="B7" s="189"/>
      <c r="C7" s="191"/>
      <c r="D7" s="194"/>
      <c r="E7" s="196" t="s">
        <v>13</v>
      </c>
      <c r="F7" s="172" t="s">
        <v>14</v>
      </c>
      <c r="G7" s="174"/>
      <c r="H7" s="196" t="s">
        <v>13</v>
      </c>
      <c r="I7" s="172" t="s">
        <v>14</v>
      </c>
      <c r="J7" s="173"/>
      <c r="K7" s="173"/>
      <c r="L7" s="173"/>
      <c r="M7" s="174"/>
      <c r="N7" s="172" t="s">
        <v>15</v>
      </c>
      <c r="O7" s="173"/>
      <c r="P7" s="173"/>
      <c r="Q7" s="173"/>
      <c r="R7" s="173"/>
      <c r="S7" s="173"/>
      <c r="T7" s="174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7" customFormat="1" ht="30.75" customHeight="1" x14ac:dyDescent="0.2">
      <c r="A8" s="89" t="s">
        <v>12</v>
      </c>
      <c r="B8" s="189"/>
      <c r="C8" s="191"/>
      <c r="D8" s="194"/>
      <c r="E8" s="196"/>
      <c r="F8" s="175" t="s">
        <v>66</v>
      </c>
      <c r="G8" s="198" t="s">
        <v>105</v>
      </c>
      <c r="H8" s="196"/>
      <c r="I8" s="175" t="s">
        <v>66</v>
      </c>
      <c r="J8" s="177" t="s">
        <v>69</v>
      </c>
      <c r="K8" s="177" t="s">
        <v>0</v>
      </c>
      <c r="L8" s="178"/>
      <c r="M8" s="179"/>
      <c r="N8" s="175" t="s">
        <v>66</v>
      </c>
      <c r="O8" s="177" t="s">
        <v>69</v>
      </c>
      <c r="P8" s="177" t="s">
        <v>0</v>
      </c>
      <c r="Q8" s="178"/>
      <c r="R8" s="178"/>
      <c r="S8" s="178"/>
      <c r="T8" s="179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7" customFormat="1" ht="38.25" customHeight="1" x14ac:dyDescent="0.25">
      <c r="A9" s="88"/>
      <c r="B9" s="189"/>
      <c r="C9" s="191"/>
      <c r="D9" s="194"/>
      <c r="E9" s="196"/>
      <c r="F9" s="175"/>
      <c r="G9" s="199"/>
      <c r="H9" s="196"/>
      <c r="I9" s="175"/>
      <c r="J9" s="182"/>
      <c r="K9" s="182" t="s">
        <v>66</v>
      </c>
      <c r="L9" s="180" t="s">
        <v>70</v>
      </c>
      <c r="M9" s="180" t="s">
        <v>71</v>
      </c>
      <c r="N9" s="175"/>
      <c r="O9" s="182"/>
      <c r="P9" s="182" t="s">
        <v>66</v>
      </c>
      <c r="Q9" s="184" t="s">
        <v>70</v>
      </c>
      <c r="R9" s="185"/>
      <c r="S9" s="186"/>
      <c r="T9" s="180" t="s">
        <v>71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23" customFormat="1" ht="55.5" customHeight="1" x14ac:dyDescent="0.25">
      <c r="A10" s="90"/>
      <c r="B10" s="190"/>
      <c r="C10" s="192"/>
      <c r="D10" s="195"/>
      <c r="E10" s="197"/>
      <c r="F10" s="176"/>
      <c r="G10" s="200"/>
      <c r="H10" s="197"/>
      <c r="I10" s="176"/>
      <c r="J10" s="183"/>
      <c r="K10" s="183"/>
      <c r="L10" s="181"/>
      <c r="M10" s="181"/>
      <c r="N10" s="176"/>
      <c r="O10" s="183"/>
      <c r="P10" s="183"/>
      <c r="Q10" s="120" t="s">
        <v>66</v>
      </c>
      <c r="R10" s="121" t="s">
        <v>72</v>
      </c>
      <c r="S10" s="121" t="s">
        <v>73</v>
      </c>
      <c r="T10" s="18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8" customFormat="1" ht="21" customHeight="1" x14ac:dyDescent="0.2">
      <c r="A11" s="68">
        <v>1</v>
      </c>
      <c r="B11" s="68">
        <f t="shared" ref="B11:T11" si="0">A11+1</f>
        <v>2</v>
      </c>
      <c r="C11" s="68">
        <f t="shared" si="0"/>
        <v>3</v>
      </c>
      <c r="D11" s="68">
        <f t="shared" si="0"/>
        <v>4</v>
      </c>
      <c r="E11" s="68">
        <f t="shared" si="0"/>
        <v>5</v>
      </c>
      <c r="F11" s="68">
        <f t="shared" si="0"/>
        <v>6</v>
      </c>
      <c r="G11" s="68">
        <f t="shared" si="0"/>
        <v>7</v>
      </c>
      <c r="H11" s="68">
        <f t="shared" si="0"/>
        <v>8</v>
      </c>
      <c r="I11" s="68">
        <f t="shared" si="0"/>
        <v>9</v>
      </c>
      <c r="J11" s="68">
        <f t="shared" si="0"/>
        <v>10</v>
      </c>
      <c r="K11" s="68">
        <f t="shared" si="0"/>
        <v>11</v>
      </c>
      <c r="L11" s="68">
        <f t="shared" si="0"/>
        <v>12</v>
      </c>
      <c r="M11" s="68">
        <f t="shared" si="0"/>
        <v>13</v>
      </c>
      <c r="N11" s="68">
        <f t="shared" si="0"/>
        <v>14</v>
      </c>
      <c r="O11" s="68">
        <f t="shared" ref="O11" si="1">N11+1</f>
        <v>15</v>
      </c>
      <c r="P11" s="68">
        <f t="shared" ref="P11" si="2">O11+1</f>
        <v>16</v>
      </c>
      <c r="Q11" s="68">
        <f>P11+1</f>
        <v>17</v>
      </c>
      <c r="R11" s="68">
        <f t="shared" si="0"/>
        <v>18</v>
      </c>
      <c r="S11" s="68">
        <f t="shared" si="0"/>
        <v>19</v>
      </c>
      <c r="T11" s="68">
        <f t="shared" si="0"/>
        <v>20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21" customHeight="1" x14ac:dyDescent="0.2">
      <c r="A12" s="9" t="s">
        <v>20</v>
      </c>
      <c r="B12" s="10">
        <f>+C12-D12</f>
        <v>-172449</v>
      </c>
      <c r="C12" s="10">
        <f>+F12+I12+'MPI rząd 2-IIP government 2'!C10+'MPI rząd 2-IIP government 2'!O10</f>
        <v>8499</v>
      </c>
      <c r="D12" s="10">
        <f>+N12+'MPI rząd 2-IIP government 2'!I10+'MPI rząd 2-IIP government 2'!P10</f>
        <v>180948</v>
      </c>
      <c r="E12" s="10">
        <f>+F12</f>
        <v>533</v>
      </c>
      <c r="F12" s="10">
        <f>+G12</f>
        <v>533</v>
      </c>
      <c r="G12" s="10">
        <v>533</v>
      </c>
      <c r="H12" s="10">
        <f>+I12-N12</f>
        <v>-97291</v>
      </c>
      <c r="I12" s="10">
        <f>+J12+K12</f>
        <v>1724</v>
      </c>
      <c r="J12" s="10">
        <v>0</v>
      </c>
      <c r="K12" s="10">
        <f>+L12+M12</f>
        <v>1724</v>
      </c>
      <c r="L12" s="10">
        <v>1724</v>
      </c>
      <c r="M12" s="10">
        <v>0</v>
      </c>
      <c r="N12" s="10">
        <f>+P12+O12</f>
        <v>99015</v>
      </c>
      <c r="O12" s="10">
        <v>0</v>
      </c>
      <c r="P12" s="10">
        <f>+Q12+T12</f>
        <v>99015</v>
      </c>
      <c r="Q12" s="10">
        <f>+R12+S12</f>
        <v>98922</v>
      </c>
      <c r="R12" s="10">
        <v>44207</v>
      </c>
      <c r="S12" s="10">
        <v>54715</v>
      </c>
      <c r="T12" s="10">
        <v>93</v>
      </c>
      <c r="U12" s="16"/>
    </row>
    <row r="13" spans="1:31" ht="21" customHeight="1" x14ac:dyDescent="0.2">
      <c r="A13" s="69" t="s">
        <v>21</v>
      </c>
      <c r="B13" s="70">
        <f t="shared" ref="B13:B55" si="3">+C13-D13</f>
        <v>-175988</v>
      </c>
      <c r="C13" s="70">
        <f>+F13+I13+'MPI rząd 2-IIP government 2'!C11+'MPI rząd 2-IIP government 2'!O11</f>
        <v>8139</v>
      </c>
      <c r="D13" s="70">
        <f>+N13+'MPI rząd 2-IIP government 2'!I11+'MPI rząd 2-IIP government 2'!P11</f>
        <v>184127</v>
      </c>
      <c r="E13" s="70">
        <f t="shared" ref="E13:F13" si="4">+F13</f>
        <v>514</v>
      </c>
      <c r="F13" s="70">
        <f t="shared" si="4"/>
        <v>514</v>
      </c>
      <c r="G13" s="70">
        <v>514</v>
      </c>
      <c r="H13" s="70">
        <f t="shared" ref="H13:H55" si="5">+I13-N13</f>
        <v>-104298</v>
      </c>
      <c r="I13" s="70">
        <f t="shared" ref="I13:I55" si="6">+J13+K13</f>
        <v>1539</v>
      </c>
      <c r="J13" s="70">
        <v>0</v>
      </c>
      <c r="K13" s="70">
        <f t="shared" ref="K13:K55" si="7">+L13+M13</f>
        <v>1539</v>
      </c>
      <c r="L13" s="70">
        <v>1539</v>
      </c>
      <c r="M13" s="70">
        <v>0</v>
      </c>
      <c r="N13" s="70">
        <f>+P13+O13</f>
        <v>105837</v>
      </c>
      <c r="O13" s="70">
        <v>0</v>
      </c>
      <c r="P13" s="70">
        <f t="shared" ref="P13:P55" si="8">+Q13+T13</f>
        <v>105837</v>
      </c>
      <c r="Q13" s="70">
        <f t="shared" ref="Q13:Q55" si="9">+R13+S13</f>
        <v>105629</v>
      </c>
      <c r="R13" s="70">
        <v>52223</v>
      </c>
      <c r="S13" s="70">
        <v>53406</v>
      </c>
      <c r="T13" s="70">
        <v>208</v>
      </c>
    </row>
    <row r="14" spans="1:31" ht="21" customHeight="1" x14ac:dyDescent="0.2">
      <c r="A14" s="9" t="s">
        <v>22</v>
      </c>
      <c r="B14" s="10">
        <f t="shared" si="3"/>
        <v>-171095</v>
      </c>
      <c r="C14" s="10">
        <f>+F14+I14+'MPI rząd 2-IIP government 2'!C12+'MPI rząd 2-IIP government 2'!O12</f>
        <v>8262</v>
      </c>
      <c r="D14" s="10">
        <f>+N14+'MPI rząd 2-IIP government 2'!I12+'MPI rząd 2-IIP government 2'!P12</f>
        <v>179357</v>
      </c>
      <c r="E14" s="10">
        <f t="shared" ref="E14:F14" si="10">+F14</f>
        <v>488</v>
      </c>
      <c r="F14" s="10">
        <f t="shared" si="10"/>
        <v>488</v>
      </c>
      <c r="G14" s="10">
        <v>488</v>
      </c>
      <c r="H14" s="10">
        <f t="shared" si="5"/>
        <v>-105696</v>
      </c>
      <c r="I14" s="10">
        <f t="shared" si="6"/>
        <v>1611</v>
      </c>
      <c r="J14" s="10">
        <v>0</v>
      </c>
      <c r="K14" s="10">
        <f t="shared" si="7"/>
        <v>1611</v>
      </c>
      <c r="L14" s="10">
        <v>1611</v>
      </c>
      <c r="M14" s="10">
        <v>0</v>
      </c>
      <c r="N14" s="10">
        <f t="shared" ref="N14:N77" si="11">+P14+O14</f>
        <v>107307</v>
      </c>
      <c r="O14" s="10">
        <v>0</v>
      </c>
      <c r="P14" s="10">
        <f t="shared" si="8"/>
        <v>107307</v>
      </c>
      <c r="Q14" s="10">
        <f t="shared" si="9"/>
        <v>106528</v>
      </c>
      <c r="R14" s="10">
        <v>55334</v>
      </c>
      <c r="S14" s="10">
        <v>51194</v>
      </c>
      <c r="T14" s="10">
        <v>779</v>
      </c>
    </row>
    <row r="15" spans="1:31" ht="21" customHeight="1" x14ac:dyDescent="0.2">
      <c r="A15" s="69" t="s">
        <v>23</v>
      </c>
      <c r="B15" s="71">
        <f t="shared" si="3"/>
        <v>-165527</v>
      </c>
      <c r="C15" s="71">
        <f>+F15+I15+'MPI rząd 2-IIP government 2'!C13+'MPI rząd 2-IIP government 2'!O13</f>
        <v>7173</v>
      </c>
      <c r="D15" s="71">
        <f>+N15+'MPI rząd 2-IIP government 2'!I13+'MPI rząd 2-IIP government 2'!P13</f>
        <v>172700</v>
      </c>
      <c r="E15" s="71">
        <f t="shared" ref="E15:F15" si="12">+F15</f>
        <v>419</v>
      </c>
      <c r="F15" s="71">
        <f t="shared" si="12"/>
        <v>419</v>
      </c>
      <c r="G15" s="71">
        <v>419</v>
      </c>
      <c r="H15" s="71">
        <f t="shared" si="5"/>
        <v>-107183</v>
      </c>
      <c r="I15" s="71">
        <f t="shared" si="6"/>
        <v>1392</v>
      </c>
      <c r="J15" s="71">
        <v>0</v>
      </c>
      <c r="K15" s="71">
        <f t="shared" si="7"/>
        <v>1392</v>
      </c>
      <c r="L15" s="71">
        <v>1392</v>
      </c>
      <c r="M15" s="71">
        <v>0</v>
      </c>
      <c r="N15" s="70">
        <f t="shared" si="11"/>
        <v>108575</v>
      </c>
      <c r="O15" s="71">
        <v>0</v>
      </c>
      <c r="P15" s="71">
        <f t="shared" si="8"/>
        <v>108575</v>
      </c>
      <c r="Q15" s="71">
        <f t="shared" si="9"/>
        <v>108307</v>
      </c>
      <c r="R15" s="71">
        <v>62203</v>
      </c>
      <c r="S15" s="71">
        <v>46104</v>
      </c>
      <c r="T15" s="71">
        <v>268</v>
      </c>
    </row>
    <row r="16" spans="1:31" ht="21" customHeight="1" x14ac:dyDescent="0.2">
      <c r="A16" s="9" t="s">
        <v>24</v>
      </c>
      <c r="B16" s="10">
        <f t="shared" si="3"/>
        <v>-169768</v>
      </c>
      <c r="C16" s="10">
        <f>+F16+I16+'MPI rząd 2-IIP government 2'!C14+'MPI rząd 2-IIP government 2'!O14</f>
        <v>7594</v>
      </c>
      <c r="D16" s="10">
        <f>+N16+'MPI rząd 2-IIP government 2'!I14+'MPI rząd 2-IIP government 2'!P14</f>
        <v>177362</v>
      </c>
      <c r="E16" s="10">
        <f t="shared" ref="E16:F16" si="13">+F16</f>
        <v>442</v>
      </c>
      <c r="F16" s="10">
        <f t="shared" si="13"/>
        <v>442</v>
      </c>
      <c r="G16" s="10">
        <v>442</v>
      </c>
      <c r="H16" s="10">
        <f t="shared" si="5"/>
        <v>-124787</v>
      </c>
      <c r="I16" s="10">
        <f t="shared" si="6"/>
        <v>1513</v>
      </c>
      <c r="J16" s="10">
        <v>0</v>
      </c>
      <c r="K16" s="10">
        <f t="shared" si="7"/>
        <v>1513</v>
      </c>
      <c r="L16" s="10">
        <v>1513</v>
      </c>
      <c r="M16" s="10">
        <v>0</v>
      </c>
      <c r="N16" s="10">
        <f t="shared" si="11"/>
        <v>126300</v>
      </c>
      <c r="O16" s="10">
        <v>0</v>
      </c>
      <c r="P16" s="10">
        <f t="shared" si="8"/>
        <v>126300</v>
      </c>
      <c r="Q16" s="10">
        <f t="shared" si="9"/>
        <v>125819</v>
      </c>
      <c r="R16" s="10">
        <v>65164</v>
      </c>
      <c r="S16" s="10">
        <v>60655</v>
      </c>
      <c r="T16" s="10">
        <v>481</v>
      </c>
    </row>
    <row r="17" spans="1:31" ht="21" customHeight="1" x14ac:dyDescent="0.2">
      <c r="A17" s="69" t="s">
        <v>25</v>
      </c>
      <c r="B17" s="70">
        <f t="shared" si="3"/>
        <v>-189252</v>
      </c>
      <c r="C17" s="70">
        <f>+F17+I17+'MPI rząd 2-IIP government 2'!C15+'MPI rząd 2-IIP government 2'!O15</f>
        <v>8294</v>
      </c>
      <c r="D17" s="70">
        <f>+N17+'MPI rząd 2-IIP government 2'!I15+'MPI rząd 2-IIP government 2'!P15</f>
        <v>197546</v>
      </c>
      <c r="E17" s="70">
        <f t="shared" ref="E17:F17" si="14">+F17</f>
        <v>469</v>
      </c>
      <c r="F17" s="70">
        <f t="shared" si="14"/>
        <v>469</v>
      </c>
      <c r="G17" s="70">
        <v>469</v>
      </c>
      <c r="H17" s="70">
        <f t="shared" si="5"/>
        <v>-147954</v>
      </c>
      <c r="I17" s="70">
        <f t="shared" si="6"/>
        <v>1833</v>
      </c>
      <c r="J17" s="70">
        <v>0</v>
      </c>
      <c r="K17" s="70">
        <f t="shared" si="7"/>
        <v>1833</v>
      </c>
      <c r="L17" s="70">
        <v>1833</v>
      </c>
      <c r="M17" s="70">
        <v>0</v>
      </c>
      <c r="N17" s="70">
        <f t="shared" si="11"/>
        <v>149787</v>
      </c>
      <c r="O17" s="70">
        <v>0</v>
      </c>
      <c r="P17" s="70">
        <f t="shared" si="8"/>
        <v>149787</v>
      </c>
      <c r="Q17" s="70">
        <f t="shared" si="9"/>
        <v>149241</v>
      </c>
      <c r="R17" s="70">
        <v>73542</v>
      </c>
      <c r="S17" s="70">
        <v>75699</v>
      </c>
      <c r="T17" s="70">
        <v>546</v>
      </c>
    </row>
    <row r="18" spans="1:31" s="8" customFormat="1" ht="21" customHeight="1" x14ac:dyDescent="0.2">
      <c r="A18" s="9" t="s">
        <v>26</v>
      </c>
      <c r="B18" s="10">
        <f t="shared" si="3"/>
        <v>-184003</v>
      </c>
      <c r="C18" s="10">
        <f>+F18+I18+'MPI rząd 2-IIP government 2'!C16+'MPI rząd 2-IIP government 2'!O16</f>
        <v>8359</v>
      </c>
      <c r="D18" s="10">
        <f>+N18+'MPI rząd 2-IIP government 2'!I16+'MPI rząd 2-IIP government 2'!P16</f>
        <v>192362</v>
      </c>
      <c r="E18" s="10">
        <f t="shared" ref="E18:F18" si="15">+F18</f>
        <v>456</v>
      </c>
      <c r="F18" s="10">
        <f t="shared" si="15"/>
        <v>456</v>
      </c>
      <c r="G18" s="10">
        <v>456</v>
      </c>
      <c r="H18" s="10">
        <f t="shared" si="5"/>
        <v>-147969</v>
      </c>
      <c r="I18" s="10">
        <f t="shared" si="6"/>
        <v>1690</v>
      </c>
      <c r="J18" s="10">
        <v>0</v>
      </c>
      <c r="K18" s="10">
        <f t="shared" si="7"/>
        <v>1690</v>
      </c>
      <c r="L18" s="10">
        <v>1690</v>
      </c>
      <c r="M18" s="10">
        <v>0</v>
      </c>
      <c r="N18" s="10">
        <f t="shared" si="11"/>
        <v>149659</v>
      </c>
      <c r="O18" s="10">
        <v>0</v>
      </c>
      <c r="P18" s="10">
        <f t="shared" si="8"/>
        <v>149659</v>
      </c>
      <c r="Q18" s="10">
        <f t="shared" si="9"/>
        <v>149365</v>
      </c>
      <c r="R18" s="10">
        <v>73341</v>
      </c>
      <c r="S18" s="10">
        <v>76024</v>
      </c>
      <c r="T18" s="10">
        <v>294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21" customHeight="1" x14ac:dyDescent="0.2">
      <c r="A19" s="69" t="s">
        <v>27</v>
      </c>
      <c r="B19" s="71">
        <f t="shared" si="3"/>
        <v>-183160</v>
      </c>
      <c r="C19" s="71">
        <f>+F19+I19+'MPI rząd 2-IIP government 2'!C17+'MPI rząd 2-IIP government 2'!O17</f>
        <v>8442</v>
      </c>
      <c r="D19" s="71">
        <f>+N19+'MPI rząd 2-IIP government 2'!I17+'MPI rząd 2-IIP government 2'!P17</f>
        <v>191602</v>
      </c>
      <c r="E19" s="71">
        <f t="shared" ref="E19:F19" si="16">+F19</f>
        <v>464</v>
      </c>
      <c r="F19" s="71">
        <f t="shared" si="16"/>
        <v>464</v>
      </c>
      <c r="G19" s="71">
        <v>464</v>
      </c>
      <c r="H19" s="71">
        <f t="shared" si="5"/>
        <v>-146801</v>
      </c>
      <c r="I19" s="71">
        <f t="shared" si="6"/>
        <v>1728</v>
      </c>
      <c r="J19" s="71">
        <v>0</v>
      </c>
      <c r="K19" s="71">
        <f t="shared" si="7"/>
        <v>1728</v>
      </c>
      <c r="L19" s="71">
        <v>1728</v>
      </c>
      <c r="M19" s="71">
        <v>0</v>
      </c>
      <c r="N19" s="70">
        <f t="shared" si="11"/>
        <v>148529</v>
      </c>
      <c r="O19" s="71">
        <v>0</v>
      </c>
      <c r="P19" s="71">
        <f t="shared" si="8"/>
        <v>148529</v>
      </c>
      <c r="Q19" s="71">
        <f t="shared" si="9"/>
        <v>148255</v>
      </c>
      <c r="R19" s="71">
        <v>68804</v>
      </c>
      <c r="S19" s="71">
        <v>79451</v>
      </c>
      <c r="T19" s="71">
        <v>274</v>
      </c>
    </row>
    <row r="20" spans="1:31" ht="21" customHeight="1" x14ac:dyDescent="0.2">
      <c r="A20" s="9" t="s">
        <v>28</v>
      </c>
      <c r="B20" s="10">
        <f t="shared" si="3"/>
        <v>-196626</v>
      </c>
      <c r="C20" s="10">
        <f>+F20+I20+'MPI rząd 2-IIP government 2'!C18+'MPI rząd 2-IIP government 2'!O18</f>
        <v>8272</v>
      </c>
      <c r="D20" s="10">
        <f>+N20+'MPI rząd 2-IIP government 2'!I18+'MPI rząd 2-IIP government 2'!P18</f>
        <v>204898</v>
      </c>
      <c r="E20" s="10">
        <f t="shared" ref="E20:F20" si="17">+F20</f>
        <v>462</v>
      </c>
      <c r="F20" s="10">
        <f t="shared" si="17"/>
        <v>462</v>
      </c>
      <c r="G20" s="10">
        <v>462</v>
      </c>
      <c r="H20" s="10">
        <f t="shared" si="5"/>
        <v>-162633</v>
      </c>
      <c r="I20" s="10">
        <f t="shared" si="6"/>
        <v>1574</v>
      </c>
      <c r="J20" s="10">
        <v>0</v>
      </c>
      <c r="K20" s="10">
        <f t="shared" si="7"/>
        <v>1574</v>
      </c>
      <c r="L20" s="10">
        <v>1574</v>
      </c>
      <c r="M20" s="10">
        <v>0</v>
      </c>
      <c r="N20" s="10">
        <f t="shared" si="11"/>
        <v>164207</v>
      </c>
      <c r="O20" s="10">
        <v>0</v>
      </c>
      <c r="P20" s="10">
        <f t="shared" si="8"/>
        <v>164207</v>
      </c>
      <c r="Q20" s="10">
        <f t="shared" si="9"/>
        <v>164134</v>
      </c>
      <c r="R20" s="10">
        <v>73380</v>
      </c>
      <c r="S20" s="10">
        <v>90754</v>
      </c>
      <c r="T20" s="10">
        <v>73</v>
      </c>
    </row>
    <row r="21" spans="1:31" ht="21" customHeight="1" x14ac:dyDescent="0.2">
      <c r="A21" s="69" t="s">
        <v>29</v>
      </c>
      <c r="B21" s="70">
        <f t="shared" si="3"/>
        <v>-196471</v>
      </c>
      <c r="C21" s="70">
        <f>+F21+I21+'MPI rząd 2-IIP government 2'!C19+'MPI rząd 2-IIP government 2'!O19</f>
        <v>8155</v>
      </c>
      <c r="D21" s="70">
        <f>+N21+'MPI rząd 2-IIP government 2'!I19+'MPI rząd 2-IIP government 2'!P19</f>
        <v>204626</v>
      </c>
      <c r="E21" s="70">
        <f t="shared" ref="E21:F21" si="18">+F21</f>
        <v>453</v>
      </c>
      <c r="F21" s="70">
        <f t="shared" si="18"/>
        <v>453</v>
      </c>
      <c r="G21" s="70">
        <v>453</v>
      </c>
      <c r="H21" s="70">
        <f t="shared" si="5"/>
        <v>-160650</v>
      </c>
      <c r="I21" s="70">
        <f t="shared" si="6"/>
        <v>1537</v>
      </c>
      <c r="J21" s="70">
        <v>0</v>
      </c>
      <c r="K21" s="70">
        <f t="shared" si="7"/>
        <v>1537</v>
      </c>
      <c r="L21" s="70">
        <v>1537</v>
      </c>
      <c r="M21" s="70">
        <v>0</v>
      </c>
      <c r="N21" s="70">
        <f t="shared" si="11"/>
        <v>162187</v>
      </c>
      <c r="O21" s="70">
        <v>0</v>
      </c>
      <c r="P21" s="70">
        <f t="shared" si="8"/>
        <v>162187</v>
      </c>
      <c r="Q21" s="70">
        <f t="shared" si="9"/>
        <v>162126</v>
      </c>
      <c r="R21" s="70">
        <v>69770</v>
      </c>
      <c r="S21" s="70">
        <v>92356</v>
      </c>
      <c r="T21" s="70">
        <v>61</v>
      </c>
    </row>
    <row r="22" spans="1:31" ht="21" customHeight="1" x14ac:dyDescent="0.2">
      <c r="A22" s="9" t="s">
        <v>30</v>
      </c>
      <c r="B22" s="10">
        <f t="shared" si="3"/>
        <v>-194557</v>
      </c>
      <c r="C22" s="10">
        <f>+F22+I22+'MPI rząd 2-IIP government 2'!C20+'MPI rząd 2-IIP government 2'!O20</f>
        <v>8274</v>
      </c>
      <c r="D22" s="10">
        <f>+N22+'MPI rząd 2-IIP government 2'!I20+'MPI rząd 2-IIP government 2'!P20</f>
        <v>202831</v>
      </c>
      <c r="E22" s="10">
        <f t="shared" ref="E22:F22" si="19">+F22</f>
        <v>447</v>
      </c>
      <c r="F22" s="10">
        <f t="shared" si="19"/>
        <v>447</v>
      </c>
      <c r="G22" s="10">
        <v>447</v>
      </c>
      <c r="H22" s="10">
        <f t="shared" si="5"/>
        <v>-159458</v>
      </c>
      <c r="I22" s="10">
        <f t="shared" si="6"/>
        <v>1657</v>
      </c>
      <c r="J22" s="10">
        <v>0</v>
      </c>
      <c r="K22" s="10">
        <f t="shared" si="7"/>
        <v>1657</v>
      </c>
      <c r="L22" s="10">
        <v>1657</v>
      </c>
      <c r="M22" s="10">
        <v>0</v>
      </c>
      <c r="N22" s="10">
        <f t="shared" si="11"/>
        <v>161115</v>
      </c>
      <c r="O22" s="10">
        <v>0</v>
      </c>
      <c r="P22" s="10">
        <f t="shared" si="8"/>
        <v>161115</v>
      </c>
      <c r="Q22" s="10">
        <f t="shared" si="9"/>
        <v>161077</v>
      </c>
      <c r="R22" s="10">
        <v>73171</v>
      </c>
      <c r="S22" s="10">
        <v>87906</v>
      </c>
      <c r="T22" s="10">
        <v>38</v>
      </c>
    </row>
    <row r="23" spans="1:31" ht="21" customHeight="1" x14ac:dyDescent="0.2">
      <c r="A23" s="69" t="s">
        <v>31</v>
      </c>
      <c r="B23" s="71">
        <f t="shared" si="3"/>
        <v>-190648</v>
      </c>
      <c r="C23" s="71">
        <f>+F23+I23+'MPI rząd 2-IIP government 2'!C21+'MPI rząd 2-IIP government 2'!O21</f>
        <v>6990</v>
      </c>
      <c r="D23" s="71">
        <f>+N23+'MPI rząd 2-IIP government 2'!I21+'MPI rząd 2-IIP government 2'!P21</f>
        <v>197638</v>
      </c>
      <c r="E23" s="71">
        <f t="shared" ref="E23:F23" si="20">+F23</f>
        <v>420</v>
      </c>
      <c r="F23" s="71">
        <f t="shared" si="20"/>
        <v>420</v>
      </c>
      <c r="G23" s="71">
        <v>420</v>
      </c>
      <c r="H23" s="71">
        <f t="shared" si="5"/>
        <v>-158648</v>
      </c>
      <c r="I23" s="71">
        <f t="shared" si="6"/>
        <v>775</v>
      </c>
      <c r="J23" s="71">
        <v>0</v>
      </c>
      <c r="K23" s="71">
        <f t="shared" si="7"/>
        <v>775</v>
      </c>
      <c r="L23" s="71">
        <v>775</v>
      </c>
      <c r="M23" s="71">
        <v>0</v>
      </c>
      <c r="N23" s="70">
        <f t="shared" si="11"/>
        <v>159423</v>
      </c>
      <c r="O23" s="71">
        <v>0</v>
      </c>
      <c r="P23" s="71">
        <f t="shared" si="8"/>
        <v>159423</v>
      </c>
      <c r="Q23" s="71">
        <f t="shared" si="9"/>
        <v>159416</v>
      </c>
      <c r="R23" s="71">
        <v>75211</v>
      </c>
      <c r="S23" s="71">
        <v>84205</v>
      </c>
      <c r="T23" s="71">
        <v>7</v>
      </c>
    </row>
    <row r="24" spans="1:31" s="8" customFormat="1" ht="21" customHeight="1" x14ac:dyDescent="0.2">
      <c r="A24" s="9" t="s">
        <v>32</v>
      </c>
      <c r="B24" s="10">
        <f t="shared" si="3"/>
        <v>-200071</v>
      </c>
      <c r="C24" s="10">
        <f>+F24+I24+'MPI rząd 2-IIP government 2'!C22+'MPI rząd 2-IIP government 2'!O22</f>
        <v>7043</v>
      </c>
      <c r="D24" s="10">
        <f>+N24+'MPI rząd 2-IIP government 2'!I22+'MPI rząd 2-IIP government 2'!P22</f>
        <v>207114</v>
      </c>
      <c r="E24" s="10">
        <f t="shared" ref="E24:F24" si="21">+F24</f>
        <v>420</v>
      </c>
      <c r="F24" s="10">
        <f t="shared" si="21"/>
        <v>420</v>
      </c>
      <c r="G24" s="10">
        <v>420</v>
      </c>
      <c r="H24" s="10">
        <f t="shared" si="5"/>
        <v>-168533</v>
      </c>
      <c r="I24" s="10">
        <f t="shared" si="6"/>
        <v>784</v>
      </c>
      <c r="J24" s="10">
        <v>0</v>
      </c>
      <c r="K24" s="10">
        <f t="shared" si="7"/>
        <v>784</v>
      </c>
      <c r="L24" s="10">
        <v>784</v>
      </c>
      <c r="M24" s="10">
        <v>0</v>
      </c>
      <c r="N24" s="10">
        <f t="shared" si="11"/>
        <v>169317</v>
      </c>
      <c r="O24" s="10">
        <v>0</v>
      </c>
      <c r="P24" s="10">
        <f t="shared" si="8"/>
        <v>169317</v>
      </c>
      <c r="Q24" s="10">
        <f t="shared" si="9"/>
        <v>169297</v>
      </c>
      <c r="R24" s="10">
        <v>79060</v>
      </c>
      <c r="S24" s="10">
        <v>90237</v>
      </c>
      <c r="T24" s="10">
        <v>20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21" customHeight="1" x14ac:dyDescent="0.2">
      <c r="A25" s="69" t="s">
        <v>33</v>
      </c>
      <c r="B25" s="70">
        <f t="shared" si="3"/>
        <v>-193501</v>
      </c>
      <c r="C25" s="70">
        <f>+F25+I25+'MPI rząd 2-IIP government 2'!C23+'MPI rząd 2-IIP government 2'!O23</f>
        <v>7050</v>
      </c>
      <c r="D25" s="70">
        <f>+N25+'MPI rząd 2-IIP government 2'!I23+'MPI rząd 2-IIP government 2'!P23</f>
        <v>200551</v>
      </c>
      <c r="E25" s="70">
        <f t="shared" ref="E25:F25" si="22">+F25</f>
        <v>404</v>
      </c>
      <c r="F25" s="70">
        <f t="shared" si="22"/>
        <v>404</v>
      </c>
      <c r="G25" s="70">
        <v>404</v>
      </c>
      <c r="H25" s="70">
        <f t="shared" si="5"/>
        <v>-164770</v>
      </c>
      <c r="I25" s="70">
        <f t="shared" si="6"/>
        <v>730</v>
      </c>
      <c r="J25" s="70">
        <v>0</v>
      </c>
      <c r="K25" s="70">
        <f t="shared" si="7"/>
        <v>730</v>
      </c>
      <c r="L25" s="70">
        <v>730</v>
      </c>
      <c r="M25" s="70">
        <v>0</v>
      </c>
      <c r="N25" s="70">
        <f t="shared" si="11"/>
        <v>165500</v>
      </c>
      <c r="O25" s="70">
        <v>0</v>
      </c>
      <c r="P25" s="70">
        <f t="shared" si="8"/>
        <v>165500</v>
      </c>
      <c r="Q25" s="70">
        <f t="shared" si="9"/>
        <v>165448</v>
      </c>
      <c r="R25" s="70">
        <v>74294</v>
      </c>
      <c r="S25" s="70">
        <v>91154</v>
      </c>
      <c r="T25" s="70">
        <v>52</v>
      </c>
    </row>
    <row r="26" spans="1:31" ht="21" customHeight="1" x14ac:dyDescent="0.2">
      <c r="A26" s="9" t="s">
        <v>34</v>
      </c>
      <c r="B26" s="10">
        <f t="shared" si="3"/>
        <v>-188113</v>
      </c>
      <c r="C26" s="10">
        <f>+F26+I26+'MPI rząd 2-IIP government 2'!C24+'MPI rząd 2-IIP government 2'!O24</f>
        <v>6933</v>
      </c>
      <c r="D26" s="10">
        <f>+N26+'MPI rząd 2-IIP government 2'!I24+'MPI rząd 2-IIP government 2'!P24</f>
        <v>195046</v>
      </c>
      <c r="E26" s="10">
        <f t="shared" ref="E26:F26" si="23">+F26</f>
        <v>385</v>
      </c>
      <c r="F26" s="10">
        <f t="shared" si="23"/>
        <v>385</v>
      </c>
      <c r="G26" s="10">
        <v>385</v>
      </c>
      <c r="H26" s="10">
        <f t="shared" si="5"/>
        <v>-158983</v>
      </c>
      <c r="I26" s="10">
        <f t="shared" si="6"/>
        <v>656</v>
      </c>
      <c r="J26" s="10">
        <v>0</v>
      </c>
      <c r="K26" s="10">
        <f t="shared" si="7"/>
        <v>656</v>
      </c>
      <c r="L26" s="10">
        <v>656</v>
      </c>
      <c r="M26" s="10">
        <v>0</v>
      </c>
      <c r="N26" s="10">
        <f t="shared" si="11"/>
        <v>159639</v>
      </c>
      <c r="O26" s="10">
        <v>0</v>
      </c>
      <c r="P26" s="10">
        <f t="shared" si="8"/>
        <v>159639</v>
      </c>
      <c r="Q26" s="10">
        <f t="shared" si="9"/>
        <v>159591</v>
      </c>
      <c r="R26" s="10">
        <v>70423</v>
      </c>
      <c r="S26" s="10">
        <v>89168</v>
      </c>
      <c r="T26" s="10">
        <v>48</v>
      </c>
    </row>
    <row r="27" spans="1:31" ht="21" customHeight="1" x14ac:dyDescent="0.2">
      <c r="A27" s="69" t="s">
        <v>35</v>
      </c>
      <c r="B27" s="71">
        <f t="shared" si="3"/>
        <v>-184144</v>
      </c>
      <c r="C27" s="71">
        <f>+F27+I27+'MPI rząd 2-IIP government 2'!C25+'MPI rząd 2-IIP government 2'!O25</f>
        <v>6931</v>
      </c>
      <c r="D27" s="71">
        <f>+N27+'MPI rząd 2-IIP government 2'!I25+'MPI rząd 2-IIP government 2'!P25</f>
        <v>191075</v>
      </c>
      <c r="E27" s="71">
        <f t="shared" ref="E27:F27" si="24">+F27</f>
        <v>357</v>
      </c>
      <c r="F27" s="71">
        <f t="shared" si="24"/>
        <v>357</v>
      </c>
      <c r="G27" s="71">
        <v>357</v>
      </c>
      <c r="H27" s="71">
        <f t="shared" si="5"/>
        <v>-158570</v>
      </c>
      <c r="I27" s="71">
        <f t="shared" si="6"/>
        <v>652</v>
      </c>
      <c r="J27" s="71">
        <v>0</v>
      </c>
      <c r="K27" s="71">
        <f t="shared" si="7"/>
        <v>652</v>
      </c>
      <c r="L27" s="71">
        <v>652</v>
      </c>
      <c r="M27" s="71">
        <v>0</v>
      </c>
      <c r="N27" s="70">
        <f t="shared" si="11"/>
        <v>159222</v>
      </c>
      <c r="O27" s="71">
        <v>0</v>
      </c>
      <c r="P27" s="71">
        <f t="shared" si="8"/>
        <v>159222</v>
      </c>
      <c r="Q27" s="71">
        <f t="shared" si="9"/>
        <v>159206</v>
      </c>
      <c r="R27" s="71">
        <v>73153</v>
      </c>
      <c r="S27" s="71">
        <v>86053</v>
      </c>
      <c r="T27" s="71">
        <v>16</v>
      </c>
    </row>
    <row r="28" spans="1:31" ht="21" customHeight="1" x14ac:dyDescent="0.2">
      <c r="A28" s="9" t="s">
        <v>36</v>
      </c>
      <c r="B28" s="10">
        <f t="shared" si="3"/>
        <v>-174275</v>
      </c>
      <c r="C28" s="10">
        <f>+F28+I28+'MPI rząd 2-IIP government 2'!C26+'MPI rząd 2-IIP government 2'!O26</f>
        <v>6815</v>
      </c>
      <c r="D28" s="10">
        <f>+N28+'MPI rząd 2-IIP government 2'!I26+'MPI rząd 2-IIP government 2'!P26</f>
        <v>181090</v>
      </c>
      <c r="E28" s="10">
        <f t="shared" ref="E28:F28" si="25">+F28</f>
        <v>327</v>
      </c>
      <c r="F28" s="10">
        <f t="shared" si="25"/>
        <v>327</v>
      </c>
      <c r="G28" s="10">
        <v>327</v>
      </c>
      <c r="H28" s="10">
        <f t="shared" si="5"/>
        <v>-150657</v>
      </c>
      <c r="I28" s="10">
        <f t="shared" si="6"/>
        <v>610</v>
      </c>
      <c r="J28" s="10">
        <v>0</v>
      </c>
      <c r="K28" s="10">
        <f t="shared" si="7"/>
        <v>610</v>
      </c>
      <c r="L28" s="10">
        <v>610</v>
      </c>
      <c r="M28" s="10">
        <v>0</v>
      </c>
      <c r="N28" s="10">
        <f t="shared" si="11"/>
        <v>151267</v>
      </c>
      <c r="O28" s="10">
        <v>0</v>
      </c>
      <c r="P28" s="10">
        <f t="shared" si="8"/>
        <v>151267</v>
      </c>
      <c r="Q28" s="10">
        <f t="shared" si="9"/>
        <v>151255</v>
      </c>
      <c r="R28" s="10">
        <v>67283</v>
      </c>
      <c r="S28" s="10">
        <v>83972</v>
      </c>
      <c r="T28" s="10">
        <v>12</v>
      </c>
    </row>
    <row r="29" spans="1:31" ht="21" customHeight="1" x14ac:dyDescent="0.2">
      <c r="A29" s="69" t="s">
        <v>37</v>
      </c>
      <c r="B29" s="70">
        <f t="shared" si="3"/>
        <v>-172286</v>
      </c>
      <c r="C29" s="70">
        <f>+F29+I29+'MPI rząd 2-IIP government 2'!C27+'MPI rząd 2-IIP government 2'!O27</f>
        <v>6418</v>
      </c>
      <c r="D29" s="70">
        <f>+N29+'MPI rząd 2-IIP government 2'!I27+'MPI rząd 2-IIP government 2'!P27</f>
        <v>178704</v>
      </c>
      <c r="E29" s="70">
        <f t="shared" ref="E29:F29" si="26">+F29</f>
        <v>311</v>
      </c>
      <c r="F29" s="70">
        <f t="shared" si="26"/>
        <v>311</v>
      </c>
      <c r="G29" s="70">
        <v>311</v>
      </c>
      <c r="H29" s="70">
        <f t="shared" si="5"/>
        <v>-150018</v>
      </c>
      <c r="I29" s="70">
        <f t="shared" si="6"/>
        <v>404</v>
      </c>
      <c r="J29" s="70">
        <v>0</v>
      </c>
      <c r="K29" s="70">
        <f t="shared" si="7"/>
        <v>404</v>
      </c>
      <c r="L29" s="70">
        <v>404</v>
      </c>
      <c r="M29" s="70">
        <v>0</v>
      </c>
      <c r="N29" s="70">
        <f t="shared" si="11"/>
        <v>150422</v>
      </c>
      <c r="O29" s="70">
        <v>0</v>
      </c>
      <c r="P29" s="70">
        <f t="shared" si="8"/>
        <v>150422</v>
      </c>
      <c r="Q29" s="70">
        <f t="shared" si="9"/>
        <v>149063</v>
      </c>
      <c r="R29" s="70">
        <v>61825</v>
      </c>
      <c r="S29" s="70">
        <v>87238</v>
      </c>
      <c r="T29" s="70">
        <v>1359</v>
      </c>
    </row>
    <row r="30" spans="1:31" ht="21" customHeight="1" x14ac:dyDescent="0.2">
      <c r="A30" s="9" t="s">
        <v>38</v>
      </c>
      <c r="B30" s="10">
        <f t="shared" si="3"/>
        <v>-170991</v>
      </c>
      <c r="C30" s="10">
        <f>+F30+I30+'MPI rząd 2-IIP government 2'!C28+'MPI rząd 2-IIP government 2'!O28</f>
        <v>6698</v>
      </c>
      <c r="D30" s="10">
        <f>+N30+'MPI rząd 2-IIP government 2'!I28+'MPI rząd 2-IIP government 2'!P28</f>
        <v>177689</v>
      </c>
      <c r="E30" s="10">
        <f t="shared" ref="E30:F30" si="27">+F30</f>
        <v>348</v>
      </c>
      <c r="F30" s="10">
        <f t="shared" si="27"/>
        <v>348</v>
      </c>
      <c r="G30" s="10">
        <v>348</v>
      </c>
      <c r="H30" s="10">
        <f t="shared" si="5"/>
        <v>-150757</v>
      </c>
      <c r="I30" s="10">
        <f t="shared" si="6"/>
        <v>505</v>
      </c>
      <c r="J30" s="10">
        <v>0</v>
      </c>
      <c r="K30" s="10">
        <f t="shared" si="7"/>
        <v>505</v>
      </c>
      <c r="L30" s="10">
        <v>505</v>
      </c>
      <c r="M30" s="10">
        <v>0</v>
      </c>
      <c r="N30" s="10">
        <f t="shared" si="11"/>
        <v>151262</v>
      </c>
      <c r="O30" s="10">
        <v>0</v>
      </c>
      <c r="P30" s="10">
        <f t="shared" si="8"/>
        <v>151262</v>
      </c>
      <c r="Q30" s="10">
        <f t="shared" si="9"/>
        <v>149798</v>
      </c>
      <c r="R30" s="10">
        <v>60003</v>
      </c>
      <c r="S30" s="10">
        <v>89795</v>
      </c>
      <c r="T30" s="10">
        <v>1464</v>
      </c>
    </row>
    <row r="31" spans="1:31" ht="21" customHeight="1" x14ac:dyDescent="0.2">
      <c r="A31" s="69" t="s">
        <v>39</v>
      </c>
      <c r="B31" s="71">
        <f t="shared" si="3"/>
        <v>-190537</v>
      </c>
      <c r="C31" s="71">
        <f>+F31+I31+'MPI rząd 2-IIP government 2'!C29+'MPI rząd 2-IIP government 2'!O29</f>
        <v>7791</v>
      </c>
      <c r="D31" s="71">
        <f>+N31+'MPI rząd 2-IIP government 2'!I29+'MPI rząd 2-IIP government 2'!P29</f>
        <v>198328</v>
      </c>
      <c r="E31" s="71">
        <f t="shared" ref="E31:F31" si="28">+F31</f>
        <v>445</v>
      </c>
      <c r="F31" s="71">
        <f t="shared" si="28"/>
        <v>445</v>
      </c>
      <c r="G31" s="71">
        <v>445</v>
      </c>
      <c r="H31" s="71">
        <f t="shared" si="5"/>
        <v>-164989</v>
      </c>
      <c r="I31" s="71">
        <f t="shared" si="6"/>
        <v>636</v>
      </c>
      <c r="J31" s="71">
        <v>0</v>
      </c>
      <c r="K31" s="71">
        <f t="shared" si="7"/>
        <v>636</v>
      </c>
      <c r="L31" s="71">
        <v>636</v>
      </c>
      <c r="M31" s="71">
        <v>0</v>
      </c>
      <c r="N31" s="70">
        <f t="shared" si="11"/>
        <v>165625</v>
      </c>
      <c r="O31" s="71">
        <v>0</v>
      </c>
      <c r="P31" s="71">
        <f t="shared" si="8"/>
        <v>165625</v>
      </c>
      <c r="Q31" s="71">
        <f t="shared" si="9"/>
        <v>165005</v>
      </c>
      <c r="R31" s="71">
        <v>53432</v>
      </c>
      <c r="S31" s="71">
        <v>111573</v>
      </c>
      <c r="T31" s="71">
        <v>620</v>
      </c>
    </row>
    <row r="32" spans="1:31" ht="21" customHeight="1" x14ac:dyDescent="0.2">
      <c r="A32" s="9" t="s">
        <v>40</v>
      </c>
      <c r="B32" s="10">
        <f t="shared" si="3"/>
        <v>-213003</v>
      </c>
      <c r="C32" s="10">
        <f>+F32+I32+'MPI rząd 2-IIP government 2'!C30+'MPI rząd 2-IIP government 2'!O30</f>
        <v>9142</v>
      </c>
      <c r="D32" s="10">
        <f>+N32+'MPI rząd 2-IIP government 2'!I30+'MPI rząd 2-IIP government 2'!P30</f>
        <v>222145</v>
      </c>
      <c r="E32" s="10">
        <f t="shared" ref="E32:F32" si="29">+F32</f>
        <v>532</v>
      </c>
      <c r="F32" s="10">
        <f t="shared" si="29"/>
        <v>532</v>
      </c>
      <c r="G32" s="10">
        <v>532</v>
      </c>
      <c r="H32" s="10">
        <f t="shared" si="5"/>
        <v>-183696</v>
      </c>
      <c r="I32" s="10">
        <f t="shared" si="6"/>
        <v>714</v>
      </c>
      <c r="J32" s="10">
        <v>0</v>
      </c>
      <c r="K32" s="10">
        <f t="shared" si="7"/>
        <v>714</v>
      </c>
      <c r="L32" s="10">
        <v>714</v>
      </c>
      <c r="M32" s="10">
        <v>0</v>
      </c>
      <c r="N32" s="10">
        <f t="shared" si="11"/>
        <v>184410</v>
      </c>
      <c r="O32" s="10">
        <v>0</v>
      </c>
      <c r="P32" s="10">
        <f t="shared" si="8"/>
        <v>184410</v>
      </c>
      <c r="Q32" s="10">
        <f t="shared" si="9"/>
        <v>181567</v>
      </c>
      <c r="R32" s="10">
        <v>53864</v>
      </c>
      <c r="S32" s="10">
        <v>127703</v>
      </c>
      <c r="T32" s="10">
        <v>2843</v>
      </c>
    </row>
    <row r="33" spans="1:21" ht="21" customHeight="1" x14ac:dyDescent="0.2">
      <c r="A33" s="69" t="s">
        <v>41</v>
      </c>
      <c r="B33" s="70">
        <f t="shared" si="3"/>
        <v>-211479</v>
      </c>
      <c r="C33" s="70">
        <f>+F33+I33+'MPI rząd 2-IIP government 2'!C31+'MPI rząd 2-IIP government 2'!O31</f>
        <v>8452</v>
      </c>
      <c r="D33" s="70">
        <f>+N33+'MPI rząd 2-IIP government 2'!I31+'MPI rząd 2-IIP government 2'!P31</f>
        <v>219931</v>
      </c>
      <c r="E33" s="70">
        <f t="shared" ref="E33:F33" si="30">+F33</f>
        <v>477</v>
      </c>
      <c r="F33" s="70">
        <f t="shared" si="30"/>
        <v>477</v>
      </c>
      <c r="G33" s="70">
        <v>477</v>
      </c>
      <c r="H33" s="70">
        <f t="shared" si="5"/>
        <v>-183524</v>
      </c>
      <c r="I33" s="70">
        <f t="shared" si="6"/>
        <v>577</v>
      </c>
      <c r="J33" s="70">
        <v>0</v>
      </c>
      <c r="K33" s="70">
        <f t="shared" si="7"/>
        <v>577</v>
      </c>
      <c r="L33" s="70">
        <v>577</v>
      </c>
      <c r="M33" s="70">
        <v>0</v>
      </c>
      <c r="N33" s="70">
        <f t="shared" si="11"/>
        <v>184101</v>
      </c>
      <c r="O33" s="70">
        <v>0</v>
      </c>
      <c r="P33" s="70">
        <f t="shared" si="8"/>
        <v>184101</v>
      </c>
      <c r="Q33" s="70">
        <f t="shared" si="9"/>
        <v>179128</v>
      </c>
      <c r="R33" s="70">
        <v>61007</v>
      </c>
      <c r="S33" s="70">
        <v>118121</v>
      </c>
      <c r="T33" s="70">
        <v>4973</v>
      </c>
    </row>
    <row r="34" spans="1:21" ht="21" customHeight="1" x14ac:dyDescent="0.2">
      <c r="A34" s="9" t="s">
        <v>42</v>
      </c>
      <c r="B34" s="10">
        <f t="shared" si="3"/>
        <v>-230105</v>
      </c>
      <c r="C34" s="10">
        <f>+F34+I34+'MPI rząd 2-IIP government 2'!C32+'MPI rząd 2-IIP government 2'!O32</f>
        <v>8067</v>
      </c>
      <c r="D34" s="10">
        <f>+N34+'MPI rząd 2-IIP government 2'!I32+'MPI rząd 2-IIP government 2'!P32</f>
        <v>238172</v>
      </c>
      <c r="E34" s="10">
        <f t="shared" ref="E34:F34" si="31">+F34</f>
        <v>433</v>
      </c>
      <c r="F34" s="10">
        <f t="shared" si="31"/>
        <v>433</v>
      </c>
      <c r="G34" s="10">
        <v>433</v>
      </c>
      <c r="H34" s="10">
        <f t="shared" si="5"/>
        <v>-196983</v>
      </c>
      <c r="I34" s="10">
        <f t="shared" si="6"/>
        <v>555</v>
      </c>
      <c r="J34" s="10">
        <v>0</v>
      </c>
      <c r="K34" s="10">
        <f t="shared" si="7"/>
        <v>555</v>
      </c>
      <c r="L34" s="10">
        <v>555</v>
      </c>
      <c r="M34" s="10">
        <v>0</v>
      </c>
      <c r="N34" s="10">
        <f t="shared" si="11"/>
        <v>197538</v>
      </c>
      <c r="O34" s="10">
        <v>0</v>
      </c>
      <c r="P34" s="10">
        <f t="shared" si="8"/>
        <v>197538</v>
      </c>
      <c r="Q34" s="10">
        <f t="shared" si="9"/>
        <v>195385</v>
      </c>
      <c r="R34" s="10">
        <v>70814</v>
      </c>
      <c r="S34" s="10">
        <v>124571</v>
      </c>
      <c r="T34" s="10">
        <v>2153</v>
      </c>
    </row>
    <row r="35" spans="1:21" ht="21" customHeight="1" x14ac:dyDescent="0.2">
      <c r="A35" s="69" t="s">
        <v>43</v>
      </c>
      <c r="B35" s="71">
        <f t="shared" si="3"/>
        <v>-239556</v>
      </c>
      <c r="C35" s="71">
        <f>+F35+I35+'MPI rząd 2-IIP government 2'!C33+'MPI rząd 2-IIP government 2'!O33</f>
        <v>7983</v>
      </c>
      <c r="D35" s="71">
        <f>+N35+'MPI rząd 2-IIP government 2'!I33+'MPI rząd 2-IIP government 2'!P33</f>
        <v>247539</v>
      </c>
      <c r="E35" s="71">
        <f t="shared" ref="E35:F35" si="32">+F35</f>
        <v>428</v>
      </c>
      <c r="F35" s="71">
        <f t="shared" si="32"/>
        <v>428</v>
      </c>
      <c r="G35" s="71">
        <v>428</v>
      </c>
      <c r="H35" s="71">
        <f t="shared" si="5"/>
        <v>-206809</v>
      </c>
      <c r="I35" s="71">
        <f t="shared" si="6"/>
        <v>453</v>
      </c>
      <c r="J35" s="71">
        <v>0</v>
      </c>
      <c r="K35" s="71">
        <f t="shared" si="7"/>
        <v>453</v>
      </c>
      <c r="L35" s="71">
        <v>453</v>
      </c>
      <c r="M35" s="71">
        <v>0</v>
      </c>
      <c r="N35" s="70">
        <f t="shared" si="11"/>
        <v>207262</v>
      </c>
      <c r="O35" s="71">
        <v>0</v>
      </c>
      <c r="P35" s="71">
        <f t="shared" si="8"/>
        <v>207262</v>
      </c>
      <c r="Q35" s="71">
        <f t="shared" si="9"/>
        <v>204000</v>
      </c>
      <c r="R35" s="71">
        <v>76460</v>
      </c>
      <c r="S35" s="71">
        <v>127540</v>
      </c>
      <c r="T35" s="71">
        <v>3262</v>
      </c>
    </row>
    <row r="36" spans="1:21" ht="21" customHeight="1" x14ac:dyDescent="0.2">
      <c r="A36" s="9" t="s">
        <v>44</v>
      </c>
      <c r="B36" s="10">
        <f t="shared" si="3"/>
        <v>-263635</v>
      </c>
      <c r="C36" s="10">
        <f>+F36+I36+'MPI rząd 2-IIP government 2'!C34+'MPI rząd 2-IIP government 2'!O34</f>
        <v>19425</v>
      </c>
      <c r="D36" s="10">
        <f>+N36+'MPI rząd 2-IIP government 2'!I34+'MPI rząd 2-IIP government 2'!P34</f>
        <v>283060</v>
      </c>
      <c r="E36" s="10">
        <f t="shared" ref="E36:F36" si="33">+F36</f>
        <v>434</v>
      </c>
      <c r="F36" s="10">
        <f t="shared" si="33"/>
        <v>434</v>
      </c>
      <c r="G36" s="10">
        <v>434</v>
      </c>
      <c r="H36" s="10">
        <f t="shared" si="5"/>
        <v>-243508</v>
      </c>
      <c r="I36" s="10">
        <f t="shared" si="6"/>
        <v>463</v>
      </c>
      <c r="J36" s="10">
        <v>0</v>
      </c>
      <c r="K36" s="10">
        <f t="shared" si="7"/>
        <v>463</v>
      </c>
      <c r="L36" s="10">
        <v>463</v>
      </c>
      <c r="M36" s="10">
        <v>0</v>
      </c>
      <c r="N36" s="10">
        <f t="shared" si="11"/>
        <v>243971</v>
      </c>
      <c r="O36" s="10">
        <v>74</v>
      </c>
      <c r="P36" s="10">
        <f t="shared" si="8"/>
        <v>243897</v>
      </c>
      <c r="Q36" s="10">
        <f t="shared" si="9"/>
        <v>240988</v>
      </c>
      <c r="R36" s="10">
        <v>93553</v>
      </c>
      <c r="S36" s="10">
        <v>147435</v>
      </c>
      <c r="T36" s="10">
        <v>2909</v>
      </c>
    </row>
    <row r="37" spans="1:21" ht="21" customHeight="1" x14ac:dyDescent="0.2">
      <c r="A37" s="69" t="s">
        <v>45</v>
      </c>
      <c r="B37" s="70">
        <f t="shared" si="3"/>
        <v>-276976</v>
      </c>
      <c r="C37" s="70">
        <f>+F37+I37+'MPI rząd 2-IIP government 2'!C35+'MPI rząd 2-IIP government 2'!O35</f>
        <v>20460</v>
      </c>
      <c r="D37" s="70">
        <f>+N37+'MPI rząd 2-IIP government 2'!I35+'MPI rząd 2-IIP government 2'!P35</f>
        <v>297436</v>
      </c>
      <c r="E37" s="70">
        <f t="shared" ref="E37:F37" si="34">+F37</f>
        <v>512</v>
      </c>
      <c r="F37" s="70">
        <f t="shared" si="34"/>
        <v>512</v>
      </c>
      <c r="G37" s="70">
        <v>512</v>
      </c>
      <c r="H37" s="70">
        <f t="shared" si="5"/>
        <v>-255360</v>
      </c>
      <c r="I37" s="70">
        <f t="shared" si="6"/>
        <v>618</v>
      </c>
      <c r="J37" s="70">
        <v>0</v>
      </c>
      <c r="K37" s="70">
        <f t="shared" si="7"/>
        <v>618</v>
      </c>
      <c r="L37" s="70">
        <v>618</v>
      </c>
      <c r="M37" s="70">
        <v>0</v>
      </c>
      <c r="N37" s="70">
        <f t="shared" si="11"/>
        <v>255978</v>
      </c>
      <c r="O37" s="70">
        <v>71</v>
      </c>
      <c r="P37" s="70">
        <f t="shared" si="8"/>
        <v>255907</v>
      </c>
      <c r="Q37" s="70">
        <f t="shared" si="9"/>
        <v>253056</v>
      </c>
      <c r="R37" s="70">
        <v>102263</v>
      </c>
      <c r="S37" s="70">
        <v>150793</v>
      </c>
      <c r="T37" s="70">
        <v>2851</v>
      </c>
    </row>
    <row r="38" spans="1:21" ht="21" customHeight="1" x14ac:dyDescent="0.2">
      <c r="A38" s="9" t="s">
        <v>46</v>
      </c>
      <c r="B38" s="10">
        <f t="shared" si="3"/>
        <v>-305226</v>
      </c>
      <c r="C38" s="10">
        <f>+F38+I38+'MPI rząd 2-IIP government 2'!C36+'MPI rząd 2-IIP government 2'!O36</f>
        <v>21247</v>
      </c>
      <c r="D38" s="10">
        <f>+N38+'MPI rząd 2-IIP government 2'!I36+'MPI rząd 2-IIP government 2'!P36</f>
        <v>326473</v>
      </c>
      <c r="E38" s="10">
        <f t="shared" ref="E38:F38" si="35">+F38</f>
        <v>442</v>
      </c>
      <c r="F38" s="10">
        <f t="shared" si="35"/>
        <v>442</v>
      </c>
      <c r="G38" s="10">
        <v>442</v>
      </c>
      <c r="H38" s="10">
        <f t="shared" si="5"/>
        <v>-281724</v>
      </c>
      <c r="I38" s="10">
        <f t="shared" si="6"/>
        <v>575</v>
      </c>
      <c r="J38" s="10">
        <v>0</v>
      </c>
      <c r="K38" s="10">
        <f t="shared" si="7"/>
        <v>575</v>
      </c>
      <c r="L38" s="10">
        <v>575</v>
      </c>
      <c r="M38" s="10">
        <v>0</v>
      </c>
      <c r="N38" s="10">
        <f t="shared" si="11"/>
        <v>282299</v>
      </c>
      <c r="O38" s="10">
        <v>71</v>
      </c>
      <c r="P38" s="10">
        <f t="shared" si="8"/>
        <v>282228</v>
      </c>
      <c r="Q38" s="10">
        <f t="shared" si="9"/>
        <v>279335</v>
      </c>
      <c r="R38" s="10">
        <v>124179</v>
      </c>
      <c r="S38" s="10">
        <v>155156</v>
      </c>
      <c r="T38" s="10">
        <v>2893</v>
      </c>
    </row>
    <row r="39" spans="1:21" ht="21" customHeight="1" x14ac:dyDescent="0.2">
      <c r="A39" s="69" t="s">
        <v>47</v>
      </c>
      <c r="B39" s="71">
        <f t="shared" si="3"/>
        <v>-300685</v>
      </c>
      <c r="C39" s="71">
        <f>+F39+I39+'MPI rząd 2-IIP government 2'!C37+'MPI rząd 2-IIP government 2'!O37</f>
        <v>29032</v>
      </c>
      <c r="D39" s="71">
        <f>+N39+'MPI rząd 2-IIP government 2'!I37+'MPI rząd 2-IIP government 2'!P37</f>
        <v>329717</v>
      </c>
      <c r="E39" s="71">
        <f t="shared" ref="E39:F39" si="36">+F39</f>
        <v>448</v>
      </c>
      <c r="F39" s="71">
        <f t="shared" si="36"/>
        <v>448</v>
      </c>
      <c r="G39" s="71">
        <v>448</v>
      </c>
      <c r="H39" s="71">
        <f t="shared" si="5"/>
        <v>-280796</v>
      </c>
      <c r="I39" s="71">
        <f t="shared" si="6"/>
        <v>530</v>
      </c>
      <c r="J39" s="71">
        <v>0</v>
      </c>
      <c r="K39" s="71">
        <f t="shared" si="7"/>
        <v>530</v>
      </c>
      <c r="L39" s="71">
        <v>530</v>
      </c>
      <c r="M39" s="71">
        <v>0</v>
      </c>
      <c r="N39" s="70">
        <f t="shared" si="11"/>
        <v>281326</v>
      </c>
      <c r="O39" s="71">
        <v>74</v>
      </c>
      <c r="P39" s="71">
        <f t="shared" si="8"/>
        <v>281252</v>
      </c>
      <c r="Q39" s="71">
        <f t="shared" si="9"/>
        <v>277790</v>
      </c>
      <c r="R39" s="71">
        <v>125460</v>
      </c>
      <c r="S39" s="71">
        <v>152330</v>
      </c>
      <c r="T39" s="71">
        <v>3462</v>
      </c>
    </row>
    <row r="40" spans="1:21" ht="21" customHeight="1" x14ac:dyDescent="0.2">
      <c r="A40" s="9" t="s">
        <v>48</v>
      </c>
      <c r="B40" s="10">
        <f t="shared" si="3"/>
        <v>-322360</v>
      </c>
      <c r="C40" s="10">
        <f>+F40+I40+'MPI rząd 2-IIP government 2'!C38+'MPI rząd 2-IIP government 2'!O38</f>
        <v>25530</v>
      </c>
      <c r="D40" s="10">
        <f>+N40+'MPI rząd 2-IIP government 2'!I38+'MPI rząd 2-IIP government 2'!P38</f>
        <v>347890</v>
      </c>
      <c r="E40" s="10">
        <f t="shared" ref="E40:F40" si="37">+F40</f>
        <v>426</v>
      </c>
      <c r="F40" s="10">
        <f t="shared" si="37"/>
        <v>426</v>
      </c>
      <c r="G40" s="10">
        <v>426</v>
      </c>
      <c r="H40" s="10">
        <f t="shared" si="5"/>
        <v>-294986</v>
      </c>
      <c r="I40" s="10">
        <f t="shared" si="6"/>
        <v>509</v>
      </c>
      <c r="J40" s="10">
        <v>0</v>
      </c>
      <c r="K40" s="10">
        <f t="shared" si="7"/>
        <v>509</v>
      </c>
      <c r="L40" s="10">
        <v>509</v>
      </c>
      <c r="M40" s="10">
        <v>0</v>
      </c>
      <c r="N40" s="10">
        <f t="shared" si="11"/>
        <v>295495</v>
      </c>
      <c r="O40" s="10">
        <v>69</v>
      </c>
      <c r="P40" s="10">
        <f t="shared" si="8"/>
        <v>295426</v>
      </c>
      <c r="Q40" s="10">
        <f t="shared" si="9"/>
        <v>291435</v>
      </c>
      <c r="R40" s="10">
        <v>142738</v>
      </c>
      <c r="S40" s="10">
        <v>148697</v>
      </c>
      <c r="T40" s="10">
        <v>3991</v>
      </c>
    </row>
    <row r="41" spans="1:21" ht="21" customHeight="1" x14ac:dyDescent="0.2">
      <c r="A41" s="69" t="s">
        <v>49</v>
      </c>
      <c r="B41" s="70">
        <f t="shared" si="3"/>
        <v>-330810</v>
      </c>
      <c r="C41" s="70">
        <f>+F41+I41+'MPI rząd 2-IIP government 2'!C39+'MPI rząd 2-IIP government 2'!O39</f>
        <v>20899</v>
      </c>
      <c r="D41" s="70">
        <f>+N41+'MPI rząd 2-IIP government 2'!I39+'MPI rząd 2-IIP government 2'!P39</f>
        <v>351709</v>
      </c>
      <c r="E41" s="70">
        <f t="shared" ref="E41:F41" si="38">+F41</f>
        <v>416</v>
      </c>
      <c r="F41" s="70">
        <f t="shared" si="38"/>
        <v>416</v>
      </c>
      <c r="G41" s="70">
        <v>416</v>
      </c>
      <c r="H41" s="70">
        <f t="shared" si="5"/>
        <v>-299780</v>
      </c>
      <c r="I41" s="70">
        <f t="shared" si="6"/>
        <v>513</v>
      </c>
      <c r="J41" s="70">
        <v>0</v>
      </c>
      <c r="K41" s="70">
        <f t="shared" si="7"/>
        <v>513</v>
      </c>
      <c r="L41" s="70">
        <v>513</v>
      </c>
      <c r="M41" s="70">
        <v>0</v>
      </c>
      <c r="N41" s="70">
        <f t="shared" si="11"/>
        <v>300293</v>
      </c>
      <c r="O41" s="70">
        <v>69</v>
      </c>
      <c r="P41" s="70">
        <f t="shared" si="8"/>
        <v>300224</v>
      </c>
      <c r="Q41" s="70">
        <f t="shared" si="9"/>
        <v>296323</v>
      </c>
      <c r="R41" s="70">
        <v>139015</v>
      </c>
      <c r="S41" s="70">
        <v>157308</v>
      </c>
      <c r="T41" s="70">
        <v>3901</v>
      </c>
      <c r="U41" s="12"/>
    </row>
    <row r="42" spans="1:21" ht="21" customHeight="1" x14ac:dyDescent="0.2">
      <c r="A42" s="9" t="s">
        <v>50</v>
      </c>
      <c r="B42" s="10">
        <f t="shared" si="3"/>
        <v>-368408</v>
      </c>
      <c r="C42" s="10">
        <f>+F42+I42+'MPI rząd 2-IIP government 2'!C40+'MPI rząd 2-IIP government 2'!O40</f>
        <v>23997</v>
      </c>
      <c r="D42" s="10">
        <f>+N42+'MPI rząd 2-IIP government 2'!I40+'MPI rząd 2-IIP government 2'!P40</f>
        <v>392405</v>
      </c>
      <c r="E42" s="10">
        <f t="shared" ref="E42:F42" si="39">+F42</f>
        <v>492</v>
      </c>
      <c r="F42" s="10">
        <f t="shared" si="39"/>
        <v>492</v>
      </c>
      <c r="G42" s="10">
        <v>492</v>
      </c>
      <c r="H42" s="10">
        <f t="shared" si="5"/>
        <v>-332122</v>
      </c>
      <c r="I42" s="10">
        <f t="shared" si="6"/>
        <v>733</v>
      </c>
      <c r="J42" s="10">
        <v>0</v>
      </c>
      <c r="K42" s="10">
        <f t="shared" si="7"/>
        <v>733</v>
      </c>
      <c r="L42" s="10">
        <v>733</v>
      </c>
      <c r="M42" s="10">
        <v>0</v>
      </c>
      <c r="N42" s="10">
        <f t="shared" si="11"/>
        <v>332855</v>
      </c>
      <c r="O42" s="10">
        <v>65</v>
      </c>
      <c r="P42" s="10">
        <f t="shared" si="8"/>
        <v>332790</v>
      </c>
      <c r="Q42" s="10">
        <f t="shared" si="9"/>
        <v>330954</v>
      </c>
      <c r="R42" s="10">
        <v>151855</v>
      </c>
      <c r="S42" s="10">
        <v>179099</v>
      </c>
      <c r="T42" s="10">
        <v>1836</v>
      </c>
    </row>
    <row r="43" spans="1:21" ht="21" customHeight="1" x14ac:dyDescent="0.2">
      <c r="A43" s="69" t="s">
        <v>51</v>
      </c>
      <c r="B43" s="71">
        <f t="shared" si="3"/>
        <v>-362332</v>
      </c>
      <c r="C43" s="71">
        <f>+F43+I43+'MPI rząd 2-IIP government 2'!C41+'MPI rząd 2-IIP government 2'!O41</f>
        <v>34735</v>
      </c>
      <c r="D43" s="71">
        <f>+N43+'MPI rząd 2-IIP government 2'!I41+'MPI rząd 2-IIP government 2'!P41</f>
        <v>397067</v>
      </c>
      <c r="E43" s="71">
        <f t="shared" ref="E43:F43" si="40">+F43</f>
        <v>524</v>
      </c>
      <c r="F43" s="71">
        <f t="shared" si="40"/>
        <v>524</v>
      </c>
      <c r="G43" s="71">
        <v>524</v>
      </c>
      <c r="H43" s="71">
        <f t="shared" si="5"/>
        <v>-334138</v>
      </c>
      <c r="I43" s="71">
        <f t="shared" si="6"/>
        <v>780</v>
      </c>
      <c r="J43" s="71">
        <v>0</v>
      </c>
      <c r="K43" s="71">
        <f t="shared" si="7"/>
        <v>780</v>
      </c>
      <c r="L43" s="71">
        <v>780</v>
      </c>
      <c r="M43" s="71">
        <v>0</v>
      </c>
      <c r="N43" s="70">
        <f t="shared" si="11"/>
        <v>334918</v>
      </c>
      <c r="O43" s="71">
        <v>69</v>
      </c>
      <c r="P43" s="71">
        <f t="shared" si="8"/>
        <v>334849</v>
      </c>
      <c r="Q43" s="71">
        <f t="shared" si="9"/>
        <v>333127</v>
      </c>
      <c r="R43" s="71">
        <v>147126</v>
      </c>
      <c r="S43" s="71">
        <v>186001</v>
      </c>
      <c r="T43" s="71">
        <v>1722</v>
      </c>
    </row>
    <row r="44" spans="1:21" ht="21" customHeight="1" x14ac:dyDescent="0.2">
      <c r="A44" s="9" t="s">
        <v>52</v>
      </c>
      <c r="B44" s="10">
        <f t="shared" si="3"/>
        <v>-392508</v>
      </c>
      <c r="C44" s="10">
        <f>+F44+I44+'MPI rząd 2-IIP government 2'!C42+'MPI rząd 2-IIP government 2'!O42</f>
        <v>28116</v>
      </c>
      <c r="D44" s="10">
        <f>+N44+'MPI rząd 2-IIP government 2'!I42+'MPI rząd 2-IIP government 2'!P42</f>
        <v>420624</v>
      </c>
      <c r="E44" s="10">
        <f t="shared" ref="E44:F44" si="41">+F44</f>
        <v>471</v>
      </c>
      <c r="F44" s="10">
        <f t="shared" si="41"/>
        <v>471</v>
      </c>
      <c r="G44" s="10">
        <v>471</v>
      </c>
      <c r="H44" s="10">
        <f t="shared" si="5"/>
        <v>-360009</v>
      </c>
      <c r="I44" s="10">
        <f t="shared" si="6"/>
        <v>693</v>
      </c>
      <c r="J44" s="10">
        <v>0</v>
      </c>
      <c r="K44" s="10">
        <f t="shared" si="7"/>
        <v>693</v>
      </c>
      <c r="L44" s="10">
        <v>693</v>
      </c>
      <c r="M44" s="10">
        <v>0</v>
      </c>
      <c r="N44" s="10">
        <f t="shared" si="11"/>
        <v>360702</v>
      </c>
      <c r="O44" s="10">
        <v>67</v>
      </c>
      <c r="P44" s="10">
        <f t="shared" si="8"/>
        <v>360635</v>
      </c>
      <c r="Q44" s="10">
        <f t="shared" si="9"/>
        <v>360308</v>
      </c>
      <c r="R44" s="10">
        <v>173551</v>
      </c>
      <c r="S44" s="10">
        <v>186757</v>
      </c>
      <c r="T44" s="10">
        <v>327</v>
      </c>
    </row>
    <row r="45" spans="1:21" ht="21" customHeight="1" x14ac:dyDescent="0.2">
      <c r="A45" s="69" t="s">
        <v>53</v>
      </c>
      <c r="B45" s="70">
        <f t="shared" si="3"/>
        <v>-412936</v>
      </c>
      <c r="C45" s="70">
        <f>+F45+I45+'MPI rząd 2-IIP government 2'!C43+'MPI rząd 2-IIP government 2'!O43</f>
        <v>23608</v>
      </c>
      <c r="D45" s="70">
        <f>+N45+'MPI rząd 2-IIP government 2'!I43+'MPI rząd 2-IIP government 2'!P43</f>
        <v>436544</v>
      </c>
      <c r="E45" s="70">
        <f t="shared" ref="E45:F45" si="42">+F45</f>
        <v>511</v>
      </c>
      <c r="F45" s="70">
        <f t="shared" si="42"/>
        <v>511</v>
      </c>
      <c r="G45" s="70">
        <v>511</v>
      </c>
      <c r="H45" s="70">
        <f t="shared" si="5"/>
        <v>-374185</v>
      </c>
      <c r="I45" s="70">
        <f t="shared" si="6"/>
        <v>812</v>
      </c>
      <c r="J45" s="70">
        <v>0</v>
      </c>
      <c r="K45" s="70">
        <f t="shared" si="7"/>
        <v>812</v>
      </c>
      <c r="L45" s="70">
        <v>812</v>
      </c>
      <c r="M45" s="70">
        <v>0</v>
      </c>
      <c r="N45" s="70">
        <f t="shared" si="11"/>
        <v>374997</v>
      </c>
      <c r="O45" s="70">
        <v>67</v>
      </c>
      <c r="P45" s="70">
        <f t="shared" si="8"/>
        <v>374930</v>
      </c>
      <c r="Q45" s="70">
        <f t="shared" si="9"/>
        <v>374579</v>
      </c>
      <c r="R45" s="70">
        <v>170491</v>
      </c>
      <c r="S45" s="70">
        <v>204088</v>
      </c>
      <c r="T45" s="70">
        <v>351</v>
      </c>
    </row>
    <row r="46" spans="1:21" ht="21" customHeight="1" x14ac:dyDescent="0.2">
      <c r="A46" s="9" t="s">
        <v>54</v>
      </c>
      <c r="B46" s="10">
        <f t="shared" si="3"/>
        <v>-431488</v>
      </c>
      <c r="C46" s="10">
        <f>+F46+I46+'MPI rząd 2-IIP government 2'!C44+'MPI rząd 2-IIP government 2'!O44</f>
        <v>21865</v>
      </c>
      <c r="D46" s="10">
        <f>+N46+'MPI rząd 2-IIP government 2'!I44+'MPI rząd 2-IIP government 2'!P44</f>
        <v>453353</v>
      </c>
      <c r="E46" s="10">
        <f t="shared" ref="E46:F46" si="43">+F46</f>
        <v>480</v>
      </c>
      <c r="F46" s="10">
        <f t="shared" si="43"/>
        <v>480</v>
      </c>
      <c r="G46" s="10">
        <v>480</v>
      </c>
      <c r="H46" s="10">
        <f t="shared" si="5"/>
        <v>-389654</v>
      </c>
      <c r="I46" s="10">
        <f t="shared" si="6"/>
        <v>769</v>
      </c>
      <c r="J46" s="10">
        <v>0</v>
      </c>
      <c r="K46" s="10">
        <f t="shared" si="7"/>
        <v>769</v>
      </c>
      <c r="L46" s="10">
        <v>769</v>
      </c>
      <c r="M46" s="10">
        <v>0</v>
      </c>
      <c r="N46" s="10">
        <f t="shared" si="11"/>
        <v>390423</v>
      </c>
      <c r="O46" s="10">
        <v>67</v>
      </c>
      <c r="P46" s="10">
        <f t="shared" si="8"/>
        <v>390356</v>
      </c>
      <c r="Q46" s="10">
        <f t="shared" si="9"/>
        <v>389645</v>
      </c>
      <c r="R46" s="10">
        <v>184825</v>
      </c>
      <c r="S46" s="10">
        <v>204820</v>
      </c>
      <c r="T46" s="10">
        <v>711</v>
      </c>
    </row>
    <row r="47" spans="1:21" ht="21" customHeight="1" x14ac:dyDescent="0.2">
      <c r="A47" s="69" t="s">
        <v>55</v>
      </c>
      <c r="B47" s="71">
        <f t="shared" si="3"/>
        <v>-435072</v>
      </c>
      <c r="C47" s="71">
        <f>+F47+I47+'MPI rząd 2-IIP government 2'!C45+'MPI rząd 2-IIP government 2'!O45</f>
        <v>36041</v>
      </c>
      <c r="D47" s="71">
        <f>+N47+'MPI rząd 2-IIP government 2'!I45+'MPI rząd 2-IIP government 2'!P45</f>
        <v>471113</v>
      </c>
      <c r="E47" s="71">
        <f t="shared" ref="E47:F47" si="44">+F47</f>
        <v>468</v>
      </c>
      <c r="F47" s="71">
        <f t="shared" si="44"/>
        <v>468</v>
      </c>
      <c r="G47" s="71">
        <v>468</v>
      </c>
      <c r="H47" s="71">
        <f t="shared" si="5"/>
        <v>-407195</v>
      </c>
      <c r="I47" s="71">
        <f t="shared" si="6"/>
        <v>0</v>
      </c>
      <c r="J47" s="71">
        <v>0</v>
      </c>
      <c r="K47" s="71">
        <f t="shared" si="7"/>
        <v>0</v>
      </c>
      <c r="L47" s="71">
        <v>0</v>
      </c>
      <c r="M47" s="71">
        <v>0</v>
      </c>
      <c r="N47" s="70">
        <f t="shared" si="11"/>
        <v>407195</v>
      </c>
      <c r="O47" s="71">
        <v>68</v>
      </c>
      <c r="P47" s="71">
        <f t="shared" si="8"/>
        <v>407127</v>
      </c>
      <c r="Q47" s="71">
        <f t="shared" si="9"/>
        <v>406542</v>
      </c>
      <c r="R47" s="71">
        <v>191686</v>
      </c>
      <c r="S47" s="71">
        <v>214856</v>
      </c>
      <c r="T47" s="71">
        <v>585</v>
      </c>
    </row>
    <row r="48" spans="1:21" ht="21" customHeight="1" x14ac:dyDescent="0.2">
      <c r="A48" s="9" t="s">
        <v>56</v>
      </c>
      <c r="B48" s="10">
        <f t="shared" si="3"/>
        <v>-446504</v>
      </c>
      <c r="C48" s="10">
        <f>+F48+I48+'MPI rząd 2-IIP government 2'!C46+'MPI rząd 2-IIP government 2'!O46</f>
        <v>37581</v>
      </c>
      <c r="D48" s="10">
        <f>+N48+'MPI rząd 2-IIP government 2'!I46+'MPI rząd 2-IIP government 2'!P46</f>
        <v>484085</v>
      </c>
      <c r="E48" s="10">
        <f t="shared" ref="E48:F48" si="45">+F48</f>
        <v>492</v>
      </c>
      <c r="F48" s="10">
        <f t="shared" si="45"/>
        <v>492</v>
      </c>
      <c r="G48" s="10">
        <v>492</v>
      </c>
      <c r="H48" s="10">
        <f t="shared" si="5"/>
        <v>-417139</v>
      </c>
      <c r="I48" s="10">
        <f t="shared" si="6"/>
        <v>0</v>
      </c>
      <c r="J48" s="10">
        <v>0</v>
      </c>
      <c r="K48" s="10">
        <f t="shared" si="7"/>
        <v>0</v>
      </c>
      <c r="L48" s="10">
        <v>0</v>
      </c>
      <c r="M48" s="10">
        <v>0</v>
      </c>
      <c r="N48" s="10">
        <f t="shared" si="11"/>
        <v>417139</v>
      </c>
      <c r="O48" s="10">
        <v>67</v>
      </c>
      <c r="P48" s="10">
        <f t="shared" si="8"/>
        <v>417072</v>
      </c>
      <c r="Q48" s="10">
        <f t="shared" si="9"/>
        <v>416806</v>
      </c>
      <c r="R48" s="10">
        <v>208523</v>
      </c>
      <c r="S48" s="10">
        <v>208283</v>
      </c>
      <c r="T48" s="10">
        <v>266</v>
      </c>
    </row>
    <row r="49" spans="1:20" ht="21" customHeight="1" x14ac:dyDescent="0.2">
      <c r="A49" s="69" t="s">
        <v>57</v>
      </c>
      <c r="B49" s="70">
        <f t="shared" si="3"/>
        <v>-450002</v>
      </c>
      <c r="C49" s="70">
        <f>+F49+I49+'MPI rząd 2-IIP government 2'!C47+'MPI rząd 2-IIP government 2'!O47</f>
        <v>23652</v>
      </c>
      <c r="D49" s="70">
        <f>+N49+'MPI rząd 2-IIP government 2'!I47+'MPI rząd 2-IIP government 2'!P47</f>
        <v>473654</v>
      </c>
      <c r="E49" s="70">
        <f t="shared" ref="E49:F49" si="46">+F49</f>
        <v>498</v>
      </c>
      <c r="F49" s="70">
        <f t="shared" si="46"/>
        <v>498</v>
      </c>
      <c r="G49" s="70">
        <v>498</v>
      </c>
      <c r="H49" s="70">
        <f t="shared" si="5"/>
        <v>-405689</v>
      </c>
      <c r="I49" s="70">
        <f t="shared" si="6"/>
        <v>0</v>
      </c>
      <c r="J49" s="70">
        <v>0</v>
      </c>
      <c r="K49" s="70">
        <f t="shared" si="7"/>
        <v>0</v>
      </c>
      <c r="L49" s="70">
        <v>0</v>
      </c>
      <c r="M49" s="70">
        <v>0</v>
      </c>
      <c r="N49" s="70">
        <f t="shared" si="11"/>
        <v>405689</v>
      </c>
      <c r="O49" s="70">
        <v>67</v>
      </c>
      <c r="P49" s="70">
        <f t="shared" si="8"/>
        <v>405622</v>
      </c>
      <c r="Q49" s="70">
        <f t="shared" si="9"/>
        <v>405519</v>
      </c>
      <c r="R49" s="70">
        <v>196009</v>
      </c>
      <c r="S49" s="70">
        <v>209510</v>
      </c>
      <c r="T49" s="70">
        <v>103</v>
      </c>
    </row>
    <row r="50" spans="1:20" ht="21" customHeight="1" x14ac:dyDescent="0.2">
      <c r="A50" s="9" t="s">
        <v>58</v>
      </c>
      <c r="B50" s="10">
        <f t="shared" si="3"/>
        <v>-446666</v>
      </c>
      <c r="C50" s="10">
        <f>+F50+I50+'MPI rząd 2-IIP government 2'!C48+'MPI rząd 2-IIP government 2'!O48</f>
        <v>22202</v>
      </c>
      <c r="D50" s="10">
        <f>+N50+'MPI rząd 2-IIP government 2'!I48+'MPI rząd 2-IIP government 2'!P48</f>
        <v>468868</v>
      </c>
      <c r="E50" s="10">
        <f t="shared" ref="E50:F50" si="47">+F50</f>
        <v>472</v>
      </c>
      <c r="F50" s="10">
        <f t="shared" si="47"/>
        <v>472</v>
      </c>
      <c r="G50" s="10">
        <v>472</v>
      </c>
      <c r="H50" s="10">
        <f t="shared" si="5"/>
        <v>-394721</v>
      </c>
      <c r="I50" s="10">
        <f t="shared" si="6"/>
        <v>0</v>
      </c>
      <c r="J50" s="10">
        <v>0</v>
      </c>
      <c r="K50" s="10">
        <f t="shared" si="7"/>
        <v>0</v>
      </c>
      <c r="L50" s="10">
        <v>0</v>
      </c>
      <c r="M50" s="10">
        <v>0</v>
      </c>
      <c r="N50" s="10">
        <f t="shared" si="11"/>
        <v>394721</v>
      </c>
      <c r="O50" s="10">
        <v>67</v>
      </c>
      <c r="P50" s="10">
        <f t="shared" si="8"/>
        <v>394654</v>
      </c>
      <c r="Q50" s="10">
        <f t="shared" si="9"/>
        <v>394654</v>
      </c>
      <c r="R50" s="10">
        <v>193838</v>
      </c>
      <c r="S50" s="10">
        <v>200816</v>
      </c>
      <c r="T50" s="10">
        <v>0</v>
      </c>
    </row>
    <row r="51" spans="1:20" ht="21" customHeight="1" x14ac:dyDescent="0.2">
      <c r="A51" s="69" t="s">
        <v>59</v>
      </c>
      <c r="B51" s="71">
        <f t="shared" si="3"/>
        <v>-433211</v>
      </c>
      <c r="C51" s="71">
        <f>+F51+I51+'MPI rząd 2-IIP government 2'!C49+'MPI rząd 2-IIP government 2'!O49</f>
        <v>33826</v>
      </c>
      <c r="D51" s="71">
        <f>+N51+'MPI rząd 2-IIP government 2'!I49+'MPI rząd 2-IIP government 2'!P49</f>
        <v>467037</v>
      </c>
      <c r="E51" s="71">
        <f t="shared" ref="E51:F51" si="48">+F51</f>
        <v>463</v>
      </c>
      <c r="F51" s="71">
        <f t="shared" si="48"/>
        <v>463</v>
      </c>
      <c r="G51" s="71">
        <v>463</v>
      </c>
      <c r="H51" s="71">
        <f t="shared" si="5"/>
        <v>-393394</v>
      </c>
      <c r="I51" s="71">
        <f t="shared" si="6"/>
        <v>0</v>
      </c>
      <c r="J51" s="71">
        <v>0</v>
      </c>
      <c r="K51" s="71">
        <f t="shared" si="7"/>
        <v>0</v>
      </c>
      <c r="L51" s="71">
        <v>0</v>
      </c>
      <c r="M51" s="71">
        <v>0</v>
      </c>
      <c r="N51" s="70">
        <f t="shared" si="11"/>
        <v>393394</v>
      </c>
      <c r="O51" s="71">
        <v>67</v>
      </c>
      <c r="P51" s="71">
        <f t="shared" si="8"/>
        <v>393327</v>
      </c>
      <c r="Q51" s="71">
        <f t="shared" si="9"/>
        <v>393327</v>
      </c>
      <c r="R51" s="71">
        <v>191637</v>
      </c>
      <c r="S51" s="71">
        <v>201690</v>
      </c>
      <c r="T51" s="71">
        <v>0</v>
      </c>
    </row>
    <row r="52" spans="1:20" s="38" customFormat="1" ht="21" customHeight="1" x14ac:dyDescent="0.2">
      <c r="A52" s="9" t="s">
        <v>125</v>
      </c>
      <c r="B52" s="36">
        <f t="shared" si="3"/>
        <v>-438566</v>
      </c>
      <c r="C52" s="36">
        <f>+F52+I52+'MPI rząd 2-IIP government 2'!C50+'MPI rząd 2-IIP government 2'!O50</f>
        <v>30918</v>
      </c>
      <c r="D52" s="36">
        <f>+N52+'MPI rząd 2-IIP government 2'!I50+'MPI rząd 2-IIP government 2'!P50</f>
        <v>469484</v>
      </c>
      <c r="E52" s="36">
        <f t="shared" ref="E52:F52" si="49">+F52</f>
        <v>458</v>
      </c>
      <c r="F52" s="36">
        <f t="shared" si="49"/>
        <v>458</v>
      </c>
      <c r="G52" s="10">
        <v>458</v>
      </c>
      <c r="H52" s="36">
        <f t="shared" si="5"/>
        <v>-394757</v>
      </c>
      <c r="I52" s="36">
        <f t="shared" si="6"/>
        <v>0</v>
      </c>
      <c r="J52" s="10">
        <v>0</v>
      </c>
      <c r="K52" s="36">
        <f t="shared" si="7"/>
        <v>0</v>
      </c>
      <c r="L52" s="10">
        <v>0</v>
      </c>
      <c r="M52" s="10">
        <v>0</v>
      </c>
      <c r="N52" s="10">
        <f t="shared" si="11"/>
        <v>394757</v>
      </c>
      <c r="O52" s="10">
        <v>67</v>
      </c>
      <c r="P52" s="36">
        <f t="shared" si="8"/>
        <v>394690</v>
      </c>
      <c r="Q52" s="36">
        <f t="shared" si="9"/>
        <v>394690</v>
      </c>
      <c r="R52" s="10">
        <v>186409</v>
      </c>
      <c r="S52" s="10">
        <v>208281</v>
      </c>
      <c r="T52" s="10">
        <v>0</v>
      </c>
    </row>
    <row r="53" spans="1:20" s="38" customFormat="1" ht="21" customHeight="1" x14ac:dyDescent="0.2">
      <c r="A53" s="69" t="s">
        <v>126</v>
      </c>
      <c r="B53" s="73">
        <f t="shared" si="3"/>
        <v>-472103</v>
      </c>
      <c r="C53" s="73">
        <f>+F53+I53+'MPI rząd 2-IIP government 2'!C51+'MPI rząd 2-IIP government 2'!O51</f>
        <v>16192</v>
      </c>
      <c r="D53" s="73">
        <f>+N53+'MPI rząd 2-IIP government 2'!I51+'MPI rząd 2-IIP government 2'!P51</f>
        <v>488295</v>
      </c>
      <c r="E53" s="73">
        <f t="shared" ref="E53:F53" si="50">+F53</f>
        <v>460</v>
      </c>
      <c r="F53" s="73">
        <f t="shared" si="50"/>
        <v>460</v>
      </c>
      <c r="G53" s="70">
        <v>460</v>
      </c>
      <c r="H53" s="73">
        <f t="shared" si="5"/>
        <v>-414392</v>
      </c>
      <c r="I53" s="73">
        <f t="shared" si="6"/>
        <v>0</v>
      </c>
      <c r="J53" s="70">
        <v>0</v>
      </c>
      <c r="K53" s="73">
        <f t="shared" si="7"/>
        <v>0</v>
      </c>
      <c r="L53" s="70">
        <v>0</v>
      </c>
      <c r="M53" s="70">
        <v>0</v>
      </c>
      <c r="N53" s="70">
        <f t="shared" si="11"/>
        <v>414392</v>
      </c>
      <c r="O53" s="70">
        <v>67</v>
      </c>
      <c r="P53" s="73">
        <f t="shared" si="8"/>
        <v>414325</v>
      </c>
      <c r="Q53" s="73">
        <f t="shared" si="9"/>
        <v>414325</v>
      </c>
      <c r="R53" s="70">
        <v>204590</v>
      </c>
      <c r="S53" s="70">
        <v>209735</v>
      </c>
      <c r="T53" s="70">
        <v>0</v>
      </c>
    </row>
    <row r="54" spans="1:20" s="38" customFormat="1" ht="21" customHeight="1" x14ac:dyDescent="0.2">
      <c r="A54" s="9" t="s">
        <v>127</v>
      </c>
      <c r="B54" s="36">
        <f t="shared" si="3"/>
        <v>-479660</v>
      </c>
      <c r="C54" s="36">
        <f>+F54+I54+'MPI rząd 2-IIP government 2'!C52+'MPI rząd 2-IIP government 2'!O52</f>
        <v>18726</v>
      </c>
      <c r="D54" s="36">
        <f>+N54+'MPI rząd 2-IIP government 2'!I52+'MPI rząd 2-IIP government 2'!P52</f>
        <v>498386</v>
      </c>
      <c r="E54" s="36">
        <f t="shared" ref="E54:F54" si="51">+F54</f>
        <v>498</v>
      </c>
      <c r="F54" s="36">
        <f t="shared" si="51"/>
        <v>498</v>
      </c>
      <c r="G54" s="10">
        <v>498</v>
      </c>
      <c r="H54" s="36">
        <f t="shared" si="5"/>
        <v>-421763</v>
      </c>
      <c r="I54" s="36">
        <f t="shared" si="6"/>
        <v>0</v>
      </c>
      <c r="J54" s="10">
        <v>0</v>
      </c>
      <c r="K54" s="36">
        <f t="shared" si="7"/>
        <v>0</v>
      </c>
      <c r="L54" s="10">
        <v>0</v>
      </c>
      <c r="M54" s="10">
        <v>0</v>
      </c>
      <c r="N54" s="10">
        <f t="shared" si="11"/>
        <v>421763</v>
      </c>
      <c r="O54" s="10">
        <v>67</v>
      </c>
      <c r="P54" s="36">
        <f t="shared" si="8"/>
        <v>421696</v>
      </c>
      <c r="Q54" s="36">
        <f t="shared" si="9"/>
        <v>421696</v>
      </c>
      <c r="R54" s="10">
        <v>206618</v>
      </c>
      <c r="S54" s="10">
        <v>215078</v>
      </c>
      <c r="T54" s="10">
        <v>0</v>
      </c>
    </row>
    <row r="55" spans="1:20" s="38" customFormat="1" ht="21" customHeight="1" x14ac:dyDescent="0.2">
      <c r="A55" s="69" t="s">
        <v>128</v>
      </c>
      <c r="B55" s="74">
        <f t="shared" si="3"/>
        <v>-479829</v>
      </c>
      <c r="C55" s="74">
        <f>+F55+I55+'MPI rząd 2-IIP government 2'!C53+'MPI rząd 2-IIP government 2'!O53</f>
        <v>32086</v>
      </c>
      <c r="D55" s="74">
        <f>+N55+'MPI rząd 2-IIP government 2'!I53+'MPI rząd 2-IIP government 2'!P53</f>
        <v>511915</v>
      </c>
      <c r="E55" s="74">
        <f t="shared" ref="E55:F58" si="52">+F55</f>
        <v>529</v>
      </c>
      <c r="F55" s="74">
        <f t="shared" si="52"/>
        <v>529</v>
      </c>
      <c r="G55" s="71">
        <v>529</v>
      </c>
      <c r="H55" s="74">
        <f t="shared" si="5"/>
        <v>-428398</v>
      </c>
      <c r="I55" s="74">
        <f t="shared" si="6"/>
        <v>0</v>
      </c>
      <c r="J55" s="71">
        <v>0</v>
      </c>
      <c r="K55" s="74">
        <f t="shared" si="7"/>
        <v>0</v>
      </c>
      <c r="L55" s="71">
        <v>0</v>
      </c>
      <c r="M55" s="71">
        <v>0</v>
      </c>
      <c r="N55" s="70">
        <f t="shared" si="11"/>
        <v>428398</v>
      </c>
      <c r="O55" s="71">
        <v>68</v>
      </c>
      <c r="P55" s="74">
        <f t="shared" si="8"/>
        <v>428330</v>
      </c>
      <c r="Q55" s="74">
        <f t="shared" si="9"/>
        <v>428330</v>
      </c>
      <c r="R55" s="71">
        <v>203883</v>
      </c>
      <c r="S55" s="71">
        <v>224447</v>
      </c>
      <c r="T55" s="71">
        <v>0</v>
      </c>
    </row>
    <row r="56" spans="1:20" s="38" customFormat="1" ht="21" customHeight="1" x14ac:dyDescent="0.2">
      <c r="A56" s="9" t="s">
        <v>132</v>
      </c>
      <c r="B56" s="36">
        <f t="shared" ref="B56:B59" si="53">+C56-D56</f>
        <v>-502226</v>
      </c>
      <c r="C56" s="36">
        <f>+F56+I56+'MPI rząd 2-IIP government 2'!C54+'MPI rząd 2-IIP government 2'!O54</f>
        <v>20363</v>
      </c>
      <c r="D56" s="36">
        <f>+N56+'MPI rząd 2-IIP government 2'!I54+'MPI rząd 2-IIP government 2'!P54</f>
        <v>522589</v>
      </c>
      <c r="E56" s="36">
        <f t="shared" si="52"/>
        <v>587</v>
      </c>
      <c r="F56" s="36">
        <f t="shared" si="52"/>
        <v>587</v>
      </c>
      <c r="G56" s="10">
        <v>587</v>
      </c>
      <c r="H56" s="36">
        <f t="shared" ref="H56:H59" si="54">+I56-N56</f>
        <v>-442705</v>
      </c>
      <c r="I56" s="36">
        <f t="shared" ref="I56:I59" si="55">+J56+K56</f>
        <v>0</v>
      </c>
      <c r="J56" s="10">
        <v>0</v>
      </c>
      <c r="K56" s="36">
        <f t="shared" ref="K56:K59" si="56">+L56+M56</f>
        <v>0</v>
      </c>
      <c r="L56" s="10">
        <v>0</v>
      </c>
      <c r="M56" s="10">
        <v>0</v>
      </c>
      <c r="N56" s="10">
        <f t="shared" si="11"/>
        <v>442705</v>
      </c>
      <c r="O56" s="10">
        <v>67</v>
      </c>
      <c r="P56" s="36">
        <f t="shared" ref="P56:P59" si="57">+Q56+T56</f>
        <v>442638</v>
      </c>
      <c r="Q56" s="36">
        <f t="shared" ref="Q56:Q59" si="58">+R56+S56</f>
        <v>442638</v>
      </c>
      <c r="R56" s="10">
        <v>212720</v>
      </c>
      <c r="S56" s="10">
        <v>229918</v>
      </c>
      <c r="T56" s="10">
        <v>0</v>
      </c>
    </row>
    <row r="57" spans="1:20" s="38" customFormat="1" ht="21" customHeight="1" x14ac:dyDescent="0.2">
      <c r="A57" s="69" t="s">
        <v>133</v>
      </c>
      <c r="B57" s="73">
        <f t="shared" si="53"/>
        <v>-491925</v>
      </c>
      <c r="C57" s="73">
        <f>+F57+I57+'MPI rząd 2-IIP government 2'!C55+'MPI rząd 2-IIP government 2'!O55</f>
        <v>15371</v>
      </c>
      <c r="D57" s="73">
        <f>+N57+'MPI rząd 2-IIP government 2'!I55+'MPI rząd 2-IIP government 2'!P55</f>
        <v>507296</v>
      </c>
      <c r="E57" s="73">
        <f t="shared" si="52"/>
        <v>580</v>
      </c>
      <c r="F57" s="73">
        <f t="shared" si="52"/>
        <v>580</v>
      </c>
      <c r="G57" s="70">
        <v>580</v>
      </c>
      <c r="H57" s="73">
        <f t="shared" si="54"/>
        <v>-425980</v>
      </c>
      <c r="I57" s="73">
        <f t="shared" si="55"/>
        <v>0</v>
      </c>
      <c r="J57" s="70">
        <v>0</v>
      </c>
      <c r="K57" s="73">
        <f t="shared" si="56"/>
        <v>0</v>
      </c>
      <c r="L57" s="70">
        <v>0</v>
      </c>
      <c r="M57" s="70">
        <v>0</v>
      </c>
      <c r="N57" s="70">
        <f t="shared" si="11"/>
        <v>425980</v>
      </c>
      <c r="O57" s="70">
        <v>67</v>
      </c>
      <c r="P57" s="73">
        <f t="shared" si="57"/>
        <v>425913</v>
      </c>
      <c r="Q57" s="73">
        <f t="shared" si="58"/>
        <v>425913</v>
      </c>
      <c r="R57" s="70">
        <v>203781</v>
      </c>
      <c r="S57" s="70">
        <v>222132</v>
      </c>
      <c r="T57" s="70">
        <v>0</v>
      </c>
    </row>
    <row r="58" spans="1:20" s="38" customFormat="1" ht="21" customHeight="1" x14ac:dyDescent="0.2">
      <c r="A58" s="9" t="s">
        <v>134</v>
      </c>
      <c r="B58" s="36">
        <f t="shared" si="53"/>
        <v>-500999</v>
      </c>
      <c r="C58" s="36">
        <f>+F58+I58+'MPI rząd 2-IIP government 2'!C56+'MPI rząd 2-IIP government 2'!O56</f>
        <v>18867</v>
      </c>
      <c r="D58" s="36">
        <f>+N58+'MPI rząd 2-IIP government 2'!I56+'MPI rząd 2-IIP government 2'!P56</f>
        <v>519866</v>
      </c>
      <c r="E58" s="36">
        <f t="shared" si="52"/>
        <v>582</v>
      </c>
      <c r="F58" s="36">
        <f t="shared" si="52"/>
        <v>582</v>
      </c>
      <c r="G58" s="10">
        <v>582</v>
      </c>
      <c r="H58" s="36">
        <f t="shared" si="54"/>
        <v>-434284</v>
      </c>
      <c r="I58" s="36">
        <f t="shared" si="55"/>
        <v>0</v>
      </c>
      <c r="J58" s="10">
        <v>0</v>
      </c>
      <c r="K58" s="36">
        <f t="shared" si="56"/>
        <v>0</v>
      </c>
      <c r="L58" s="10">
        <v>0</v>
      </c>
      <c r="M58" s="10">
        <v>0</v>
      </c>
      <c r="N58" s="10">
        <f t="shared" si="11"/>
        <v>434284</v>
      </c>
      <c r="O58" s="10">
        <v>67</v>
      </c>
      <c r="P58" s="36">
        <f t="shared" si="57"/>
        <v>434217</v>
      </c>
      <c r="Q58" s="36">
        <f t="shared" si="58"/>
        <v>434217</v>
      </c>
      <c r="R58" s="10">
        <v>211807</v>
      </c>
      <c r="S58" s="10">
        <v>222410</v>
      </c>
      <c r="T58" s="10">
        <v>0</v>
      </c>
    </row>
    <row r="59" spans="1:20" s="38" customFormat="1" ht="21" customHeight="1" x14ac:dyDescent="0.2">
      <c r="A59" s="69" t="s">
        <v>135</v>
      </c>
      <c r="B59" s="74">
        <f t="shared" si="53"/>
        <v>-488234</v>
      </c>
      <c r="C59" s="74">
        <f>+F59+I59+'MPI rząd 2-IIP government 2'!C57+'MPI rząd 2-IIP government 2'!O57</f>
        <v>43872</v>
      </c>
      <c r="D59" s="74">
        <f>+N59+'MPI rząd 2-IIP government 2'!I57+'MPI rząd 2-IIP government 2'!P57</f>
        <v>532106</v>
      </c>
      <c r="E59" s="74">
        <f t="shared" ref="E59:E62" si="59">+F59</f>
        <v>604</v>
      </c>
      <c r="F59" s="74">
        <f t="shared" ref="F59:F62" si="60">+G59</f>
        <v>604</v>
      </c>
      <c r="G59" s="71">
        <v>604</v>
      </c>
      <c r="H59" s="74">
        <f t="shared" si="54"/>
        <v>-441323</v>
      </c>
      <c r="I59" s="74">
        <f t="shared" si="55"/>
        <v>0</v>
      </c>
      <c r="J59" s="71">
        <v>0</v>
      </c>
      <c r="K59" s="74">
        <f t="shared" si="56"/>
        <v>0</v>
      </c>
      <c r="L59" s="71">
        <v>0</v>
      </c>
      <c r="M59" s="71">
        <v>0</v>
      </c>
      <c r="N59" s="70">
        <f t="shared" si="11"/>
        <v>441323</v>
      </c>
      <c r="O59" s="71">
        <v>67</v>
      </c>
      <c r="P59" s="74">
        <f t="shared" si="57"/>
        <v>441256</v>
      </c>
      <c r="Q59" s="74">
        <f t="shared" si="58"/>
        <v>441256</v>
      </c>
      <c r="R59" s="71">
        <v>210429</v>
      </c>
      <c r="S59" s="71">
        <v>230827</v>
      </c>
      <c r="T59" s="71">
        <v>0</v>
      </c>
    </row>
    <row r="60" spans="1:20" s="38" customFormat="1" ht="21" customHeight="1" x14ac:dyDescent="0.2">
      <c r="A60" s="9" t="s">
        <v>136</v>
      </c>
      <c r="B60" s="36">
        <f t="shared" ref="B60:B63" si="61">+C60-D60</f>
        <v>-463663</v>
      </c>
      <c r="C60" s="36">
        <f>+F60+I60+'MPI rząd 2-IIP government 2'!C58+'MPI rząd 2-IIP government 2'!O58</f>
        <v>37703</v>
      </c>
      <c r="D60" s="36">
        <f>+N60+'MPI rząd 2-IIP government 2'!I58+'MPI rząd 2-IIP government 2'!P58</f>
        <v>501366</v>
      </c>
      <c r="E60" s="36">
        <f t="shared" si="59"/>
        <v>582</v>
      </c>
      <c r="F60" s="36">
        <f t="shared" si="60"/>
        <v>582</v>
      </c>
      <c r="G60" s="10">
        <v>582</v>
      </c>
      <c r="H60" s="36">
        <f t="shared" ref="H60:H63" si="62">+I60-N60</f>
        <v>-413231</v>
      </c>
      <c r="I60" s="36">
        <f t="shared" ref="I60:I63" si="63">+J60+K60</f>
        <v>0</v>
      </c>
      <c r="J60" s="10">
        <v>0</v>
      </c>
      <c r="K60" s="36">
        <f t="shared" ref="K60:K63" si="64">+L60+M60</f>
        <v>0</v>
      </c>
      <c r="L60" s="10">
        <v>0</v>
      </c>
      <c r="M60" s="10">
        <v>0</v>
      </c>
      <c r="N60" s="10">
        <f t="shared" si="11"/>
        <v>413231</v>
      </c>
      <c r="O60" s="10">
        <v>67</v>
      </c>
      <c r="P60" s="36">
        <f t="shared" ref="P60:P63" si="65">+Q60+T60</f>
        <v>413164</v>
      </c>
      <c r="Q60" s="36">
        <f t="shared" ref="Q60:Q63" si="66">+R60+S60</f>
        <v>413114</v>
      </c>
      <c r="R60" s="10">
        <v>192309</v>
      </c>
      <c r="S60" s="10">
        <v>220805</v>
      </c>
      <c r="T60" s="10">
        <v>50</v>
      </c>
    </row>
    <row r="61" spans="1:20" s="38" customFormat="1" ht="21" customHeight="1" x14ac:dyDescent="0.2">
      <c r="A61" s="69" t="s">
        <v>137</v>
      </c>
      <c r="B61" s="73">
        <f t="shared" si="61"/>
        <v>-490941</v>
      </c>
      <c r="C61" s="73">
        <f>+F61+I61+'MPI rząd 2-IIP government 2'!C59+'MPI rząd 2-IIP government 2'!O59</f>
        <v>43346</v>
      </c>
      <c r="D61" s="73">
        <f>+N61+'MPI rząd 2-IIP government 2'!I59+'MPI rząd 2-IIP government 2'!P59</f>
        <v>534287</v>
      </c>
      <c r="E61" s="73">
        <f t="shared" si="59"/>
        <v>616</v>
      </c>
      <c r="F61" s="73">
        <f t="shared" si="60"/>
        <v>616</v>
      </c>
      <c r="G61" s="70">
        <v>616</v>
      </c>
      <c r="H61" s="73">
        <f t="shared" si="62"/>
        <v>-443769</v>
      </c>
      <c r="I61" s="73">
        <f t="shared" si="63"/>
        <v>0</v>
      </c>
      <c r="J61" s="70">
        <v>0</v>
      </c>
      <c r="K61" s="73">
        <f t="shared" si="64"/>
        <v>0</v>
      </c>
      <c r="L61" s="70">
        <v>0</v>
      </c>
      <c r="M61" s="70">
        <v>0</v>
      </c>
      <c r="N61" s="70">
        <f t="shared" si="11"/>
        <v>443769</v>
      </c>
      <c r="O61" s="70">
        <v>67</v>
      </c>
      <c r="P61" s="73">
        <f t="shared" si="65"/>
        <v>443702</v>
      </c>
      <c r="Q61" s="73">
        <f t="shared" si="66"/>
        <v>443661</v>
      </c>
      <c r="R61" s="70">
        <v>201845</v>
      </c>
      <c r="S61" s="70">
        <v>241816</v>
      </c>
      <c r="T61" s="70">
        <v>41</v>
      </c>
    </row>
    <row r="62" spans="1:20" s="38" customFormat="1" ht="21" customHeight="1" x14ac:dyDescent="0.2">
      <c r="A62" s="9" t="s">
        <v>138</v>
      </c>
      <c r="B62" s="36">
        <f t="shared" si="61"/>
        <v>-491572</v>
      </c>
      <c r="C62" s="36">
        <f>+F62+I62+'MPI rząd 2-IIP government 2'!C60+'MPI rząd 2-IIP government 2'!O60</f>
        <v>41335</v>
      </c>
      <c r="D62" s="36">
        <f>+N62+'MPI rząd 2-IIP government 2'!I60+'MPI rząd 2-IIP government 2'!P60</f>
        <v>532907</v>
      </c>
      <c r="E62" s="36">
        <f t="shared" si="59"/>
        <v>597</v>
      </c>
      <c r="F62" s="36">
        <f t="shared" si="60"/>
        <v>597</v>
      </c>
      <c r="G62" s="10">
        <v>597</v>
      </c>
      <c r="H62" s="36">
        <f t="shared" si="62"/>
        <v>-444907</v>
      </c>
      <c r="I62" s="36">
        <f t="shared" si="63"/>
        <v>0</v>
      </c>
      <c r="J62" s="10">
        <v>0</v>
      </c>
      <c r="K62" s="36">
        <f t="shared" si="64"/>
        <v>0</v>
      </c>
      <c r="L62" s="10">
        <v>0</v>
      </c>
      <c r="M62" s="10">
        <v>0</v>
      </c>
      <c r="N62" s="10">
        <f t="shared" si="11"/>
        <v>444907</v>
      </c>
      <c r="O62" s="10">
        <v>67</v>
      </c>
      <c r="P62" s="36">
        <f t="shared" si="65"/>
        <v>444840</v>
      </c>
      <c r="Q62" s="36">
        <f t="shared" si="66"/>
        <v>444840</v>
      </c>
      <c r="R62" s="10">
        <v>202371</v>
      </c>
      <c r="S62" s="10">
        <v>242469</v>
      </c>
      <c r="T62" s="10">
        <v>0</v>
      </c>
    </row>
    <row r="63" spans="1:20" s="38" customFormat="1" ht="21" customHeight="1" x14ac:dyDescent="0.2">
      <c r="A63" s="69" t="s">
        <v>139</v>
      </c>
      <c r="B63" s="74">
        <f t="shared" si="61"/>
        <v>-478169</v>
      </c>
      <c r="C63" s="74">
        <f>+F63+I63+'MPI rząd 2-IIP government 2'!C61+'MPI rząd 2-IIP government 2'!O61</f>
        <v>55483</v>
      </c>
      <c r="D63" s="74">
        <f>+N63+'MPI rząd 2-IIP government 2'!I61+'MPI rząd 2-IIP government 2'!P61</f>
        <v>533652</v>
      </c>
      <c r="E63" s="74">
        <f t="shared" ref="E63:E66" si="67">+F63</f>
        <v>647</v>
      </c>
      <c r="F63" s="74">
        <f t="shared" ref="F63:F66" si="68">+G63</f>
        <v>647</v>
      </c>
      <c r="G63" s="71">
        <v>647</v>
      </c>
      <c r="H63" s="74">
        <f t="shared" si="62"/>
        <v>-440048</v>
      </c>
      <c r="I63" s="74">
        <f t="shared" si="63"/>
        <v>0</v>
      </c>
      <c r="J63" s="71">
        <v>0</v>
      </c>
      <c r="K63" s="74">
        <f t="shared" si="64"/>
        <v>0</v>
      </c>
      <c r="L63" s="71">
        <v>0</v>
      </c>
      <c r="M63" s="71">
        <v>0</v>
      </c>
      <c r="N63" s="70">
        <f t="shared" si="11"/>
        <v>440048</v>
      </c>
      <c r="O63" s="71">
        <v>67</v>
      </c>
      <c r="P63" s="74">
        <f t="shared" si="65"/>
        <v>439981</v>
      </c>
      <c r="Q63" s="74">
        <f t="shared" si="66"/>
        <v>439981</v>
      </c>
      <c r="R63" s="71">
        <v>189386</v>
      </c>
      <c r="S63" s="71">
        <v>250595</v>
      </c>
      <c r="T63" s="71">
        <v>0</v>
      </c>
    </row>
    <row r="64" spans="1:20" s="38" customFormat="1" ht="21" customHeight="1" x14ac:dyDescent="0.2">
      <c r="A64" s="9" t="s">
        <v>140</v>
      </c>
      <c r="B64" s="36">
        <f t="shared" ref="B64:B71" si="69">+C64-D64</f>
        <v>-479703</v>
      </c>
      <c r="C64" s="36">
        <f>+F64+I64+'MPI rząd 2-IIP government 2'!C62+'MPI rząd 2-IIP government 2'!O62</f>
        <v>48131</v>
      </c>
      <c r="D64" s="36">
        <f>+N64+'MPI rząd 2-IIP government 2'!I62+'MPI rząd 2-IIP government 2'!P62</f>
        <v>527834</v>
      </c>
      <c r="E64" s="36">
        <f t="shared" si="67"/>
        <v>610</v>
      </c>
      <c r="F64" s="36">
        <f t="shared" si="68"/>
        <v>610</v>
      </c>
      <c r="G64" s="10">
        <v>610</v>
      </c>
      <c r="H64" s="36">
        <f t="shared" ref="H64:H71" si="70">+I64-N64</f>
        <v>-438744</v>
      </c>
      <c r="I64" s="36">
        <f t="shared" ref="I64:I71" si="71">+J64+K64</f>
        <v>0</v>
      </c>
      <c r="J64" s="10">
        <v>0</v>
      </c>
      <c r="K64" s="36">
        <f t="shared" ref="K64:K71" si="72">+L64+M64</f>
        <v>0</v>
      </c>
      <c r="L64" s="10">
        <v>0</v>
      </c>
      <c r="M64" s="10">
        <v>0</v>
      </c>
      <c r="N64" s="10">
        <f t="shared" si="11"/>
        <v>438744</v>
      </c>
      <c r="O64" s="10">
        <v>67</v>
      </c>
      <c r="P64" s="36">
        <f t="shared" ref="P64:P71" si="73">+Q64+T64</f>
        <v>438677</v>
      </c>
      <c r="Q64" s="36">
        <f t="shared" ref="Q64:Q71" si="74">+R64+S64</f>
        <v>438608</v>
      </c>
      <c r="R64" s="10">
        <v>202136</v>
      </c>
      <c r="S64" s="10">
        <v>236472</v>
      </c>
      <c r="T64" s="10">
        <v>69</v>
      </c>
    </row>
    <row r="65" spans="1:21" s="38" customFormat="1" ht="21" customHeight="1" x14ac:dyDescent="0.2">
      <c r="A65" s="69" t="s">
        <v>141</v>
      </c>
      <c r="B65" s="73">
        <f t="shared" si="69"/>
        <v>-484684</v>
      </c>
      <c r="C65" s="73">
        <f>+F65+I65+'MPI rząd 2-IIP government 2'!C63+'MPI rząd 2-IIP government 2'!O63</f>
        <v>45883</v>
      </c>
      <c r="D65" s="73">
        <f>+N65+'MPI rząd 2-IIP government 2'!I63+'MPI rząd 2-IIP government 2'!P63</f>
        <v>530567</v>
      </c>
      <c r="E65" s="73">
        <f t="shared" si="67"/>
        <v>574</v>
      </c>
      <c r="F65" s="73">
        <f t="shared" si="68"/>
        <v>574</v>
      </c>
      <c r="G65" s="70">
        <v>574</v>
      </c>
      <c r="H65" s="73">
        <f t="shared" si="70"/>
        <v>-442146</v>
      </c>
      <c r="I65" s="73">
        <f t="shared" si="71"/>
        <v>0</v>
      </c>
      <c r="J65" s="70">
        <v>0</v>
      </c>
      <c r="K65" s="73">
        <f t="shared" si="72"/>
        <v>0</v>
      </c>
      <c r="L65" s="70">
        <v>0</v>
      </c>
      <c r="M65" s="70">
        <v>0</v>
      </c>
      <c r="N65" s="70">
        <f t="shared" si="11"/>
        <v>442146</v>
      </c>
      <c r="O65" s="70">
        <v>67</v>
      </c>
      <c r="P65" s="73">
        <f t="shared" si="73"/>
        <v>442079</v>
      </c>
      <c r="Q65" s="73">
        <f t="shared" si="74"/>
        <v>442000</v>
      </c>
      <c r="R65" s="70">
        <v>210938</v>
      </c>
      <c r="S65" s="70">
        <v>231062</v>
      </c>
      <c r="T65" s="70">
        <v>79</v>
      </c>
    </row>
    <row r="66" spans="1:21" s="38" customFormat="1" ht="21" customHeight="1" x14ac:dyDescent="0.2">
      <c r="A66" s="9" t="s">
        <v>142</v>
      </c>
      <c r="B66" s="36">
        <f t="shared" si="69"/>
        <v>-477013</v>
      </c>
      <c r="C66" s="36">
        <f>+F66+I66+'MPI rząd 2-IIP government 2'!C64+'MPI rząd 2-IIP government 2'!O64</f>
        <v>46323</v>
      </c>
      <c r="D66" s="36">
        <f>+N66+'MPI rząd 2-IIP government 2'!I64+'MPI rząd 2-IIP government 2'!P64</f>
        <v>523336</v>
      </c>
      <c r="E66" s="36">
        <f t="shared" si="67"/>
        <v>565</v>
      </c>
      <c r="F66" s="36">
        <f t="shared" si="68"/>
        <v>565</v>
      </c>
      <c r="G66" s="10">
        <v>565</v>
      </c>
      <c r="H66" s="36">
        <f t="shared" si="70"/>
        <v>-434100</v>
      </c>
      <c r="I66" s="36">
        <f t="shared" si="71"/>
        <v>0</v>
      </c>
      <c r="J66" s="10">
        <v>0</v>
      </c>
      <c r="K66" s="36">
        <f t="shared" si="72"/>
        <v>0</v>
      </c>
      <c r="L66" s="10">
        <v>0</v>
      </c>
      <c r="M66" s="10">
        <v>0</v>
      </c>
      <c r="N66" s="10">
        <f t="shared" si="11"/>
        <v>434100</v>
      </c>
      <c r="O66" s="10">
        <v>67</v>
      </c>
      <c r="P66" s="36">
        <f t="shared" si="73"/>
        <v>434033</v>
      </c>
      <c r="Q66" s="36">
        <f t="shared" si="74"/>
        <v>434033</v>
      </c>
      <c r="R66" s="10">
        <v>202489</v>
      </c>
      <c r="S66" s="10">
        <v>231544</v>
      </c>
      <c r="T66" s="10">
        <v>0</v>
      </c>
    </row>
    <row r="67" spans="1:21" s="38" customFormat="1" ht="21" customHeight="1" x14ac:dyDescent="0.2">
      <c r="A67" s="69" t="s">
        <v>143</v>
      </c>
      <c r="B67" s="74">
        <f t="shared" si="69"/>
        <v>-457342</v>
      </c>
      <c r="C67" s="74">
        <f>+F67+I67+'MPI rząd 2-IIP government 2'!C65+'MPI rząd 2-IIP government 2'!O65</f>
        <v>52815</v>
      </c>
      <c r="D67" s="74">
        <f>+N67+'MPI rząd 2-IIP government 2'!I65+'MPI rząd 2-IIP government 2'!P65</f>
        <v>510157</v>
      </c>
      <c r="E67" s="74">
        <f t="shared" ref="E67:E71" si="75">+F67</f>
        <v>539</v>
      </c>
      <c r="F67" s="74">
        <f t="shared" ref="F67:F71" si="76">+G67</f>
        <v>539</v>
      </c>
      <c r="G67" s="71">
        <v>539</v>
      </c>
      <c r="H67" s="74">
        <f t="shared" si="70"/>
        <v>-423917</v>
      </c>
      <c r="I67" s="74">
        <f t="shared" si="71"/>
        <v>0</v>
      </c>
      <c r="J67" s="71">
        <v>0</v>
      </c>
      <c r="K67" s="74">
        <f t="shared" si="72"/>
        <v>0</v>
      </c>
      <c r="L67" s="71">
        <v>0</v>
      </c>
      <c r="M67" s="71">
        <v>0</v>
      </c>
      <c r="N67" s="70">
        <f t="shared" si="11"/>
        <v>423917</v>
      </c>
      <c r="O67" s="71">
        <v>67</v>
      </c>
      <c r="P67" s="74">
        <f t="shared" si="73"/>
        <v>423850</v>
      </c>
      <c r="Q67" s="74">
        <f t="shared" si="74"/>
        <v>423849</v>
      </c>
      <c r="R67" s="71">
        <v>201387</v>
      </c>
      <c r="S67" s="71">
        <v>222462</v>
      </c>
      <c r="T67" s="71">
        <v>1</v>
      </c>
    </row>
    <row r="68" spans="1:21" s="38" customFormat="1" ht="21" customHeight="1" x14ac:dyDescent="0.2">
      <c r="A68" s="35" t="s">
        <v>144</v>
      </c>
      <c r="B68" s="36">
        <f t="shared" si="69"/>
        <v>-466206</v>
      </c>
      <c r="C68" s="36">
        <f>+F68+I68+'MPI rząd 2-IIP government 2'!C66+'MPI rząd 2-IIP government 2'!O66</f>
        <v>46914</v>
      </c>
      <c r="D68" s="36">
        <f>+N68+'MPI rząd 2-IIP government 2'!I66+'MPI rząd 2-IIP government 2'!P66</f>
        <v>513120</v>
      </c>
      <c r="E68" s="36">
        <f t="shared" si="75"/>
        <v>530</v>
      </c>
      <c r="F68" s="36">
        <f t="shared" si="76"/>
        <v>530</v>
      </c>
      <c r="G68" s="36">
        <v>530</v>
      </c>
      <c r="H68" s="36">
        <f t="shared" si="70"/>
        <v>-421834</v>
      </c>
      <c r="I68" s="36">
        <f t="shared" si="71"/>
        <v>0</v>
      </c>
      <c r="J68" s="36">
        <v>0</v>
      </c>
      <c r="K68" s="36">
        <f t="shared" si="72"/>
        <v>0</v>
      </c>
      <c r="L68" s="36">
        <v>0</v>
      </c>
      <c r="M68" s="36">
        <v>0</v>
      </c>
      <c r="N68" s="10">
        <f t="shared" si="11"/>
        <v>421834</v>
      </c>
      <c r="O68" s="36">
        <v>67</v>
      </c>
      <c r="P68" s="36">
        <f t="shared" si="73"/>
        <v>421767</v>
      </c>
      <c r="Q68" s="36">
        <f t="shared" si="74"/>
        <v>421767</v>
      </c>
      <c r="R68" s="36">
        <v>200744</v>
      </c>
      <c r="S68" s="36">
        <v>221023</v>
      </c>
      <c r="T68" s="36">
        <v>0</v>
      </c>
      <c r="U68" s="51"/>
    </row>
    <row r="69" spans="1:21" s="38" customFormat="1" ht="21" customHeight="1" x14ac:dyDescent="0.2">
      <c r="A69" s="72" t="s">
        <v>145</v>
      </c>
      <c r="B69" s="73">
        <f t="shared" si="69"/>
        <v>-453391</v>
      </c>
      <c r="C69" s="73">
        <f>+F69+I69+'MPI rząd 2-IIP government 2'!C67+'MPI rząd 2-IIP government 2'!O67</f>
        <v>51377</v>
      </c>
      <c r="D69" s="73">
        <f>+N69+'MPI rząd 2-IIP government 2'!I67+'MPI rząd 2-IIP government 2'!P67</f>
        <v>504768</v>
      </c>
      <c r="E69" s="73">
        <f t="shared" si="75"/>
        <v>580</v>
      </c>
      <c r="F69" s="73">
        <f t="shared" si="76"/>
        <v>580</v>
      </c>
      <c r="G69" s="73">
        <v>580</v>
      </c>
      <c r="H69" s="73">
        <f t="shared" si="70"/>
        <v>-412349</v>
      </c>
      <c r="I69" s="73">
        <f t="shared" si="71"/>
        <v>0</v>
      </c>
      <c r="J69" s="73">
        <v>0</v>
      </c>
      <c r="K69" s="73">
        <f t="shared" si="72"/>
        <v>0</v>
      </c>
      <c r="L69" s="73">
        <v>0</v>
      </c>
      <c r="M69" s="73">
        <v>0</v>
      </c>
      <c r="N69" s="70">
        <f t="shared" si="11"/>
        <v>412349</v>
      </c>
      <c r="O69" s="73">
        <v>67</v>
      </c>
      <c r="P69" s="73">
        <f t="shared" si="73"/>
        <v>412282</v>
      </c>
      <c r="Q69" s="73">
        <f t="shared" si="74"/>
        <v>412281</v>
      </c>
      <c r="R69" s="73">
        <v>194205</v>
      </c>
      <c r="S69" s="73">
        <v>218076</v>
      </c>
      <c r="T69" s="73">
        <v>1</v>
      </c>
      <c r="U69" s="51"/>
    </row>
    <row r="70" spans="1:21" s="38" customFormat="1" ht="21" customHeight="1" x14ac:dyDescent="0.2">
      <c r="A70" s="35" t="s">
        <v>146</v>
      </c>
      <c r="B70" s="36">
        <f t="shared" si="69"/>
        <v>-435824</v>
      </c>
      <c r="C70" s="36">
        <f>+F70+I70+'MPI rząd 2-IIP government 2'!C68+'MPI rząd 2-IIP government 2'!O68</f>
        <v>50383</v>
      </c>
      <c r="D70" s="36">
        <f>+N70+'MPI rząd 2-IIP government 2'!I68+'MPI rząd 2-IIP government 2'!P68</f>
        <v>486207</v>
      </c>
      <c r="E70" s="36">
        <f t="shared" si="75"/>
        <v>569</v>
      </c>
      <c r="F70" s="36">
        <f t="shared" si="76"/>
        <v>569</v>
      </c>
      <c r="G70" s="36">
        <v>569</v>
      </c>
      <c r="H70" s="36">
        <f t="shared" si="70"/>
        <v>-399538</v>
      </c>
      <c r="I70" s="36">
        <f t="shared" si="71"/>
        <v>0</v>
      </c>
      <c r="J70" s="36">
        <v>0</v>
      </c>
      <c r="K70" s="36">
        <f t="shared" si="72"/>
        <v>0</v>
      </c>
      <c r="L70" s="36">
        <v>0</v>
      </c>
      <c r="M70" s="36">
        <v>0</v>
      </c>
      <c r="N70" s="10">
        <f t="shared" si="11"/>
        <v>399538</v>
      </c>
      <c r="O70" s="36">
        <v>67</v>
      </c>
      <c r="P70" s="36">
        <f t="shared" si="73"/>
        <v>399471</v>
      </c>
      <c r="Q70" s="36">
        <f t="shared" si="74"/>
        <v>399471</v>
      </c>
      <c r="R70" s="36">
        <v>187872</v>
      </c>
      <c r="S70" s="36">
        <v>211599</v>
      </c>
      <c r="T70" s="36">
        <v>0</v>
      </c>
      <c r="U70" s="51"/>
    </row>
    <row r="71" spans="1:21" s="38" customFormat="1" ht="21" customHeight="1" x14ac:dyDescent="0.2">
      <c r="A71" s="72" t="s">
        <v>147</v>
      </c>
      <c r="B71" s="74">
        <f t="shared" si="69"/>
        <v>-429166</v>
      </c>
      <c r="C71" s="74">
        <f>+F71+I71+'MPI rząd 2-IIP government 2'!C69+'MPI rząd 2-IIP government 2'!O69</f>
        <v>59406</v>
      </c>
      <c r="D71" s="74">
        <f>+N71+'MPI rząd 2-IIP government 2'!I69+'MPI rząd 2-IIP government 2'!P69</f>
        <v>488572</v>
      </c>
      <c r="E71" s="74">
        <f t="shared" si="75"/>
        <v>583</v>
      </c>
      <c r="F71" s="74">
        <f t="shared" si="76"/>
        <v>583</v>
      </c>
      <c r="G71" s="74">
        <v>583</v>
      </c>
      <c r="H71" s="74">
        <f t="shared" si="70"/>
        <v>-403063</v>
      </c>
      <c r="I71" s="74">
        <f t="shared" si="71"/>
        <v>0</v>
      </c>
      <c r="J71" s="74">
        <v>0</v>
      </c>
      <c r="K71" s="74">
        <f t="shared" si="72"/>
        <v>0</v>
      </c>
      <c r="L71" s="74">
        <v>0</v>
      </c>
      <c r="M71" s="74">
        <v>0</v>
      </c>
      <c r="N71" s="70">
        <f t="shared" si="11"/>
        <v>403063</v>
      </c>
      <c r="O71" s="74">
        <v>67</v>
      </c>
      <c r="P71" s="74">
        <f t="shared" si="73"/>
        <v>402996</v>
      </c>
      <c r="Q71" s="74">
        <f t="shared" si="74"/>
        <v>402995</v>
      </c>
      <c r="R71" s="74">
        <v>193000</v>
      </c>
      <c r="S71" s="74">
        <v>209995</v>
      </c>
      <c r="T71" s="74">
        <v>1</v>
      </c>
      <c r="U71" s="51"/>
    </row>
    <row r="72" spans="1:21" s="38" customFormat="1" ht="21" customHeight="1" x14ac:dyDescent="0.2">
      <c r="A72" s="35" t="s">
        <v>149</v>
      </c>
      <c r="B72" s="36">
        <f t="shared" ref="B72:B75" si="77">+C72-D72</f>
        <v>-420298</v>
      </c>
      <c r="C72" s="36">
        <f>+F72+I72+'MPI rząd 2-IIP government 2'!C70+'MPI rząd 2-IIP government 2'!O70</f>
        <v>55058</v>
      </c>
      <c r="D72" s="36">
        <f>+N72+'MPI rząd 2-IIP government 2'!I70+'MPI rząd 2-IIP government 2'!P70</f>
        <v>475356</v>
      </c>
      <c r="E72" s="36">
        <f t="shared" ref="E72:E75" si="78">+F72</f>
        <v>595</v>
      </c>
      <c r="F72" s="36">
        <f t="shared" ref="F72:F75" si="79">+G72</f>
        <v>595</v>
      </c>
      <c r="G72" s="36">
        <v>595</v>
      </c>
      <c r="H72" s="36">
        <f t="shared" ref="H72:H75" si="80">+I72-N72</f>
        <v>-389563</v>
      </c>
      <c r="I72" s="36">
        <f t="shared" ref="I72:I75" si="81">+J72+K72</f>
        <v>0</v>
      </c>
      <c r="J72" s="36">
        <v>0</v>
      </c>
      <c r="K72" s="36">
        <f t="shared" ref="K72:K75" si="82">+L72+M72</f>
        <v>0</v>
      </c>
      <c r="L72" s="36">
        <v>0</v>
      </c>
      <c r="M72" s="36">
        <v>0</v>
      </c>
      <c r="N72" s="10">
        <f t="shared" si="11"/>
        <v>389563</v>
      </c>
      <c r="O72" s="36">
        <v>67</v>
      </c>
      <c r="P72" s="36">
        <f t="shared" ref="P72:P75" si="83">+Q72+T72</f>
        <v>389496</v>
      </c>
      <c r="Q72" s="36">
        <f t="shared" ref="Q72:Q75" si="84">+R72+S72</f>
        <v>389495</v>
      </c>
      <c r="R72" s="36">
        <v>177718</v>
      </c>
      <c r="S72" s="36">
        <v>211777</v>
      </c>
      <c r="T72" s="36">
        <v>1</v>
      </c>
      <c r="U72" s="51"/>
    </row>
    <row r="73" spans="1:21" s="38" customFormat="1" ht="21" customHeight="1" x14ac:dyDescent="0.2">
      <c r="A73" s="72" t="s">
        <v>150</v>
      </c>
      <c r="B73" s="73">
        <f t="shared" si="77"/>
        <v>-417211</v>
      </c>
      <c r="C73" s="73">
        <f>+F73+I73+'MPI rząd 2-IIP government 2'!C71+'MPI rząd 2-IIP government 2'!O71</f>
        <v>51896</v>
      </c>
      <c r="D73" s="73">
        <f>+N73+'MPI rząd 2-IIP government 2'!I71+'MPI rząd 2-IIP government 2'!P71</f>
        <v>469107</v>
      </c>
      <c r="E73" s="73">
        <f t="shared" si="78"/>
        <v>579</v>
      </c>
      <c r="F73" s="73">
        <f t="shared" si="79"/>
        <v>579</v>
      </c>
      <c r="G73" s="73">
        <v>579</v>
      </c>
      <c r="H73" s="73">
        <f t="shared" si="80"/>
        <v>-385109</v>
      </c>
      <c r="I73" s="73">
        <f t="shared" si="81"/>
        <v>0</v>
      </c>
      <c r="J73" s="73">
        <v>0</v>
      </c>
      <c r="K73" s="73">
        <f t="shared" si="82"/>
        <v>0</v>
      </c>
      <c r="L73" s="73">
        <v>0</v>
      </c>
      <c r="M73" s="73">
        <v>0</v>
      </c>
      <c r="N73" s="70">
        <f t="shared" si="11"/>
        <v>385109</v>
      </c>
      <c r="O73" s="73">
        <v>67</v>
      </c>
      <c r="P73" s="73">
        <f t="shared" si="83"/>
        <v>385042</v>
      </c>
      <c r="Q73" s="73">
        <f t="shared" si="84"/>
        <v>385042</v>
      </c>
      <c r="R73" s="73">
        <v>176670</v>
      </c>
      <c r="S73" s="73">
        <v>208372</v>
      </c>
      <c r="T73" s="73">
        <v>0</v>
      </c>
      <c r="U73" s="51"/>
    </row>
    <row r="74" spans="1:21" s="38" customFormat="1" ht="21" customHeight="1" x14ac:dyDescent="0.2">
      <c r="A74" s="35" t="s">
        <v>151</v>
      </c>
      <c r="B74" s="36">
        <f t="shared" si="77"/>
        <v>-411754</v>
      </c>
      <c r="C74" s="36">
        <f>+F74+I74+'MPI rząd 2-IIP government 2'!C72+'MPI rząd 2-IIP government 2'!O72</f>
        <v>51760</v>
      </c>
      <c r="D74" s="36">
        <f>+N74+'MPI rząd 2-IIP government 2'!I72+'MPI rząd 2-IIP government 2'!P72</f>
        <v>463514</v>
      </c>
      <c r="E74" s="36">
        <f t="shared" si="78"/>
        <v>620</v>
      </c>
      <c r="F74" s="36">
        <f t="shared" si="79"/>
        <v>620</v>
      </c>
      <c r="G74" s="36">
        <v>620</v>
      </c>
      <c r="H74" s="36">
        <f t="shared" si="80"/>
        <v>-379811</v>
      </c>
      <c r="I74" s="36">
        <f t="shared" si="81"/>
        <v>0</v>
      </c>
      <c r="J74" s="36">
        <v>0</v>
      </c>
      <c r="K74" s="36">
        <f t="shared" si="82"/>
        <v>0</v>
      </c>
      <c r="L74" s="36">
        <v>0</v>
      </c>
      <c r="M74" s="36">
        <v>0</v>
      </c>
      <c r="N74" s="10">
        <f t="shared" si="11"/>
        <v>379811</v>
      </c>
      <c r="O74" s="36">
        <v>67</v>
      </c>
      <c r="P74" s="36">
        <f t="shared" si="83"/>
        <v>379744</v>
      </c>
      <c r="Q74" s="36">
        <f t="shared" si="84"/>
        <v>379743</v>
      </c>
      <c r="R74" s="36">
        <v>171894</v>
      </c>
      <c r="S74" s="36">
        <v>207849</v>
      </c>
      <c r="T74" s="36">
        <v>1</v>
      </c>
      <c r="U74" s="51"/>
    </row>
    <row r="75" spans="1:21" s="38" customFormat="1" ht="21" customHeight="1" x14ac:dyDescent="0.2">
      <c r="A75" s="72" t="s">
        <v>152</v>
      </c>
      <c r="B75" s="74">
        <f t="shared" si="77"/>
        <v>-375273</v>
      </c>
      <c r="C75" s="74">
        <f>+F75+I75+'MPI rząd 2-IIP government 2'!C73+'MPI rząd 2-IIP government 2'!O73</f>
        <v>62484</v>
      </c>
      <c r="D75" s="74">
        <f>+N75+'MPI rząd 2-IIP government 2'!I73+'MPI rząd 2-IIP government 2'!P73</f>
        <v>437757</v>
      </c>
      <c r="E75" s="74">
        <f t="shared" si="78"/>
        <v>590</v>
      </c>
      <c r="F75" s="74">
        <f t="shared" si="79"/>
        <v>590</v>
      </c>
      <c r="G75" s="74">
        <v>590</v>
      </c>
      <c r="H75" s="74">
        <f t="shared" si="80"/>
        <v>-356130</v>
      </c>
      <c r="I75" s="74">
        <f t="shared" si="81"/>
        <v>0</v>
      </c>
      <c r="J75" s="74">
        <v>0</v>
      </c>
      <c r="K75" s="74">
        <f t="shared" si="82"/>
        <v>0</v>
      </c>
      <c r="L75" s="74">
        <v>0</v>
      </c>
      <c r="M75" s="74">
        <v>0</v>
      </c>
      <c r="N75" s="70">
        <f t="shared" si="11"/>
        <v>356130</v>
      </c>
      <c r="O75" s="74">
        <v>67</v>
      </c>
      <c r="P75" s="74">
        <f t="shared" si="83"/>
        <v>356063</v>
      </c>
      <c r="Q75" s="74">
        <f t="shared" si="84"/>
        <v>356062</v>
      </c>
      <c r="R75" s="74">
        <v>162135</v>
      </c>
      <c r="S75" s="74">
        <v>193927</v>
      </c>
      <c r="T75" s="74">
        <v>1</v>
      </c>
      <c r="U75" s="51"/>
    </row>
    <row r="76" spans="1:21" s="38" customFormat="1" ht="21" customHeight="1" x14ac:dyDescent="0.2">
      <c r="A76" s="35" t="s">
        <v>153</v>
      </c>
      <c r="B76" s="36">
        <f t="shared" ref="B76:B79" si="85">+C76-D76</f>
        <v>-397796</v>
      </c>
      <c r="C76" s="36">
        <f>+F76+I76+'MPI rząd 2-IIP government 2'!C74+'MPI rząd 2-IIP government 2'!O74</f>
        <v>64640</v>
      </c>
      <c r="D76" s="36">
        <f>+N76+'MPI rząd 2-IIP government 2'!I74+'MPI rząd 2-IIP government 2'!P74</f>
        <v>462436</v>
      </c>
      <c r="E76" s="36">
        <f t="shared" ref="E76:E79" si="86">+F76</f>
        <v>644</v>
      </c>
      <c r="F76" s="36">
        <f t="shared" ref="F76:F79" si="87">+G76</f>
        <v>644</v>
      </c>
      <c r="G76" s="36">
        <v>644</v>
      </c>
      <c r="H76" s="36">
        <f t="shared" ref="H76:H79" si="88">+I76-N76</f>
        <v>-369791</v>
      </c>
      <c r="I76" s="36">
        <f t="shared" ref="I76:I79" si="89">+J76+K76</f>
        <v>0</v>
      </c>
      <c r="J76" s="36">
        <v>0</v>
      </c>
      <c r="K76" s="36">
        <f t="shared" ref="K76:K79" si="90">+L76+M76</f>
        <v>0</v>
      </c>
      <c r="L76" s="36">
        <v>0</v>
      </c>
      <c r="M76" s="36">
        <v>0</v>
      </c>
      <c r="N76" s="10">
        <f t="shared" si="11"/>
        <v>369791</v>
      </c>
      <c r="O76" s="36">
        <v>67</v>
      </c>
      <c r="P76" s="36">
        <f t="shared" ref="P76:P79" si="91">+Q76+T76</f>
        <v>369724</v>
      </c>
      <c r="Q76" s="36">
        <f t="shared" ref="Q76:Q79" si="92">+R76+S76</f>
        <v>368807</v>
      </c>
      <c r="R76" s="36">
        <v>160282</v>
      </c>
      <c r="S76" s="36">
        <v>208525</v>
      </c>
      <c r="T76" s="36">
        <v>917</v>
      </c>
      <c r="U76" s="51"/>
    </row>
    <row r="77" spans="1:21" s="38" customFormat="1" ht="21" customHeight="1" x14ac:dyDescent="0.2">
      <c r="A77" s="72" t="s">
        <v>154</v>
      </c>
      <c r="B77" s="73">
        <f t="shared" si="85"/>
        <v>-382163</v>
      </c>
      <c r="C77" s="73">
        <f>+F77+I77+'MPI rząd 2-IIP government 2'!C75+'MPI rząd 2-IIP government 2'!O75</f>
        <v>57807</v>
      </c>
      <c r="D77" s="73">
        <f>+N77+'MPI rząd 2-IIP government 2'!I75+'MPI rząd 2-IIP government 2'!P75</f>
        <v>439970</v>
      </c>
      <c r="E77" s="73">
        <f t="shared" si="86"/>
        <v>619</v>
      </c>
      <c r="F77" s="73">
        <f t="shared" si="87"/>
        <v>619</v>
      </c>
      <c r="G77" s="73">
        <v>619</v>
      </c>
      <c r="H77" s="73">
        <f t="shared" si="88"/>
        <v>-335940</v>
      </c>
      <c r="I77" s="73">
        <f t="shared" si="89"/>
        <v>0</v>
      </c>
      <c r="J77" s="73">
        <v>0</v>
      </c>
      <c r="K77" s="73">
        <f t="shared" si="90"/>
        <v>0</v>
      </c>
      <c r="L77" s="73">
        <v>0</v>
      </c>
      <c r="M77" s="73">
        <v>0</v>
      </c>
      <c r="N77" s="70">
        <f t="shared" si="11"/>
        <v>335940</v>
      </c>
      <c r="O77" s="73">
        <v>67</v>
      </c>
      <c r="P77" s="73">
        <f t="shared" si="91"/>
        <v>335873</v>
      </c>
      <c r="Q77" s="73">
        <f t="shared" si="92"/>
        <v>334668</v>
      </c>
      <c r="R77" s="73">
        <v>148713</v>
      </c>
      <c r="S77" s="73">
        <v>185955</v>
      </c>
      <c r="T77" s="73">
        <v>1205</v>
      </c>
      <c r="U77" s="51"/>
    </row>
    <row r="78" spans="1:21" s="38" customFormat="1" ht="21" customHeight="1" x14ac:dyDescent="0.2">
      <c r="A78" s="35" t="s">
        <v>155</v>
      </c>
      <c r="B78" s="36">
        <f t="shared" si="85"/>
        <v>-382056</v>
      </c>
      <c r="C78" s="36">
        <f>+F78+I78+'MPI rząd 2-IIP government 2'!C76+'MPI rząd 2-IIP government 2'!O76</f>
        <v>62383</v>
      </c>
      <c r="D78" s="36">
        <f>+N78+'MPI rząd 2-IIP government 2'!I76+'MPI rząd 2-IIP government 2'!P76</f>
        <v>444439</v>
      </c>
      <c r="E78" s="36">
        <f t="shared" si="86"/>
        <v>597</v>
      </c>
      <c r="F78" s="36">
        <f t="shared" si="87"/>
        <v>597</v>
      </c>
      <c r="G78" s="36">
        <v>597</v>
      </c>
      <c r="H78" s="36">
        <f t="shared" si="88"/>
        <v>-338948</v>
      </c>
      <c r="I78" s="36">
        <f t="shared" si="89"/>
        <v>0</v>
      </c>
      <c r="J78" s="36">
        <v>0</v>
      </c>
      <c r="K78" s="36">
        <f t="shared" si="90"/>
        <v>0</v>
      </c>
      <c r="L78" s="36">
        <v>0</v>
      </c>
      <c r="M78" s="36">
        <v>0</v>
      </c>
      <c r="N78" s="10">
        <f t="shared" ref="N78:N81" si="93">+P78+O78</f>
        <v>338948</v>
      </c>
      <c r="O78" s="36">
        <v>67</v>
      </c>
      <c r="P78" s="36">
        <f t="shared" si="91"/>
        <v>338881</v>
      </c>
      <c r="Q78" s="36">
        <f t="shared" si="92"/>
        <v>337724</v>
      </c>
      <c r="R78" s="36">
        <v>143950</v>
      </c>
      <c r="S78" s="36">
        <v>193774</v>
      </c>
      <c r="T78" s="36">
        <v>1157</v>
      </c>
      <c r="U78" s="51"/>
    </row>
    <row r="79" spans="1:21" s="38" customFormat="1" ht="21" customHeight="1" x14ac:dyDescent="0.2">
      <c r="A79" s="72" t="s">
        <v>156</v>
      </c>
      <c r="B79" s="74">
        <f t="shared" si="85"/>
        <v>-371066</v>
      </c>
      <c r="C79" s="74">
        <f>+F79+I79+'MPI rząd 2-IIP government 2'!C77+'MPI rząd 2-IIP government 2'!O77</f>
        <v>76159</v>
      </c>
      <c r="D79" s="74">
        <f>+N79+'MPI rząd 2-IIP government 2'!I77+'MPI rząd 2-IIP government 2'!P77</f>
        <v>447225</v>
      </c>
      <c r="E79" s="74">
        <f t="shared" si="86"/>
        <v>591</v>
      </c>
      <c r="F79" s="74">
        <f t="shared" si="87"/>
        <v>591</v>
      </c>
      <c r="G79" s="74">
        <v>591</v>
      </c>
      <c r="H79" s="74">
        <f t="shared" si="88"/>
        <v>-337192</v>
      </c>
      <c r="I79" s="74">
        <f t="shared" si="89"/>
        <v>0</v>
      </c>
      <c r="J79" s="74">
        <v>0</v>
      </c>
      <c r="K79" s="74">
        <f t="shared" si="90"/>
        <v>0</v>
      </c>
      <c r="L79" s="74">
        <v>0</v>
      </c>
      <c r="M79" s="74">
        <v>0</v>
      </c>
      <c r="N79" s="70">
        <f t="shared" si="93"/>
        <v>337192</v>
      </c>
      <c r="O79" s="74">
        <v>67</v>
      </c>
      <c r="P79" s="74">
        <f t="shared" si="91"/>
        <v>337125</v>
      </c>
      <c r="Q79" s="74">
        <f t="shared" si="92"/>
        <v>336198</v>
      </c>
      <c r="R79" s="74">
        <v>142936</v>
      </c>
      <c r="S79" s="74">
        <v>193262</v>
      </c>
      <c r="T79" s="74">
        <v>927</v>
      </c>
      <c r="U79" s="51"/>
    </row>
    <row r="80" spans="1:21" s="38" customFormat="1" ht="21" customHeight="1" x14ac:dyDescent="0.2">
      <c r="A80" s="35" t="s">
        <v>158</v>
      </c>
      <c r="B80" s="36">
        <f t="shared" ref="B80:B83" si="94">+C80-D80</f>
        <v>-390784</v>
      </c>
      <c r="C80" s="36">
        <f>+F80+I80+'MPI rząd 2-IIP government 2'!C78+'MPI rząd 2-IIP government 2'!O78</f>
        <v>67863</v>
      </c>
      <c r="D80" s="36">
        <f>+N80+'MPI rząd 2-IIP government 2'!I78+'MPI rząd 2-IIP government 2'!P78</f>
        <v>458647</v>
      </c>
      <c r="E80" s="36">
        <f t="shared" ref="E80:E83" si="95">+F80</f>
        <v>624</v>
      </c>
      <c r="F80" s="36">
        <f t="shared" ref="F80:F83" si="96">+G80</f>
        <v>624</v>
      </c>
      <c r="G80" s="36">
        <v>624</v>
      </c>
      <c r="H80" s="36">
        <f t="shared" ref="H80:H83" si="97">+I80-N80</f>
        <v>-321515</v>
      </c>
      <c r="I80" s="36">
        <f t="shared" ref="I80:I83" si="98">+J80+K80</f>
        <v>0</v>
      </c>
      <c r="J80" s="36">
        <v>0</v>
      </c>
      <c r="K80" s="36">
        <f t="shared" ref="K80:K83" si="99">+L80+M80</f>
        <v>0</v>
      </c>
      <c r="L80" s="36">
        <v>0</v>
      </c>
      <c r="M80" s="36">
        <v>0</v>
      </c>
      <c r="N80" s="10">
        <f t="shared" si="93"/>
        <v>321515</v>
      </c>
      <c r="O80" s="36">
        <v>67</v>
      </c>
      <c r="P80" s="36">
        <f t="shared" ref="P80:P83" si="100">+Q80+T80</f>
        <v>321448</v>
      </c>
      <c r="Q80" s="36">
        <f t="shared" ref="Q80:Q83" si="101">+R80+S80</f>
        <v>321446</v>
      </c>
      <c r="R80" s="36">
        <v>139535</v>
      </c>
      <c r="S80" s="36">
        <v>181911</v>
      </c>
      <c r="T80" s="36">
        <v>2</v>
      </c>
      <c r="U80" s="51"/>
    </row>
    <row r="81" spans="1:21" s="38" customFormat="1" ht="21" customHeight="1" x14ac:dyDescent="0.2">
      <c r="A81" s="39" t="s">
        <v>159</v>
      </c>
      <c r="B81" s="40">
        <f t="shared" si="94"/>
        <v>-375471</v>
      </c>
      <c r="C81" s="40">
        <f>+F81+I81+'MPI rząd 2-IIP government 2'!C79+'MPI rząd 2-IIP government 2'!O79</f>
        <v>58855</v>
      </c>
      <c r="D81" s="40">
        <f>+N81+'MPI rząd 2-IIP government 2'!I79+'MPI rząd 2-IIP government 2'!P79</f>
        <v>434326</v>
      </c>
      <c r="E81" s="40">
        <f t="shared" si="95"/>
        <v>598</v>
      </c>
      <c r="F81" s="40">
        <f t="shared" si="96"/>
        <v>598</v>
      </c>
      <c r="G81" s="40">
        <v>598</v>
      </c>
      <c r="H81" s="40">
        <f t="shared" si="97"/>
        <v>-295122</v>
      </c>
      <c r="I81" s="40">
        <f t="shared" si="98"/>
        <v>0</v>
      </c>
      <c r="J81" s="40">
        <v>0</v>
      </c>
      <c r="K81" s="40">
        <f t="shared" si="99"/>
        <v>0</v>
      </c>
      <c r="L81" s="40">
        <v>0</v>
      </c>
      <c r="M81" s="40">
        <v>0</v>
      </c>
      <c r="N81" s="11">
        <f t="shared" si="93"/>
        <v>295122</v>
      </c>
      <c r="O81" s="40">
        <v>67</v>
      </c>
      <c r="P81" s="40">
        <f t="shared" si="100"/>
        <v>295055</v>
      </c>
      <c r="Q81" s="40">
        <f t="shared" si="101"/>
        <v>295050</v>
      </c>
      <c r="R81" s="40">
        <v>125019</v>
      </c>
      <c r="S81" s="40">
        <v>170031</v>
      </c>
      <c r="T81" s="40">
        <v>5</v>
      </c>
      <c r="U81" s="51"/>
    </row>
    <row r="82" spans="1:21" s="38" customFormat="1" ht="21" customHeight="1" x14ac:dyDescent="0.2">
      <c r="A82" s="35" t="s">
        <v>160</v>
      </c>
      <c r="B82" s="36">
        <f t="shared" si="94"/>
        <v>-387046</v>
      </c>
      <c r="C82" s="36">
        <f>+F82+I82+'MPI rząd 2-IIP government 2'!C80+'MPI rząd 2-IIP government 2'!O80</f>
        <v>55188</v>
      </c>
      <c r="D82" s="36">
        <f>+N82+'MPI rząd 2-IIP government 2'!I80+'MPI rząd 2-IIP government 2'!P80</f>
        <v>442234</v>
      </c>
      <c r="E82" s="36">
        <f t="shared" si="95"/>
        <v>628</v>
      </c>
      <c r="F82" s="36">
        <f t="shared" si="96"/>
        <v>628</v>
      </c>
      <c r="G82" s="36">
        <v>628</v>
      </c>
      <c r="H82" s="36">
        <f t="shared" si="97"/>
        <v>-301063</v>
      </c>
      <c r="I82" s="36">
        <f t="shared" si="98"/>
        <v>0</v>
      </c>
      <c r="J82" s="36">
        <v>0</v>
      </c>
      <c r="K82" s="36">
        <f t="shared" si="99"/>
        <v>0</v>
      </c>
      <c r="L82" s="36">
        <v>0</v>
      </c>
      <c r="M82" s="36">
        <v>0</v>
      </c>
      <c r="N82" s="10">
        <f t="shared" ref="N82:N85" si="102">+P82+O82</f>
        <v>301063</v>
      </c>
      <c r="O82" s="36">
        <v>67</v>
      </c>
      <c r="P82" s="36">
        <f t="shared" si="100"/>
        <v>300996</v>
      </c>
      <c r="Q82" s="36">
        <f t="shared" si="101"/>
        <v>300991</v>
      </c>
      <c r="R82" s="36">
        <v>129287</v>
      </c>
      <c r="S82" s="36">
        <v>171704</v>
      </c>
      <c r="T82" s="36">
        <v>5</v>
      </c>
      <c r="U82" s="51"/>
    </row>
    <row r="83" spans="1:21" s="38" customFormat="1" ht="21" customHeight="1" x14ac:dyDescent="0.2">
      <c r="A83" s="39" t="s">
        <v>161</v>
      </c>
      <c r="B83" s="41">
        <f t="shared" si="94"/>
        <v>-340300</v>
      </c>
      <c r="C83" s="41">
        <f>+F83+I83+'MPI rząd 2-IIP government 2'!C81+'MPI rząd 2-IIP government 2'!O81</f>
        <v>73501</v>
      </c>
      <c r="D83" s="41">
        <f>+N83+'MPI rząd 2-IIP government 2'!I81+'MPI rząd 2-IIP government 2'!P81</f>
        <v>413801</v>
      </c>
      <c r="E83" s="41">
        <f t="shared" si="95"/>
        <v>778</v>
      </c>
      <c r="F83" s="41">
        <f t="shared" si="96"/>
        <v>778</v>
      </c>
      <c r="G83" s="41">
        <v>778</v>
      </c>
      <c r="H83" s="41">
        <f t="shared" si="97"/>
        <v>-275394</v>
      </c>
      <c r="I83" s="41">
        <f t="shared" si="98"/>
        <v>0</v>
      </c>
      <c r="J83" s="41">
        <v>0</v>
      </c>
      <c r="K83" s="41">
        <f t="shared" si="99"/>
        <v>0</v>
      </c>
      <c r="L83" s="41">
        <v>0</v>
      </c>
      <c r="M83" s="41">
        <v>0</v>
      </c>
      <c r="N83" s="11">
        <f t="shared" si="102"/>
        <v>275394</v>
      </c>
      <c r="O83" s="41">
        <v>67</v>
      </c>
      <c r="P83" s="41">
        <f t="shared" si="100"/>
        <v>275327</v>
      </c>
      <c r="Q83" s="41">
        <f t="shared" si="101"/>
        <v>275322</v>
      </c>
      <c r="R83" s="41">
        <v>114056</v>
      </c>
      <c r="S83" s="41">
        <v>161266</v>
      </c>
      <c r="T83" s="41">
        <v>5</v>
      </c>
      <c r="U83" s="51"/>
    </row>
    <row r="84" spans="1:21" s="38" customFormat="1" ht="21" customHeight="1" x14ac:dyDescent="0.2">
      <c r="A84" s="35" t="s">
        <v>162</v>
      </c>
      <c r="B84" s="36">
        <f t="shared" ref="B84:B87" si="103">+C84-D84</f>
        <v>-319923</v>
      </c>
      <c r="C84" s="36">
        <f>+F84+I84+'MPI rząd 2-IIP government 2'!C82+'MPI rząd 2-IIP government 2'!O82</f>
        <v>73341</v>
      </c>
      <c r="D84" s="36">
        <f>+N84+'MPI rząd 2-IIP government 2'!I82+'MPI rząd 2-IIP government 2'!P82</f>
        <v>393264</v>
      </c>
      <c r="E84" s="36">
        <f t="shared" ref="E84:E87" si="104">+F84</f>
        <v>801</v>
      </c>
      <c r="F84" s="36">
        <f t="shared" ref="F84:F87" si="105">+G84</f>
        <v>801</v>
      </c>
      <c r="G84" s="36">
        <v>801</v>
      </c>
      <c r="H84" s="36">
        <f t="shared" ref="H84:H87" si="106">+I84-N84</f>
        <v>-247729</v>
      </c>
      <c r="I84" s="36">
        <f t="shared" ref="I84:I87" si="107">+J84+K84</f>
        <v>0</v>
      </c>
      <c r="J84" s="36">
        <v>0</v>
      </c>
      <c r="K84" s="36">
        <f t="shared" ref="K84:K87" si="108">+L84+M84</f>
        <v>0</v>
      </c>
      <c r="L84" s="36">
        <v>0</v>
      </c>
      <c r="M84" s="36">
        <v>0</v>
      </c>
      <c r="N84" s="10">
        <f t="shared" si="102"/>
        <v>247729</v>
      </c>
      <c r="O84" s="36">
        <v>67</v>
      </c>
      <c r="P84" s="36">
        <f t="shared" ref="P84:P87" si="109">+Q84+T84</f>
        <v>247662</v>
      </c>
      <c r="Q84" s="36">
        <f t="shared" ref="Q84:Q87" si="110">+R84+S84</f>
        <v>247658</v>
      </c>
      <c r="R84" s="36">
        <v>108309</v>
      </c>
      <c r="S84" s="36">
        <v>139349</v>
      </c>
      <c r="T84" s="36">
        <v>4</v>
      </c>
      <c r="U84" s="51"/>
    </row>
    <row r="85" spans="1:21" s="38" customFormat="1" ht="21" customHeight="1" x14ac:dyDescent="0.2">
      <c r="A85" s="72" t="s">
        <v>163</v>
      </c>
      <c r="B85" s="40">
        <f t="shared" si="103"/>
        <v>-330042</v>
      </c>
      <c r="C85" s="40">
        <f>+F85+I85+'MPI rząd 2-IIP government 2'!C83+'MPI rząd 2-IIP government 2'!O83</f>
        <v>73529</v>
      </c>
      <c r="D85" s="40">
        <f>+N85+'MPI rząd 2-IIP government 2'!I83+'MPI rząd 2-IIP government 2'!P83</f>
        <v>403571</v>
      </c>
      <c r="E85" s="40">
        <f t="shared" si="104"/>
        <v>859</v>
      </c>
      <c r="F85" s="40">
        <f t="shared" si="105"/>
        <v>859</v>
      </c>
      <c r="G85" s="40">
        <v>859</v>
      </c>
      <c r="H85" s="40">
        <f t="shared" si="106"/>
        <v>-259441</v>
      </c>
      <c r="I85" s="40">
        <f t="shared" si="107"/>
        <v>0</v>
      </c>
      <c r="J85" s="40">
        <v>0</v>
      </c>
      <c r="K85" s="40">
        <f t="shared" si="108"/>
        <v>0</v>
      </c>
      <c r="L85" s="40">
        <v>0</v>
      </c>
      <c r="M85" s="40">
        <v>0</v>
      </c>
      <c r="N85" s="11">
        <f t="shared" si="102"/>
        <v>259441</v>
      </c>
      <c r="O85" s="40">
        <v>67</v>
      </c>
      <c r="P85" s="40">
        <f t="shared" si="109"/>
        <v>259374</v>
      </c>
      <c r="Q85" s="40">
        <f t="shared" si="110"/>
        <v>259374</v>
      </c>
      <c r="R85" s="40">
        <v>117403</v>
      </c>
      <c r="S85" s="40">
        <v>141971</v>
      </c>
      <c r="T85" s="40">
        <v>0</v>
      </c>
      <c r="U85" s="51"/>
    </row>
    <row r="86" spans="1:21" s="38" customFormat="1" ht="21" customHeight="1" x14ac:dyDescent="0.2">
      <c r="A86" s="35" t="s">
        <v>164</v>
      </c>
      <c r="B86" s="36">
        <f t="shared" si="103"/>
        <v>-350749</v>
      </c>
      <c r="C86" s="36">
        <f>+F86+I86+'MPI rząd 2-IIP government 2'!C84+'MPI rząd 2-IIP government 2'!O84</f>
        <v>70279</v>
      </c>
      <c r="D86" s="36">
        <f>+N86+'MPI rząd 2-IIP government 2'!I84+'MPI rząd 2-IIP government 2'!P84</f>
        <v>421028</v>
      </c>
      <c r="E86" s="36">
        <f t="shared" si="104"/>
        <v>949</v>
      </c>
      <c r="F86" s="36">
        <f t="shared" si="105"/>
        <v>949</v>
      </c>
      <c r="G86" s="36">
        <v>949</v>
      </c>
      <c r="H86" s="36">
        <f t="shared" si="106"/>
        <v>-264194</v>
      </c>
      <c r="I86" s="36">
        <f t="shared" si="107"/>
        <v>0</v>
      </c>
      <c r="J86" s="36">
        <v>0</v>
      </c>
      <c r="K86" s="36">
        <f t="shared" si="108"/>
        <v>0</v>
      </c>
      <c r="L86" s="36">
        <v>0</v>
      </c>
      <c r="M86" s="36">
        <v>0</v>
      </c>
      <c r="N86" s="10">
        <f t="shared" ref="N86:N89" si="111">+P86+O86</f>
        <v>264194</v>
      </c>
      <c r="O86" s="36">
        <v>67</v>
      </c>
      <c r="P86" s="36">
        <f t="shared" si="109"/>
        <v>264127</v>
      </c>
      <c r="Q86" s="36">
        <f t="shared" si="110"/>
        <v>264127</v>
      </c>
      <c r="R86" s="36">
        <v>121869</v>
      </c>
      <c r="S86" s="36">
        <v>142258</v>
      </c>
      <c r="T86" s="36">
        <v>0</v>
      </c>
      <c r="U86" s="51"/>
    </row>
    <row r="87" spans="1:21" s="38" customFormat="1" ht="21" customHeight="1" x14ac:dyDescent="0.2">
      <c r="A87" s="72" t="s">
        <v>165</v>
      </c>
      <c r="B87" s="41">
        <f t="shared" si="103"/>
        <v>-361004</v>
      </c>
      <c r="C87" s="41">
        <f>+F87+I87+'MPI rząd 2-IIP government 2'!C85+'MPI rząd 2-IIP government 2'!O85</f>
        <v>70400</v>
      </c>
      <c r="D87" s="41">
        <f>+N87+'MPI rząd 2-IIP government 2'!I85+'MPI rząd 2-IIP government 2'!P85</f>
        <v>431404</v>
      </c>
      <c r="E87" s="41">
        <f t="shared" si="104"/>
        <v>1187</v>
      </c>
      <c r="F87" s="41">
        <f t="shared" si="105"/>
        <v>1187</v>
      </c>
      <c r="G87" s="41">
        <v>1187</v>
      </c>
      <c r="H87" s="41">
        <f t="shared" si="106"/>
        <v>-273585</v>
      </c>
      <c r="I87" s="41">
        <f t="shared" si="107"/>
        <v>0</v>
      </c>
      <c r="J87" s="41">
        <v>0</v>
      </c>
      <c r="K87" s="41">
        <f t="shared" si="108"/>
        <v>0</v>
      </c>
      <c r="L87" s="41">
        <v>0</v>
      </c>
      <c r="M87" s="41">
        <v>0</v>
      </c>
      <c r="N87" s="11">
        <f t="shared" si="111"/>
        <v>273585</v>
      </c>
      <c r="O87" s="41">
        <v>67</v>
      </c>
      <c r="P87" s="41">
        <f t="shared" si="109"/>
        <v>273518</v>
      </c>
      <c r="Q87" s="41">
        <f t="shared" si="110"/>
        <v>273518</v>
      </c>
      <c r="R87" s="41">
        <v>123971</v>
      </c>
      <c r="S87" s="41">
        <v>149547</v>
      </c>
      <c r="T87" s="41">
        <v>0</v>
      </c>
      <c r="U87" s="51"/>
    </row>
    <row r="88" spans="1:21" s="38" customFormat="1" ht="21" customHeight="1" x14ac:dyDescent="0.2">
      <c r="A88" s="35" t="s">
        <v>166</v>
      </c>
      <c r="B88" s="36">
        <f t="shared" ref="B88:B91" si="112">+C88-D88</f>
        <v>-364239</v>
      </c>
      <c r="C88" s="36">
        <f>+F88+I88+'MPI rząd 2-IIP government 2'!C86+'MPI rząd 2-IIP government 2'!O86</f>
        <v>66474</v>
      </c>
      <c r="D88" s="36">
        <f>+N88+'MPI rząd 2-IIP government 2'!I86+'MPI rząd 2-IIP government 2'!P86</f>
        <v>430713</v>
      </c>
      <c r="E88" s="36">
        <f t="shared" ref="E88:E91" si="113">+F88</f>
        <v>1157</v>
      </c>
      <c r="F88" s="36">
        <f t="shared" ref="F88:F91" si="114">+G88</f>
        <v>1157</v>
      </c>
      <c r="G88" s="36">
        <v>1157</v>
      </c>
      <c r="H88" s="36">
        <f t="shared" ref="H88:H91" si="115">+I88-N88</f>
        <v>-272840</v>
      </c>
      <c r="I88" s="36">
        <f t="shared" ref="I88:I91" si="116">+J88+K88</f>
        <v>0</v>
      </c>
      <c r="J88" s="36">
        <v>0</v>
      </c>
      <c r="K88" s="36">
        <f t="shared" ref="K88:K91" si="117">+L88+M88</f>
        <v>0</v>
      </c>
      <c r="L88" s="36">
        <v>0</v>
      </c>
      <c r="M88" s="36">
        <v>0</v>
      </c>
      <c r="N88" s="10">
        <f t="shared" si="111"/>
        <v>272840</v>
      </c>
      <c r="O88" s="36">
        <v>67</v>
      </c>
      <c r="P88" s="36">
        <f t="shared" ref="P88:P91" si="118">+Q88+T88</f>
        <v>272773</v>
      </c>
      <c r="Q88" s="36">
        <f t="shared" ref="Q88:Q91" si="119">+R88+S88</f>
        <v>272773</v>
      </c>
      <c r="R88" s="36">
        <v>124941</v>
      </c>
      <c r="S88" s="36">
        <v>147832</v>
      </c>
      <c r="T88" s="36">
        <v>0</v>
      </c>
      <c r="U88" s="51"/>
    </row>
    <row r="89" spans="1:21" s="38" customFormat="1" ht="21" customHeight="1" x14ac:dyDescent="0.2">
      <c r="A89" s="72" t="s">
        <v>167</v>
      </c>
      <c r="B89" s="40">
        <f t="shared" si="112"/>
        <v>-381129</v>
      </c>
      <c r="C89" s="40">
        <f>+F89+I89+'MPI rząd 2-IIP government 2'!C87+'MPI rząd 2-IIP government 2'!O87</f>
        <v>55705</v>
      </c>
      <c r="D89" s="40">
        <f>+N89+'MPI rząd 2-IIP government 2'!I87+'MPI rząd 2-IIP government 2'!P87</f>
        <v>436834</v>
      </c>
      <c r="E89" s="40">
        <f t="shared" si="113"/>
        <v>1107</v>
      </c>
      <c r="F89" s="40">
        <f t="shared" si="114"/>
        <v>1107</v>
      </c>
      <c r="G89" s="40">
        <v>1107</v>
      </c>
      <c r="H89" s="40">
        <f t="shared" si="115"/>
        <v>-287632</v>
      </c>
      <c r="I89" s="40">
        <f t="shared" si="116"/>
        <v>0</v>
      </c>
      <c r="J89" s="40">
        <v>0</v>
      </c>
      <c r="K89" s="40">
        <f t="shared" si="117"/>
        <v>0</v>
      </c>
      <c r="L89" s="40">
        <v>0</v>
      </c>
      <c r="M89" s="40">
        <v>0</v>
      </c>
      <c r="N89" s="11">
        <f t="shared" si="111"/>
        <v>287632</v>
      </c>
      <c r="O89" s="40">
        <v>67</v>
      </c>
      <c r="P89" s="40">
        <f t="shared" si="118"/>
        <v>287565</v>
      </c>
      <c r="Q89" s="40">
        <f t="shared" si="119"/>
        <v>287565</v>
      </c>
      <c r="R89" s="40">
        <v>126666</v>
      </c>
      <c r="S89" s="40">
        <v>160899</v>
      </c>
      <c r="T89" s="40">
        <v>0</v>
      </c>
      <c r="U89" s="51"/>
    </row>
    <row r="90" spans="1:21" s="38" customFormat="1" ht="21" customHeight="1" x14ac:dyDescent="0.2">
      <c r="A90" s="35" t="s">
        <v>168</v>
      </c>
      <c r="B90" s="36">
        <f t="shared" si="112"/>
        <v>-370955</v>
      </c>
      <c r="C90" s="36">
        <f>+F90+I90+'MPI rząd 2-IIP government 2'!C88+'MPI rząd 2-IIP government 2'!O88</f>
        <v>68301</v>
      </c>
      <c r="D90" s="36">
        <f>+N90+'MPI rząd 2-IIP government 2'!I88+'MPI rząd 2-IIP government 2'!P88</f>
        <v>439256</v>
      </c>
      <c r="E90" s="36">
        <f t="shared" si="113"/>
        <v>1178</v>
      </c>
      <c r="F90" s="36">
        <f t="shared" si="114"/>
        <v>1178</v>
      </c>
      <c r="G90" s="36">
        <v>1178</v>
      </c>
      <c r="H90" s="36">
        <f t="shared" si="115"/>
        <v>-283885</v>
      </c>
      <c r="I90" s="36">
        <f t="shared" si="116"/>
        <v>0</v>
      </c>
      <c r="J90" s="36">
        <v>0</v>
      </c>
      <c r="K90" s="36">
        <f t="shared" si="117"/>
        <v>0</v>
      </c>
      <c r="L90" s="36">
        <v>0</v>
      </c>
      <c r="M90" s="36">
        <v>0</v>
      </c>
      <c r="N90" s="10">
        <f t="shared" ref="N90:N93" si="120">+P90+O90</f>
        <v>283885</v>
      </c>
      <c r="O90" s="36">
        <v>67</v>
      </c>
      <c r="P90" s="36">
        <f t="shared" si="118"/>
        <v>283818</v>
      </c>
      <c r="Q90" s="36">
        <f t="shared" si="119"/>
        <v>283818</v>
      </c>
      <c r="R90" s="36">
        <v>127462</v>
      </c>
      <c r="S90" s="36">
        <v>156356</v>
      </c>
      <c r="T90" s="36">
        <v>0</v>
      </c>
      <c r="U90" s="51"/>
    </row>
    <row r="91" spans="1:21" s="38" customFormat="1" ht="21" customHeight="1" x14ac:dyDescent="0.2">
      <c r="A91" s="72" t="s">
        <v>169</v>
      </c>
      <c r="B91" s="41">
        <f t="shared" si="112"/>
        <v>-371035</v>
      </c>
      <c r="C91" s="41">
        <f>+F91+I91+'MPI rząd 2-IIP government 2'!C89+'MPI rząd 2-IIP government 2'!O89</f>
        <v>88326</v>
      </c>
      <c r="D91" s="41">
        <f>+N91+'MPI rząd 2-IIP government 2'!I89+'MPI rząd 2-IIP government 2'!P89</f>
        <v>459361</v>
      </c>
      <c r="E91" s="41">
        <f t="shared" si="113"/>
        <v>1259</v>
      </c>
      <c r="F91" s="41">
        <f t="shared" si="114"/>
        <v>1259</v>
      </c>
      <c r="G91" s="41">
        <v>1259</v>
      </c>
      <c r="H91" s="41">
        <f t="shared" si="115"/>
        <v>-289292</v>
      </c>
      <c r="I91" s="41">
        <f t="shared" si="116"/>
        <v>0</v>
      </c>
      <c r="J91" s="41">
        <v>0</v>
      </c>
      <c r="K91" s="41">
        <f t="shared" si="117"/>
        <v>0</v>
      </c>
      <c r="L91" s="41">
        <v>0</v>
      </c>
      <c r="M91" s="41">
        <v>0</v>
      </c>
      <c r="N91" s="11">
        <f t="shared" si="120"/>
        <v>289292</v>
      </c>
      <c r="O91" s="41">
        <v>67</v>
      </c>
      <c r="P91" s="41">
        <f t="shared" si="118"/>
        <v>289225</v>
      </c>
      <c r="Q91" s="41">
        <f t="shared" si="119"/>
        <v>289225</v>
      </c>
      <c r="R91" s="41">
        <v>130425</v>
      </c>
      <c r="S91" s="41">
        <v>158800</v>
      </c>
      <c r="T91" s="41">
        <v>0</v>
      </c>
      <c r="U91" s="51"/>
    </row>
    <row r="92" spans="1:21" s="38" customFormat="1" ht="21" customHeight="1" x14ac:dyDescent="0.2">
      <c r="A92" s="35" t="s">
        <v>170</v>
      </c>
      <c r="B92" s="36">
        <f t="shared" ref="B92:B95" si="121">+C92-D92</f>
        <v>-409919</v>
      </c>
      <c r="C92" s="36">
        <f>+F92+I92+'MPI rząd 2-IIP government 2'!C90+'MPI rząd 2-IIP government 2'!O90</f>
        <v>79580</v>
      </c>
      <c r="D92" s="36">
        <f>+N92+'MPI rząd 2-IIP government 2'!I90+'MPI rząd 2-IIP government 2'!P90</f>
        <v>489499</v>
      </c>
      <c r="E92" s="36">
        <f t="shared" ref="E92:E95" si="122">+F92</f>
        <v>1276</v>
      </c>
      <c r="F92" s="36">
        <f t="shared" ref="F92:F95" si="123">+G92</f>
        <v>1276</v>
      </c>
      <c r="G92" s="36">
        <v>1276</v>
      </c>
      <c r="H92" s="36">
        <f t="shared" ref="H92:H95" si="124">+I92-N92</f>
        <v>-318367</v>
      </c>
      <c r="I92" s="36">
        <f t="shared" ref="I92:I95" si="125">+J92+K92</f>
        <v>0</v>
      </c>
      <c r="J92" s="36">
        <v>0</v>
      </c>
      <c r="K92" s="36">
        <f t="shared" ref="K92:K95" si="126">+L92+M92</f>
        <v>0</v>
      </c>
      <c r="L92" s="36">
        <v>0</v>
      </c>
      <c r="M92" s="36">
        <v>0</v>
      </c>
      <c r="N92" s="10">
        <f t="shared" si="120"/>
        <v>318367</v>
      </c>
      <c r="O92" s="36">
        <v>67</v>
      </c>
      <c r="P92" s="36">
        <f t="shared" ref="P92:P95" si="127">+Q92+T92</f>
        <v>318300</v>
      </c>
      <c r="Q92" s="36">
        <f t="shared" ref="Q92:Q95" si="128">+R92+S92</f>
        <v>318300</v>
      </c>
      <c r="R92" s="36">
        <v>128973</v>
      </c>
      <c r="S92" s="36">
        <v>189327</v>
      </c>
      <c r="T92" s="36">
        <v>0</v>
      </c>
      <c r="U92" s="51"/>
    </row>
    <row r="93" spans="1:21" s="38" customFormat="1" ht="21" customHeight="1" x14ac:dyDescent="0.2">
      <c r="A93" s="72" t="s">
        <v>171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1"/>
      <c r="O93" s="40"/>
      <c r="P93" s="40"/>
      <c r="Q93" s="40"/>
      <c r="R93" s="40"/>
      <c r="S93" s="40"/>
      <c r="T93" s="40"/>
      <c r="U93" s="51"/>
    </row>
    <row r="94" spans="1:21" s="38" customFormat="1" ht="21" customHeight="1" x14ac:dyDescent="0.2">
      <c r="A94" s="35" t="s">
        <v>172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10"/>
      <c r="O94" s="36"/>
      <c r="P94" s="36"/>
      <c r="Q94" s="36"/>
      <c r="R94" s="36"/>
      <c r="S94" s="36"/>
      <c r="T94" s="36"/>
      <c r="U94" s="51"/>
    </row>
    <row r="95" spans="1:21" s="38" customFormat="1" ht="21" customHeight="1" x14ac:dyDescent="0.2">
      <c r="A95" s="72" t="s">
        <v>173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1"/>
      <c r="O95" s="41"/>
      <c r="P95" s="41"/>
      <c r="Q95" s="41"/>
      <c r="R95" s="41"/>
      <c r="S95" s="41"/>
      <c r="T95" s="41"/>
      <c r="U95" s="51"/>
    </row>
  </sheetData>
  <mergeCells count="25">
    <mergeCell ref="B5:T5"/>
    <mergeCell ref="B6:B10"/>
    <mergeCell ref="C6:C10"/>
    <mergeCell ref="D6:D10"/>
    <mergeCell ref="E6:G6"/>
    <mergeCell ref="H6:T6"/>
    <mergeCell ref="E7:E10"/>
    <mergeCell ref="F7:G7"/>
    <mergeCell ref="H7:H10"/>
    <mergeCell ref="I7:M7"/>
    <mergeCell ref="F8:F10"/>
    <mergeCell ref="G8:G10"/>
    <mergeCell ref="I8:I10"/>
    <mergeCell ref="J8:J10"/>
    <mergeCell ref="K8:M8"/>
    <mergeCell ref="K9:K10"/>
    <mergeCell ref="N7:T7"/>
    <mergeCell ref="N8:N10"/>
    <mergeCell ref="P8:T8"/>
    <mergeCell ref="L9:L10"/>
    <mergeCell ref="M9:M10"/>
    <mergeCell ref="P9:P10"/>
    <mergeCell ref="Q9:S9"/>
    <mergeCell ref="T9:T10"/>
    <mergeCell ref="O8:O10"/>
  </mergeCells>
  <pageMargins left="0" right="0.19685039370078741" top="0.27559055118110237" bottom="0.19685039370078741" header="0.27559055118110237" footer="0.15748031496062992"/>
  <pageSetup paperSize="9" scale="48" fitToHeight="3" orientation="landscape" r:id="rId1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38</vt:i4>
      </vt:variant>
    </vt:vector>
  </HeadingPairs>
  <TitlesOfParts>
    <vt:vector size="57" baseType="lpstr">
      <vt:lpstr>MPI ak pas - IIP ass liab</vt:lpstr>
      <vt:lpstr>MPI sektory-IIP by sectors</vt:lpstr>
      <vt:lpstr>IB na instrum-DI instr</vt:lpstr>
      <vt:lpstr>IB aktywa - DI assets </vt:lpstr>
      <vt:lpstr>IB pasywa - DI liab </vt:lpstr>
      <vt:lpstr>IP na instrum-PI by instr</vt:lpstr>
      <vt:lpstr>PI  akt na inst-OI ass by instr</vt:lpstr>
      <vt:lpstr>PI pas na inst-OI liab by instr</vt:lpstr>
      <vt:lpstr>MPI rząd 1-IIP government 1</vt:lpstr>
      <vt:lpstr>MPI rząd 2-IIP government 2</vt:lpstr>
      <vt:lpstr>MPI MIF 1-IIP MFIs 1</vt:lpstr>
      <vt:lpstr>MPI MIF 2-IIP MFIs 2</vt:lpstr>
      <vt:lpstr>MPI poz sek 1-IIP other sec. 1</vt:lpstr>
      <vt:lpstr>MPI poz sek 2-IIP other sec 2</vt:lpstr>
      <vt:lpstr>MPI poz sek 3-IIP other sec. 3</vt:lpstr>
      <vt:lpstr>MPI poz sek 4-IIP other sec4</vt:lpstr>
      <vt:lpstr>MPI poz sek 5-IIP other sec5</vt:lpstr>
      <vt:lpstr>MPI NBP 1-IIP NBP 1</vt:lpstr>
      <vt:lpstr>MPI NBP 2-IIP NBP 2</vt:lpstr>
      <vt:lpstr>'IB aktywa - DI assets '!Obszar_wydruku</vt:lpstr>
      <vt:lpstr>'IB na instrum-DI instr'!Obszar_wydruku</vt:lpstr>
      <vt:lpstr>'IB pasywa - DI liab '!Obszar_wydruku</vt:lpstr>
      <vt:lpstr>'IP na instrum-PI by instr'!Obszar_wydruku</vt:lpstr>
      <vt:lpstr>'MPI ak pas - IIP ass liab'!Obszar_wydruku</vt:lpstr>
      <vt:lpstr>'MPI MIF 1-IIP MFIs 1'!Obszar_wydruku</vt:lpstr>
      <vt:lpstr>'MPI MIF 2-IIP MFIs 2'!Obszar_wydruku</vt:lpstr>
      <vt:lpstr>'MPI NBP 1-IIP NBP 1'!Obszar_wydruku</vt:lpstr>
      <vt:lpstr>'MPI NBP 2-IIP NBP 2'!Obszar_wydruku</vt:lpstr>
      <vt:lpstr>'MPI poz sek 1-IIP other sec. 1'!Obszar_wydruku</vt:lpstr>
      <vt:lpstr>'MPI poz sek 2-IIP other sec 2'!Obszar_wydruku</vt:lpstr>
      <vt:lpstr>'MPI poz sek 3-IIP other sec. 3'!Obszar_wydruku</vt:lpstr>
      <vt:lpstr>'MPI poz sek 4-IIP other sec4'!Obszar_wydruku</vt:lpstr>
      <vt:lpstr>'MPI poz sek 5-IIP other sec5'!Obszar_wydruku</vt:lpstr>
      <vt:lpstr>'MPI rząd 1-IIP government 1'!Obszar_wydruku</vt:lpstr>
      <vt:lpstr>'MPI rząd 2-IIP government 2'!Obszar_wydruku</vt:lpstr>
      <vt:lpstr>'MPI sektory-IIP by sectors'!Obszar_wydruku</vt:lpstr>
      <vt:lpstr>'PI  akt na inst-OI ass by instr'!Obszar_wydruku</vt:lpstr>
      <vt:lpstr>'PI pas na inst-OI liab by instr'!Obszar_wydruku</vt:lpstr>
      <vt:lpstr>'IB aktywa - DI assets '!Tytuły_wydruku</vt:lpstr>
      <vt:lpstr>'IB na instrum-DI instr'!Tytuły_wydruku</vt:lpstr>
      <vt:lpstr>'IB pasywa - DI liab '!Tytuły_wydruku</vt:lpstr>
      <vt:lpstr>'IP na instrum-PI by instr'!Tytuły_wydruku</vt:lpstr>
      <vt:lpstr>'MPI ak pas - IIP ass liab'!Tytuły_wydruku</vt:lpstr>
      <vt:lpstr>'MPI MIF 1-IIP MFIs 1'!Tytuły_wydruku</vt:lpstr>
      <vt:lpstr>'MPI MIF 2-IIP MFIs 2'!Tytuły_wydruku</vt:lpstr>
      <vt:lpstr>'MPI NBP 1-IIP NBP 1'!Tytuły_wydruku</vt:lpstr>
      <vt:lpstr>'MPI NBP 2-IIP NBP 2'!Tytuły_wydruku</vt:lpstr>
      <vt:lpstr>'MPI poz sek 1-IIP other sec. 1'!Tytuły_wydruku</vt:lpstr>
      <vt:lpstr>'MPI poz sek 2-IIP other sec 2'!Tytuły_wydruku</vt:lpstr>
      <vt:lpstr>'MPI poz sek 3-IIP other sec. 3'!Tytuły_wydruku</vt:lpstr>
      <vt:lpstr>'MPI poz sek 4-IIP other sec4'!Tytuły_wydruku</vt:lpstr>
      <vt:lpstr>'MPI poz sek 5-IIP other sec5'!Tytuły_wydruku</vt:lpstr>
      <vt:lpstr>'MPI rząd 1-IIP government 1'!Tytuły_wydruku</vt:lpstr>
      <vt:lpstr>'MPI rząd 2-IIP government 2'!Tytuły_wydruku</vt:lpstr>
      <vt:lpstr>'MPI sektory-IIP by sectors'!Tytuły_wydruku</vt:lpstr>
      <vt:lpstr>'PI  akt na inst-OI ass by instr'!Tytuły_wydruku</vt:lpstr>
      <vt:lpstr>'PI pas na inst-OI liab by instr'!Tytuły_wydruku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2024-06-27T10:09:22Z</dcterms:created>
  <dcterms:modified xsi:type="dcterms:W3CDTF">2024-06-27T10:11:33Z</dcterms:modified>
</cp:coreProperties>
</file>