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A20756C1-D1E9-42D8-97BA-5813617DD90C}" xr6:coauthVersionLast="47" xr6:coauthVersionMax="47" xr10:uidLastSave="{00000000-0000-0000-0000-000000000000}"/>
  <bookViews>
    <workbookView xWindow="28680" yWindow="-120" windowWidth="29040" windowHeight="17640" tabRatio="758" xr2:uid="{00000000-000D-0000-FFFF-FFFF00000000}"/>
  </bookViews>
  <sheets>
    <sheet name="MPI ak pas - IIP ass liab" sheetId="38" r:id="rId1"/>
    <sheet name="MPI sektory-IIP by sectors" sheetId="39" r:id="rId2"/>
    <sheet name="IB na instrum-DI instr" sheetId="71" r:id="rId3"/>
    <sheet name="IB aktywa - DI assets " sheetId="64" r:id="rId4"/>
    <sheet name="IB pasywa - DI liab " sheetId="74" r:id="rId5"/>
    <sheet name="IP na instrum-PI by instr" sheetId="76" r:id="rId6"/>
    <sheet name="PI  akt na inst-OI ass by instr" sheetId="77" r:id="rId7"/>
    <sheet name="PI pas na inst-OI liab by instr" sheetId="78" r:id="rId8"/>
    <sheet name="MPI rząd 1-IIP government 1" sheetId="42" r:id="rId9"/>
    <sheet name="MPI rząd 2-IIP government 2" sheetId="43" r:id="rId10"/>
    <sheet name="MPI MIF 1-IIP MFIs 1" sheetId="44" r:id="rId11"/>
    <sheet name="MPI MIF 2-IIP MFIs 2" sheetId="45" r:id="rId12"/>
    <sheet name="MPI poz sek 1-IIP other sec. 1" sheetId="46" r:id="rId13"/>
    <sheet name="MPI poz sek 2-IIP other sec 2" sheetId="79" r:id="rId14"/>
    <sheet name="MPI poz sek 3-IIP other sec. 3" sheetId="67" r:id="rId15"/>
    <sheet name="MPI poz sek 4-IIP other sec4" sheetId="47" r:id="rId16"/>
    <sheet name="MPI poz sek 5-IIP other sec5" sheetId="80" r:id="rId17"/>
    <sheet name="MPI NBP 1-IIP NBP 1" sheetId="48" r:id="rId18"/>
    <sheet name="MPI NBP 2-IIP NBP 2" sheetId="49" r:id="rId19"/>
  </sheets>
  <externalReferences>
    <externalReference r:id="rId20"/>
  </externalReferences>
  <definedNames>
    <definedName name="_xlnm.Database">'[1]2000'!$H$8:$H$812</definedName>
    <definedName name="Database_MI">'[1]2000'!$H$8:$H$812</definedName>
    <definedName name="DATES">'[1]2000'!$H$1:$Q$1</definedName>
    <definedName name="NAMES">'[1]2000'!$A$15:$A$812</definedName>
    <definedName name="_xlnm.Print_Area" localSheetId="3">'IB aktywa - DI assets '!$A$1:$J$98</definedName>
    <definedName name="_xlnm.Print_Area" localSheetId="2">'IB na instrum-DI instr'!$A$1:$H$95</definedName>
    <definedName name="_xlnm.Print_Area" localSheetId="4">'IB pasywa - DI liab '!$A$1:$J$98</definedName>
    <definedName name="_xlnm.Print_Area" localSheetId="5">'IP na instrum-PI by instr'!$A$1:$L$101</definedName>
    <definedName name="_xlnm.Print_Area" localSheetId="0">'MPI ak pas - IIP ass liab'!$A$1:$R$95</definedName>
    <definedName name="_xlnm.Print_Area" localSheetId="10">'MPI MIF 1-IIP MFIs 1'!$A$1:$V$102</definedName>
    <definedName name="_xlnm.Print_Area" localSheetId="11">'MPI MIF 2-IIP MFIs 2'!$A$1:$O$91</definedName>
    <definedName name="_xlnm.Print_Area" localSheetId="17">'MPI NBP 1-IIP NBP 1'!$A$1:$R$96</definedName>
    <definedName name="_xlnm.Print_Area" localSheetId="18">'MPI NBP 2-IIP NBP 2'!$A$1:$G$92</definedName>
    <definedName name="_xlnm.Print_Area" localSheetId="12">'MPI poz sek 1-IIP other sec. 1'!$A$1:$K$98</definedName>
    <definedName name="_xlnm.Print_Area" localSheetId="13">'MPI poz sek 2-IIP other sec 2'!$A$1:$X$94</definedName>
    <definedName name="_xlnm.Print_Area" localSheetId="14">'MPI poz sek 3-IIP other sec. 3'!$A$1:$T$92</definedName>
    <definedName name="_xlnm.Print_Area" localSheetId="15">'MPI poz sek 4-IIP other sec4'!$A$1:$T$102</definedName>
    <definedName name="_xlnm.Print_Area" localSheetId="16">'MPI poz sek 5-IIP other sec5'!$A$1:$H$105</definedName>
    <definedName name="_xlnm.Print_Area" localSheetId="8">'MPI rząd 1-IIP government 1'!$A$1:$T$95</definedName>
    <definedName name="_xlnm.Print_Area" localSheetId="9">'MPI rząd 2-IIP government 2'!$A$1:$P$96</definedName>
    <definedName name="_xlnm.Print_Area" localSheetId="1">'MPI sektory-IIP by sectors'!$A$1:$Q$97</definedName>
    <definedName name="_xlnm.Print_Area" localSheetId="6">'PI  akt na inst-OI ass by instr'!$A$1:$H$94</definedName>
    <definedName name="_xlnm.Print_Area" localSheetId="7">'PI pas na inst-OI liab by instr'!$A$1:$I$102</definedName>
    <definedName name="_xlnm.Print_Area">#REF!</definedName>
    <definedName name="OGÓŁEM__PASYWA" localSheetId="2">#REF!</definedName>
    <definedName name="OGÓŁEM__PASYWA" localSheetId="4">#REF!</definedName>
    <definedName name="OGÓŁEM__PASYWA" localSheetId="5">#REF!</definedName>
    <definedName name="OGÓŁEM__PASYWA" localSheetId="13">#REF!</definedName>
    <definedName name="OGÓŁEM__PASYWA" localSheetId="14">#REF!</definedName>
    <definedName name="OGÓŁEM__PASYWA" localSheetId="16">#REF!</definedName>
    <definedName name="OGÓŁEM__PASYWA" localSheetId="6">#REF!</definedName>
    <definedName name="OGÓŁEM__PASYWA" localSheetId="7">#REF!</definedName>
    <definedName name="OGÓŁEM__PASYWA">#REF!</definedName>
    <definedName name="PRINT_AREA_MI" localSheetId="2">#REF!</definedName>
    <definedName name="PRINT_AREA_MI" localSheetId="4">#REF!</definedName>
    <definedName name="PRINT_AREA_MI" localSheetId="5">#REF!</definedName>
    <definedName name="PRINT_AREA_MI" localSheetId="13">#REF!</definedName>
    <definedName name="PRINT_AREA_MI" localSheetId="14">#REF!</definedName>
    <definedName name="PRINT_AREA_MI" localSheetId="16">#REF!</definedName>
    <definedName name="PRINT_AREA_MI" localSheetId="6">#REF!</definedName>
    <definedName name="PRINT_AREA_MI" localSheetId="7">#REF!</definedName>
    <definedName name="PRINT_AREA_MI">#REF!</definedName>
    <definedName name="_xlnm.Print_Titles" localSheetId="3">'IB aktywa - DI assets '!$3:$8</definedName>
    <definedName name="_xlnm.Print_Titles" localSheetId="2">'IB na instrum-DI instr'!$3:$8</definedName>
    <definedName name="_xlnm.Print_Titles" localSheetId="4">'IB pasywa - DI liab '!$3:$8</definedName>
    <definedName name="_xlnm.Print_Titles" localSheetId="5">'IP na instrum-PI by instr'!$3:$9</definedName>
    <definedName name="_xlnm.Print_Titles" localSheetId="0">'MPI ak pas - IIP ass liab'!$3:$8</definedName>
    <definedName name="_xlnm.Print_Titles" localSheetId="10">'MPI MIF 1-IIP MFIs 1'!$3:$10</definedName>
    <definedName name="_xlnm.Print_Titles" localSheetId="11">'MPI MIF 2-IIP MFIs 2'!$3:$9</definedName>
    <definedName name="_xlnm.Print_Titles" localSheetId="17">'MPI NBP 1-IIP NBP 1'!$3:$10</definedName>
    <definedName name="_xlnm.Print_Titles" localSheetId="18">'MPI NBP 2-IIP NBP 2'!$3:$10</definedName>
    <definedName name="_xlnm.Print_Titles" localSheetId="12">'MPI poz sek 1-IIP other sec. 1'!$3:$10</definedName>
    <definedName name="_xlnm.Print_Titles" localSheetId="13">'MPI poz sek 2-IIP other sec 2'!$3:$11</definedName>
    <definedName name="_xlnm.Print_Titles" localSheetId="14">'MPI poz sek 3-IIP other sec. 3'!$3:$9</definedName>
    <definedName name="_xlnm.Print_Titles" localSheetId="15">'MPI poz sek 4-IIP other sec4'!$3:$9</definedName>
    <definedName name="_xlnm.Print_Titles" localSheetId="16">'MPI poz sek 5-IIP other sec5'!$3:$9</definedName>
    <definedName name="_xlnm.Print_Titles" localSheetId="8">'MPI rząd 1-IIP government 1'!$3:$11</definedName>
    <definedName name="_xlnm.Print_Titles" localSheetId="9">'MPI rząd 2-IIP government 2'!$3:$9</definedName>
    <definedName name="_xlnm.Print_Titles" localSheetId="1">'MPI sektory-IIP by sectors'!$3:$8</definedName>
    <definedName name="_xlnm.Print_Titles" localSheetId="6">'PI  akt na inst-OI ass by instr'!$3:$7</definedName>
    <definedName name="_xlnm.Print_Titles" localSheetId="7">'PI pas na inst-OI liab by instr'!$3:$7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7" i="49" l="1"/>
  <c r="B87" i="49" s="1"/>
  <c r="C88" i="49"/>
  <c r="B88" i="49" s="1"/>
  <c r="C89" i="49"/>
  <c r="B89" i="49" s="1"/>
  <c r="K90" i="48"/>
  <c r="D90" i="48" s="1"/>
  <c r="F89" i="48"/>
  <c r="P88" i="48"/>
  <c r="K88" i="48"/>
  <c r="D88" i="48" s="1"/>
  <c r="F88" i="48"/>
  <c r="P87" i="48"/>
  <c r="F87" i="48"/>
  <c r="P89" i="48"/>
  <c r="K87" i="48"/>
  <c r="F86" i="80"/>
  <c r="C86" i="80"/>
  <c r="F87" i="80"/>
  <c r="C87" i="80"/>
  <c r="C88" i="80"/>
  <c r="F89" i="80"/>
  <c r="C89" i="80"/>
  <c r="F88" i="80"/>
  <c r="R89" i="47"/>
  <c r="O89" i="47"/>
  <c r="L89" i="47"/>
  <c r="F89" i="47"/>
  <c r="C89" i="47"/>
  <c r="R88" i="47"/>
  <c r="O88" i="47"/>
  <c r="L88" i="47"/>
  <c r="F88" i="47"/>
  <c r="C88" i="47"/>
  <c r="R87" i="47"/>
  <c r="L87" i="47"/>
  <c r="F87" i="47"/>
  <c r="O86" i="47"/>
  <c r="L86" i="47"/>
  <c r="I86" i="47"/>
  <c r="F86" i="47"/>
  <c r="C86" i="47"/>
  <c r="O87" i="47"/>
  <c r="C87" i="47"/>
  <c r="R86" i="47"/>
  <c r="O86" i="67"/>
  <c r="L86" i="67"/>
  <c r="I86" i="67"/>
  <c r="F86" i="67"/>
  <c r="C86" i="67"/>
  <c r="R87" i="67"/>
  <c r="O87" i="67"/>
  <c r="L87" i="67"/>
  <c r="O88" i="67"/>
  <c r="L88" i="67"/>
  <c r="I88" i="67"/>
  <c r="C88" i="67"/>
  <c r="L89" i="67"/>
  <c r="I89" i="67"/>
  <c r="C89" i="67"/>
  <c r="R89" i="67"/>
  <c r="R88" i="67"/>
  <c r="R86" i="67"/>
  <c r="S91" i="79"/>
  <c r="O91" i="79"/>
  <c r="K91" i="79"/>
  <c r="H91" i="79"/>
  <c r="O90" i="79"/>
  <c r="K90" i="79"/>
  <c r="H90" i="79"/>
  <c r="D90" i="79"/>
  <c r="O89" i="79"/>
  <c r="K89" i="79"/>
  <c r="H89" i="79"/>
  <c r="O88" i="79"/>
  <c r="K88" i="79"/>
  <c r="H88" i="79"/>
  <c r="V91" i="79"/>
  <c r="V90" i="79"/>
  <c r="S90" i="79"/>
  <c r="R90" i="79" s="1"/>
  <c r="V89" i="79"/>
  <c r="S89" i="79"/>
  <c r="V88" i="79"/>
  <c r="S88" i="79"/>
  <c r="I89" i="46"/>
  <c r="I90" i="46"/>
  <c r="F90" i="46"/>
  <c r="I88" i="46"/>
  <c r="I87" i="46"/>
  <c r="F87" i="46"/>
  <c r="M89" i="45"/>
  <c r="C89" i="45"/>
  <c r="M88" i="45"/>
  <c r="H88" i="45"/>
  <c r="C88" i="45"/>
  <c r="M87" i="45"/>
  <c r="H87" i="45"/>
  <c r="C87" i="45"/>
  <c r="H86" i="45"/>
  <c r="H89" i="45"/>
  <c r="M86" i="45"/>
  <c r="C86" i="45"/>
  <c r="T87" i="44"/>
  <c r="R87" i="44" s="1"/>
  <c r="O87" i="44"/>
  <c r="I87" i="44"/>
  <c r="F87" i="44"/>
  <c r="T88" i="44"/>
  <c r="R88" i="44" s="1"/>
  <c r="O88" i="44"/>
  <c r="F88" i="44"/>
  <c r="T89" i="44"/>
  <c r="R89" i="44" s="1"/>
  <c r="O89" i="44"/>
  <c r="I89" i="44"/>
  <c r="F89" i="44"/>
  <c r="T90" i="44"/>
  <c r="R90" i="44" s="1"/>
  <c r="O90" i="44"/>
  <c r="M90" i="44" s="1"/>
  <c r="F90" i="44"/>
  <c r="I88" i="44"/>
  <c r="N89" i="43"/>
  <c r="C89" i="43"/>
  <c r="B89" i="43" s="1"/>
  <c r="N88" i="43"/>
  <c r="C88" i="43"/>
  <c r="B88" i="43" s="1"/>
  <c r="N87" i="43"/>
  <c r="I87" i="43"/>
  <c r="N86" i="43"/>
  <c r="I86" i="43"/>
  <c r="I89" i="43"/>
  <c r="I88" i="43"/>
  <c r="C87" i="43"/>
  <c r="C86" i="43"/>
  <c r="K88" i="42"/>
  <c r="I88" i="42" s="1"/>
  <c r="K89" i="42"/>
  <c r="I89" i="42" s="1"/>
  <c r="Q90" i="42"/>
  <c r="P90" i="42" s="1"/>
  <c r="N90" i="42" s="1"/>
  <c r="Q91" i="42"/>
  <c r="P91" i="42" s="1"/>
  <c r="N91" i="42" s="1"/>
  <c r="K91" i="42"/>
  <c r="I91" i="42" s="1"/>
  <c r="F91" i="42"/>
  <c r="E91" i="42" s="1"/>
  <c r="K90" i="42"/>
  <c r="I90" i="42" s="1"/>
  <c r="F90" i="42"/>
  <c r="Q89" i="42"/>
  <c r="P89" i="42" s="1"/>
  <c r="N89" i="42" s="1"/>
  <c r="F89" i="42"/>
  <c r="F88" i="42"/>
  <c r="B84" i="78"/>
  <c r="B85" i="77"/>
  <c r="B87" i="77"/>
  <c r="E89" i="76"/>
  <c r="C89" i="76" s="1"/>
  <c r="J88" i="76"/>
  <c r="H88" i="76" s="1"/>
  <c r="E88" i="76"/>
  <c r="E87" i="76"/>
  <c r="C87" i="76" s="1"/>
  <c r="E86" i="76"/>
  <c r="G86" i="74"/>
  <c r="C86" i="74"/>
  <c r="B86" i="74" s="1"/>
  <c r="G87" i="74"/>
  <c r="G88" i="74"/>
  <c r="C88" i="74"/>
  <c r="C85" i="74"/>
  <c r="G88" i="64"/>
  <c r="C88" i="64"/>
  <c r="C87" i="64"/>
  <c r="G86" i="64"/>
  <c r="G85" i="64"/>
  <c r="F85" i="71"/>
  <c r="C85" i="71"/>
  <c r="F86" i="71"/>
  <c r="C87" i="71"/>
  <c r="F88" i="71"/>
  <c r="C88" i="71"/>
  <c r="B88" i="71" s="1"/>
  <c r="F87" i="71"/>
  <c r="C86" i="71"/>
  <c r="D88" i="39"/>
  <c r="H88" i="39"/>
  <c r="C88" i="39"/>
  <c r="N87" i="39"/>
  <c r="N86" i="39"/>
  <c r="C86" i="39"/>
  <c r="H86" i="39"/>
  <c r="E86" i="39"/>
  <c r="K85" i="39"/>
  <c r="H85" i="39"/>
  <c r="C85" i="39"/>
  <c r="N88" i="39"/>
  <c r="K88" i="39"/>
  <c r="K87" i="39"/>
  <c r="H87" i="39"/>
  <c r="D86" i="39"/>
  <c r="B88" i="74" l="1"/>
  <c r="B88" i="64"/>
  <c r="B89" i="45"/>
  <c r="R88" i="79"/>
  <c r="G90" i="79"/>
  <c r="B88" i="80"/>
  <c r="H91" i="42"/>
  <c r="B86" i="39"/>
  <c r="B87" i="80"/>
  <c r="J87" i="76"/>
  <c r="H87" i="76" s="1"/>
  <c r="B87" i="76" s="1"/>
  <c r="J89" i="76"/>
  <c r="H89" i="76" s="1"/>
  <c r="B89" i="76" s="1"/>
  <c r="B87" i="78"/>
  <c r="D85" i="39"/>
  <c r="B85" i="39" s="1"/>
  <c r="C86" i="64"/>
  <c r="B86" i="64" s="1"/>
  <c r="C86" i="76"/>
  <c r="I87" i="67"/>
  <c r="F88" i="46"/>
  <c r="E88" i="46" s="1"/>
  <c r="K89" i="48"/>
  <c r="D89" i="48" s="1"/>
  <c r="B86" i="80"/>
  <c r="D87" i="39"/>
  <c r="B86" i="78"/>
  <c r="B86" i="43"/>
  <c r="O89" i="67"/>
  <c r="P90" i="48"/>
  <c r="B87" i="71"/>
  <c r="C85" i="64"/>
  <c r="B85" i="64" s="1"/>
  <c r="C87" i="74"/>
  <c r="B87" i="74" s="1"/>
  <c r="J86" i="76"/>
  <c r="H86" i="76" s="1"/>
  <c r="M87" i="44"/>
  <c r="C87" i="44" s="1"/>
  <c r="R91" i="79"/>
  <c r="N91" i="79" s="1"/>
  <c r="D87" i="48"/>
  <c r="B86" i="77"/>
  <c r="B84" i="77"/>
  <c r="B87" i="43"/>
  <c r="F90" i="48"/>
  <c r="E90" i="48" s="1"/>
  <c r="C90" i="49"/>
  <c r="B90" i="49" s="1"/>
  <c r="B88" i="39"/>
  <c r="H90" i="42"/>
  <c r="G87" i="64"/>
  <c r="B87" i="64" s="1"/>
  <c r="G85" i="74"/>
  <c r="B85" i="74" s="1"/>
  <c r="C87" i="67"/>
  <c r="B86" i="71"/>
  <c r="B85" i="78"/>
  <c r="I90" i="44"/>
  <c r="E90" i="44" s="1"/>
  <c r="M89" i="44"/>
  <c r="L89" i="44" s="1"/>
  <c r="F89" i="46"/>
  <c r="E89" i="46" s="1"/>
  <c r="D88" i="79"/>
  <c r="D89" i="79"/>
  <c r="D91" i="79"/>
  <c r="F89" i="67"/>
  <c r="F88" i="67"/>
  <c r="F87" i="67"/>
  <c r="I87" i="47"/>
  <c r="B87" i="47" s="1"/>
  <c r="I88" i="47"/>
  <c r="B88" i="47" s="1"/>
  <c r="I89" i="47"/>
  <c r="B89" i="47" s="1"/>
  <c r="C89" i="48"/>
  <c r="C88" i="48"/>
  <c r="B88" i="48" s="1"/>
  <c r="E88" i="48"/>
  <c r="E87" i="48"/>
  <c r="C87" i="48"/>
  <c r="B89" i="80"/>
  <c r="B86" i="47"/>
  <c r="B86" i="67"/>
  <c r="B88" i="67"/>
  <c r="C90" i="79"/>
  <c r="N90" i="79"/>
  <c r="G89" i="79"/>
  <c r="N88" i="79"/>
  <c r="D87" i="46" s="1"/>
  <c r="G91" i="79"/>
  <c r="G88" i="79"/>
  <c r="R89" i="79"/>
  <c r="N89" i="79" s="1"/>
  <c r="E87" i="46"/>
  <c r="E90" i="46"/>
  <c r="B88" i="45"/>
  <c r="B87" i="45"/>
  <c r="B86" i="45"/>
  <c r="C90" i="44"/>
  <c r="D89" i="44"/>
  <c r="D87" i="44"/>
  <c r="L87" i="44"/>
  <c r="M88" i="44"/>
  <c r="L88" i="44" s="1"/>
  <c r="D88" i="44"/>
  <c r="L90" i="44"/>
  <c r="E89" i="44"/>
  <c r="E88" i="44"/>
  <c r="E87" i="44"/>
  <c r="D91" i="42"/>
  <c r="D89" i="42"/>
  <c r="C90" i="42"/>
  <c r="D90" i="42"/>
  <c r="E88" i="42"/>
  <c r="C88" i="42"/>
  <c r="E89" i="42"/>
  <c r="C89" i="42"/>
  <c r="H89" i="42"/>
  <c r="E90" i="42"/>
  <c r="C91" i="42"/>
  <c r="C88" i="76"/>
  <c r="B88" i="76" s="1"/>
  <c r="B85" i="71"/>
  <c r="E87" i="39"/>
  <c r="E85" i="39"/>
  <c r="N85" i="39"/>
  <c r="K86" i="39"/>
  <c r="E88" i="39"/>
  <c r="C87" i="39"/>
  <c r="B87" i="39" s="1"/>
  <c r="C90" i="48" l="1"/>
  <c r="B90" i="48" s="1"/>
  <c r="D88" i="46"/>
  <c r="D90" i="44"/>
  <c r="D89" i="46"/>
  <c r="C89" i="79"/>
  <c r="D90" i="46"/>
  <c r="B90" i="79"/>
  <c r="C89" i="44"/>
  <c r="B89" i="44" s="1"/>
  <c r="B87" i="67"/>
  <c r="B89" i="67"/>
  <c r="B91" i="42"/>
  <c r="B87" i="44"/>
  <c r="B86" i="76"/>
  <c r="B87" i="48"/>
  <c r="B90" i="44"/>
  <c r="C89" i="46"/>
  <c r="B89" i="46" s="1"/>
  <c r="C88" i="44"/>
  <c r="B88" i="44" s="1"/>
  <c r="B89" i="79"/>
  <c r="E89" i="48"/>
  <c r="B89" i="42"/>
  <c r="B89" i="48"/>
  <c r="C88" i="79"/>
  <c r="C91" i="79"/>
  <c r="B90" i="42"/>
  <c r="C88" i="46" l="1"/>
  <c r="B88" i="46" s="1"/>
  <c r="B88" i="79"/>
  <c r="C87" i="46"/>
  <c r="B87" i="46" s="1"/>
  <c r="B91" i="79"/>
  <c r="C90" i="46"/>
  <c r="B90" i="46" s="1"/>
  <c r="K88" i="38"/>
  <c r="H88" i="38"/>
  <c r="Q87" i="38"/>
  <c r="K87" i="38"/>
  <c r="D87" i="38"/>
  <c r="Q86" i="38"/>
  <c r="H86" i="38"/>
  <c r="K85" i="38"/>
  <c r="Q88" i="38"/>
  <c r="N87" i="38"/>
  <c r="H87" i="38"/>
  <c r="E87" i="38"/>
  <c r="Q85" i="38"/>
  <c r="N85" i="38"/>
  <c r="N88" i="38" l="1"/>
  <c r="C85" i="38"/>
  <c r="D86" i="38"/>
  <c r="N86" i="38"/>
  <c r="E88" i="38"/>
  <c r="C87" i="38"/>
  <c r="H85" i="38"/>
  <c r="E85" i="38"/>
  <c r="C86" i="38"/>
  <c r="B86" i="38" s="1"/>
  <c r="K86" i="38"/>
  <c r="C88" i="38"/>
  <c r="B87" i="38"/>
  <c r="E86" i="38"/>
  <c r="D85" i="38"/>
  <c r="B85" i="38" s="1"/>
  <c r="D88" i="38"/>
  <c r="Q82" i="38"/>
  <c r="E82" i="38"/>
  <c r="Q83" i="38"/>
  <c r="Q84" i="38"/>
  <c r="N84" i="38"/>
  <c r="Q81" i="38"/>
  <c r="N83" i="39"/>
  <c r="F85" i="42"/>
  <c r="F86" i="42"/>
  <c r="F87" i="42"/>
  <c r="F84" i="42"/>
  <c r="E84" i="42" s="1"/>
  <c r="N82" i="43"/>
  <c r="M82" i="45"/>
  <c r="S86" i="79"/>
  <c r="K86" i="79"/>
  <c r="K85" i="79"/>
  <c r="D86" i="79"/>
  <c r="F83" i="42"/>
  <c r="E83" i="42" s="1"/>
  <c r="F82" i="42"/>
  <c r="E82" i="42" s="1"/>
  <c r="F81" i="42"/>
  <c r="F80" i="42"/>
  <c r="E80" i="42" s="1"/>
  <c r="Q79" i="38"/>
  <c r="Q78" i="38"/>
  <c r="Q77" i="38"/>
  <c r="Q80" i="38"/>
  <c r="K82" i="38" l="1"/>
  <c r="B88" i="38"/>
  <c r="H84" i="38"/>
  <c r="M84" i="45"/>
  <c r="K86" i="42"/>
  <c r="I86" i="42" s="1"/>
  <c r="N84" i="39"/>
  <c r="M85" i="45"/>
  <c r="N85" i="43"/>
  <c r="K81" i="38"/>
  <c r="D84" i="38"/>
  <c r="T85" i="44"/>
  <c r="R85" i="44" s="1"/>
  <c r="K87" i="42"/>
  <c r="I87" i="42" s="1"/>
  <c r="K84" i="42"/>
  <c r="K85" i="42"/>
  <c r="I85" i="42" s="1"/>
  <c r="N82" i="39"/>
  <c r="J85" i="76"/>
  <c r="H85" i="76" s="1"/>
  <c r="C83" i="67"/>
  <c r="C83" i="39"/>
  <c r="O85" i="79"/>
  <c r="R85" i="67"/>
  <c r="F83" i="67"/>
  <c r="J82" i="76"/>
  <c r="H82" i="76" s="1"/>
  <c r="C84" i="71"/>
  <c r="C83" i="71"/>
  <c r="C82" i="71"/>
  <c r="J83" i="76"/>
  <c r="H83" i="76" s="1"/>
  <c r="D82" i="38"/>
  <c r="H81" i="38"/>
  <c r="N81" i="38"/>
  <c r="C81" i="71"/>
  <c r="H81" i="39"/>
  <c r="M83" i="45"/>
  <c r="O84" i="44"/>
  <c r="M84" i="44" s="1"/>
  <c r="E82" i="39"/>
  <c r="K82" i="39"/>
  <c r="E83" i="39"/>
  <c r="K83" i="39"/>
  <c r="E84" i="39"/>
  <c r="K84" i="39"/>
  <c r="F85" i="44"/>
  <c r="I84" i="44"/>
  <c r="F83" i="44"/>
  <c r="R85" i="47"/>
  <c r="H84" i="79"/>
  <c r="O84" i="79"/>
  <c r="V84" i="79"/>
  <c r="H85" i="79"/>
  <c r="G85" i="79" s="1"/>
  <c r="V85" i="79"/>
  <c r="H86" i="79"/>
  <c r="G86" i="79" s="1"/>
  <c r="C86" i="79" s="1"/>
  <c r="O86" i="79"/>
  <c r="V86" i="79"/>
  <c r="H87" i="79"/>
  <c r="O87" i="79"/>
  <c r="V87" i="79"/>
  <c r="N83" i="38"/>
  <c r="D85" i="79"/>
  <c r="S85" i="79"/>
  <c r="O83" i="44"/>
  <c r="M83" i="44" s="1"/>
  <c r="K83" i="38"/>
  <c r="O84" i="67"/>
  <c r="O83" i="67"/>
  <c r="C82" i="67"/>
  <c r="O82" i="67"/>
  <c r="C84" i="38"/>
  <c r="D83" i="38"/>
  <c r="N79" i="43"/>
  <c r="F82" i="47"/>
  <c r="R82" i="47"/>
  <c r="F84" i="47"/>
  <c r="R84" i="47"/>
  <c r="F85" i="47"/>
  <c r="F85" i="67"/>
  <c r="L85" i="67"/>
  <c r="F84" i="67"/>
  <c r="L84" i="67"/>
  <c r="R84" i="67"/>
  <c r="L83" i="67"/>
  <c r="R83" i="67"/>
  <c r="L82" i="67"/>
  <c r="H84" i="45"/>
  <c r="B84" i="45" s="1"/>
  <c r="O85" i="44"/>
  <c r="M85" i="44" s="1"/>
  <c r="C85" i="44" s="1"/>
  <c r="G81" i="64"/>
  <c r="S80" i="79"/>
  <c r="C82" i="80"/>
  <c r="B82" i="80" s="1"/>
  <c r="C82" i="47"/>
  <c r="I82" i="47"/>
  <c r="O82" i="47"/>
  <c r="C83" i="47"/>
  <c r="I83" i="47"/>
  <c r="O83" i="47"/>
  <c r="C84" i="47"/>
  <c r="I84" i="47"/>
  <c r="O84" i="47"/>
  <c r="C85" i="47"/>
  <c r="I85" i="47"/>
  <c r="O85" i="47"/>
  <c r="C84" i="45"/>
  <c r="H85" i="45"/>
  <c r="C84" i="43"/>
  <c r="G83" i="74"/>
  <c r="F84" i="71"/>
  <c r="F83" i="71"/>
  <c r="F82" i="71"/>
  <c r="F81" i="71"/>
  <c r="B81" i="71" s="1"/>
  <c r="N81" i="39"/>
  <c r="F85" i="80"/>
  <c r="F84" i="80"/>
  <c r="F83" i="80"/>
  <c r="F82" i="80"/>
  <c r="F86" i="46"/>
  <c r="F85" i="46"/>
  <c r="F83" i="46"/>
  <c r="N83" i="43"/>
  <c r="B82" i="78"/>
  <c r="E83" i="76"/>
  <c r="C83" i="76" s="1"/>
  <c r="E85" i="76"/>
  <c r="C85" i="76" s="1"/>
  <c r="G82" i="74"/>
  <c r="K84" i="38"/>
  <c r="H82" i="38"/>
  <c r="N82" i="38"/>
  <c r="D81" i="38"/>
  <c r="C84" i="67"/>
  <c r="I84" i="67"/>
  <c r="I82" i="67"/>
  <c r="I86" i="44"/>
  <c r="O86" i="44"/>
  <c r="M86" i="44" s="1"/>
  <c r="C82" i="43"/>
  <c r="C85" i="43"/>
  <c r="B83" i="78"/>
  <c r="B80" i="77"/>
  <c r="C83" i="74"/>
  <c r="C81" i="74"/>
  <c r="G82" i="64"/>
  <c r="G84" i="64"/>
  <c r="D84" i="79"/>
  <c r="K84" i="79"/>
  <c r="S84" i="79"/>
  <c r="I86" i="46"/>
  <c r="I85" i="46"/>
  <c r="I84" i="46"/>
  <c r="T83" i="44"/>
  <c r="R83" i="44" s="1"/>
  <c r="C84" i="74"/>
  <c r="D83" i="39"/>
  <c r="B83" i="39" s="1"/>
  <c r="D84" i="39"/>
  <c r="D83" i="79"/>
  <c r="K83" i="79"/>
  <c r="S83" i="79"/>
  <c r="D82" i="79"/>
  <c r="K82" i="79"/>
  <c r="S82" i="79"/>
  <c r="D81" i="79"/>
  <c r="K81" i="79"/>
  <c r="S81" i="79"/>
  <c r="D80" i="79"/>
  <c r="P83" i="48"/>
  <c r="P85" i="48"/>
  <c r="F86" i="44"/>
  <c r="T86" i="44"/>
  <c r="R86" i="44" s="1"/>
  <c r="I85" i="44"/>
  <c r="F84" i="44"/>
  <c r="T84" i="44"/>
  <c r="R84" i="44" s="1"/>
  <c r="I83" i="44"/>
  <c r="B81" i="78"/>
  <c r="G84" i="74"/>
  <c r="G81" i="74"/>
  <c r="C81" i="64"/>
  <c r="G83" i="64"/>
  <c r="C84" i="64"/>
  <c r="D77" i="39"/>
  <c r="K80" i="79"/>
  <c r="K85" i="48"/>
  <c r="D85" i="48" s="1"/>
  <c r="K86" i="48"/>
  <c r="D86" i="48" s="1"/>
  <c r="F82" i="67"/>
  <c r="R82" i="67"/>
  <c r="I83" i="46"/>
  <c r="C82" i="45"/>
  <c r="H82" i="45"/>
  <c r="C83" i="45"/>
  <c r="H83" i="45"/>
  <c r="C85" i="45"/>
  <c r="I84" i="42"/>
  <c r="J84" i="76"/>
  <c r="H84" i="76" s="1"/>
  <c r="C83" i="64"/>
  <c r="E81" i="39"/>
  <c r="K81" i="39"/>
  <c r="E81" i="38"/>
  <c r="E83" i="38"/>
  <c r="J80" i="76"/>
  <c r="H80" i="76" s="1"/>
  <c r="C83" i="43"/>
  <c r="I83" i="43"/>
  <c r="B80" i="78"/>
  <c r="B83" i="77"/>
  <c r="B82" i="77"/>
  <c r="B81" i="77"/>
  <c r="C82" i="64"/>
  <c r="D81" i="39"/>
  <c r="H83" i="38"/>
  <c r="K84" i="48"/>
  <c r="D84" i="48" s="1"/>
  <c r="C85" i="67"/>
  <c r="I85" i="67"/>
  <c r="O85" i="67"/>
  <c r="I83" i="67"/>
  <c r="D87" i="79"/>
  <c r="K87" i="79"/>
  <c r="S87" i="79"/>
  <c r="R87" i="79" s="1"/>
  <c r="F84" i="46"/>
  <c r="I82" i="43"/>
  <c r="I84" i="43"/>
  <c r="N84" i="43"/>
  <c r="I85" i="43"/>
  <c r="E82" i="76"/>
  <c r="C82" i="76" s="1"/>
  <c r="E84" i="76"/>
  <c r="C84" i="76" s="1"/>
  <c r="C82" i="74"/>
  <c r="H82" i="39"/>
  <c r="H83" i="39"/>
  <c r="H84" i="39"/>
  <c r="E84" i="38"/>
  <c r="C81" i="38"/>
  <c r="C82" i="38"/>
  <c r="B82" i="38" s="1"/>
  <c r="C83" i="38"/>
  <c r="B83" i="38" s="1"/>
  <c r="C81" i="39"/>
  <c r="D82" i="39"/>
  <c r="C84" i="39"/>
  <c r="C82" i="39"/>
  <c r="E85" i="42"/>
  <c r="E87" i="42"/>
  <c r="E86" i="42"/>
  <c r="R86" i="79"/>
  <c r="N86" i="79" s="1"/>
  <c r="D78" i="39"/>
  <c r="N78" i="43"/>
  <c r="I79" i="44"/>
  <c r="T80" i="44"/>
  <c r="R80" i="44" s="1"/>
  <c r="I81" i="44"/>
  <c r="F82" i="44"/>
  <c r="M80" i="45"/>
  <c r="M78" i="45"/>
  <c r="I79" i="46"/>
  <c r="I80" i="46"/>
  <c r="I82" i="46"/>
  <c r="F83" i="48"/>
  <c r="K83" i="48"/>
  <c r="D83" i="48" s="1"/>
  <c r="F86" i="48"/>
  <c r="P86" i="48"/>
  <c r="C85" i="80"/>
  <c r="C84" i="80"/>
  <c r="C83" i="80"/>
  <c r="L82" i="47"/>
  <c r="L83" i="47"/>
  <c r="L84" i="47"/>
  <c r="J81" i="76"/>
  <c r="H81" i="76" s="1"/>
  <c r="J79" i="76"/>
  <c r="H79" i="76" s="1"/>
  <c r="V81" i="79"/>
  <c r="C85" i="49"/>
  <c r="B85" i="49" s="1"/>
  <c r="C83" i="49"/>
  <c r="B83" i="49" s="1"/>
  <c r="N77" i="38"/>
  <c r="H80" i="39"/>
  <c r="N80" i="39"/>
  <c r="H79" i="39"/>
  <c r="N79" i="39"/>
  <c r="H78" i="39"/>
  <c r="N78" i="39"/>
  <c r="H77" i="39"/>
  <c r="N77" i="39"/>
  <c r="F77" i="71"/>
  <c r="F78" i="71"/>
  <c r="F79" i="71"/>
  <c r="F80" i="71"/>
  <c r="N80" i="38"/>
  <c r="E80" i="39"/>
  <c r="K80" i="39"/>
  <c r="K79" i="39"/>
  <c r="E78" i="39"/>
  <c r="K78" i="39"/>
  <c r="E77" i="39"/>
  <c r="K77" i="39"/>
  <c r="J78" i="76"/>
  <c r="H78" i="76" s="1"/>
  <c r="K80" i="42"/>
  <c r="I80" i="42" s="1"/>
  <c r="K81" i="42"/>
  <c r="I81" i="42" s="1"/>
  <c r="K82" i="42"/>
  <c r="I82" i="42" s="1"/>
  <c r="K83" i="42"/>
  <c r="I83" i="42" s="1"/>
  <c r="N81" i="43"/>
  <c r="N80" i="43"/>
  <c r="M79" i="45"/>
  <c r="P81" i="48"/>
  <c r="F84" i="48"/>
  <c r="P84" i="48"/>
  <c r="F83" i="47"/>
  <c r="R83" i="47"/>
  <c r="C86" i="49"/>
  <c r="B86" i="49" s="1"/>
  <c r="C84" i="49"/>
  <c r="B84" i="49" s="1"/>
  <c r="F85" i="48"/>
  <c r="E85" i="48" s="1"/>
  <c r="L85" i="47"/>
  <c r="G77" i="74"/>
  <c r="C80" i="47"/>
  <c r="P82" i="48"/>
  <c r="P80" i="48"/>
  <c r="V82" i="79"/>
  <c r="L81" i="67"/>
  <c r="F81" i="47"/>
  <c r="L81" i="47"/>
  <c r="R81" i="47"/>
  <c r="F80" i="47"/>
  <c r="L80" i="47"/>
  <c r="R80" i="47"/>
  <c r="F79" i="47"/>
  <c r="L79" i="47"/>
  <c r="R79" i="47"/>
  <c r="F78" i="47"/>
  <c r="L78" i="47"/>
  <c r="R78" i="47"/>
  <c r="F78" i="80"/>
  <c r="G78" i="74"/>
  <c r="C80" i="45"/>
  <c r="H82" i="79"/>
  <c r="G82" i="79" s="1"/>
  <c r="C82" i="79" s="1"/>
  <c r="O82" i="79"/>
  <c r="H81" i="79"/>
  <c r="O81" i="79"/>
  <c r="H80" i="79"/>
  <c r="G80" i="79" s="1"/>
  <c r="V80" i="79"/>
  <c r="I81" i="47"/>
  <c r="O80" i="47"/>
  <c r="C78" i="47"/>
  <c r="I78" i="47"/>
  <c r="L78" i="67"/>
  <c r="F80" i="67"/>
  <c r="F80" i="80"/>
  <c r="G79" i="64"/>
  <c r="G77" i="64"/>
  <c r="C78" i="67"/>
  <c r="I78" i="67"/>
  <c r="O78" i="67"/>
  <c r="C79" i="67"/>
  <c r="I79" i="67"/>
  <c r="O79" i="67"/>
  <c r="C80" i="67"/>
  <c r="I80" i="67"/>
  <c r="O80" i="67"/>
  <c r="C81" i="67"/>
  <c r="I81" i="67"/>
  <c r="D79" i="38"/>
  <c r="H77" i="38"/>
  <c r="O82" i="44"/>
  <c r="M82" i="44" s="1"/>
  <c r="O78" i="47"/>
  <c r="H78" i="38"/>
  <c r="H79" i="38"/>
  <c r="N79" i="38"/>
  <c r="E80" i="38"/>
  <c r="K80" i="38"/>
  <c r="C79" i="43"/>
  <c r="I79" i="43"/>
  <c r="C78" i="43"/>
  <c r="O79" i="44"/>
  <c r="M79" i="44" s="1"/>
  <c r="F81" i="80"/>
  <c r="C80" i="38"/>
  <c r="G80" i="64"/>
  <c r="G78" i="64"/>
  <c r="B76" i="77"/>
  <c r="B76" i="78"/>
  <c r="F81" i="44"/>
  <c r="C79" i="64"/>
  <c r="C77" i="74"/>
  <c r="C78" i="74"/>
  <c r="C79" i="74"/>
  <c r="G79" i="74"/>
  <c r="C80" i="74"/>
  <c r="T82" i="44"/>
  <c r="R82" i="44" s="1"/>
  <c r="M81" i="45"/>
  <c r="C80" i="64"/>
  <c r="E80" i="76"/>
  <c r="C80" i="76" s="1"/>
  <c r="E78" i="76"/>
  <c r="C78" i="76" s="1"/>
  <c r="F79" i="44"/>
  <c r="T79" i="44"/>
  <c r="R79" i="44" s="1"/>
  <c r="T81" i="44"/>
  <c r="R81" i="44" s="1"/>
  <c r="C77" i="71"/>
  <c r="C78" i="71"/>
  <c r="C79" i="71"/>
  <c r="C80" i="71"/>
  <c r="G80" i="74"/>
  <c r="C79" i="45"/>
  <c r="H79" i="45"/>
  <c r="F79" i="46"/>
  <c r="F80" i="46"/>
  <c r="F81" i="46"/>
  <c r="F82" i="46"/>
  <c r="H83" i="79"/>
  <c r="O83" i="79"/>
  <c r="V83" i="79"/>
  <c r="R83" i="79" s="1"/>
  <c r="O80" i="79"/>
  <c r="F78" i="67"/>
  <c r="R78" i="67"/>
  <c r="F79" i="67"/>
  <c r="L79" i="67"/>
  <c r="R79" i="67"/>
  <c r="L80" i="67"/>
  <c r="R80" i="67"/>
  <c r="F81" i="67"/>
  <c r="R81" i="67"/>
  <c r="F81" i="48"/>
  <c r="K81" i="48"/>
  <c r="D81" i="48" s="1"/>
  <c r="K79" i="48"/>
  <c r="D79" i="48" s="1"/>
  <c r="K77" i="38"/>
  <c r="B77" i="78"/>
  <c r="I78" i="43"/>
  <c r="O81" i="44"/>
  <c r="M81" i="44" s="1"/>
  <c r="H81" i="45"/>
  <c r="K80" i="48"/>
  <c r="D80" i="48" s="1"/>
  <c r="C80" i="49"/>
  <c r="B80" i="49" s="1"/>
  <c r="C81" i="49"/>
  <c r="B81" i="49" s="1"/>
  <c r="D78" i="38"/>
  <c r="K78" i="38"/>
  <c r="C79" i="39"/>
  <c r="E81" i="76"/>
  <c r="C81" i="76" s="1"/>
  <c r="E79" i="76"/>
  <c r="C79" i="76" s="1"/>
  <c r="B77" i="77"/>
  <c r="B78" i="77"/>
  <c r="B79" i="77"/>
  <c r="B79" i="78"/>
  <c r="B78" i="78"/>
  <c r="I81" i="43"/>
  <c r="C80" i="43"/>
  <c r="F80" i="44"/>
  <c r="O80" i="44"/>
  <c r="M80" i="44" s="1"/>
  <c r="O81" i="67"/>
  <c r="C78" i="80"/>
  <c r="C79" i="80"/>
  <c r="C80" i="80"/>
  <c r="C81" i="80"/>
  <c r="E77" i="38"/>
  <c r="C78" i="64"/>
  <c r="C81" i="45"/>
  <c r="I81" i="46"/>
  <c r="F79" i="80"/>
  <c r="C79" i="49"/>
  <c r="B79" i="49" s="1"/>
  <c r="C82" i="49"/>
  <c r="B82" i="49" s="1"/>
  <c r="H80" i="38"/>
  <c r="C79" i="38"/>
  <c r="N78" i="38"/>
  <c r="K79" i="38"/>
  <c r="C77" i="64"/>
  <c r="C81" i="43"/>
  <c r="I80" i="43"/>
  <c r="I80" i="44"/>
  <c r="I82" i="44"/>
  <c r="H80" i="45"/>
  <c r="B80" i="45" s="1"/>
  <c r="C78" i="45"/>
  <c r="H78" i="45"/>
  <c r="C81" i="47"/>
  <c r="O81" i="47"/>
  <c r="I80" i="47"/>
  <c r="C79" i="47"/>
  <c r="I79" i="47"/>
  <c r="O79" i="47"/>
  <c r="F82" i="48"/>
  <c r="K82" i="48"/>
  <c r="D82" i="48" s="1"/>
  <c r="F80" i="48"/>
  <c r="F79" i="48"/>
  <c r="P79" i="48"/>
  <c r="E81" i="42"/>
  <c r="C77" i="39"/>
  <c r="E79" i="39"/>
  <c r="C80" i="39"/>
  <c r="D80" i="39"/>
  <c r="C78" i="39"/>
  <c r="D79" i="39"/>
  <c r="E78" i="38"/>
  <c r="C77" i="38"/>
  <c r="E79" i="38"/>
  <c r="D80" i="38"/>
  <c r="D77" i="38"/>
  <c r="C78" i="38"/>
  <c r="G84" i="79" l="1"/>
  <c r="R80" i="79"/>
  <c r="B83" i="80"/>
  <c r="C85" i="79"/>
  <c r="B84" i="80"/>
  <c r="B85" i="47"/>
  <c r="E82" i="44"/>
  <c r="B80" i="71"/>
  <c r="R85" i="79"/>
  <c r="N85" i="79" s="1"/>
  <c r="B85" i="79" s="1"/>
  <c r="E79" i="46"/>
  <c r="E80" i="46"/>
  <c r="B85" i="80"/>
  <c r="B81" i="64"/>
  <c r="B84" i="67"/>
  <c r="C85" i="46" s="1"/>
  <c r="B82" i="74"/>
  <c r="R84" i="79"/>
  <c r="N84" i="79" s="1"/>
  <c r="R81" i="79"/>
  <c r="B85" i="45"/>
  <c r="N87" i="79"/>
  <c r="D86" i="46" s="1"/>
  <c r="D84" i="44"/>
  <c r="B80" i="38"/>
  <c r="C84" i="44"/>
  <c r="E83" i="46"/>
  <c r="B83" i="74"/>
  <c r="B84" i="38"/>
  <c r="E85" i="44"/>
  <c r="B82" i="64"/>
  <c r="L83" i="44"/>
  <c r="G87" i="79"/>
  <c r="C87" i="79" s="1"/>
  <c r="B85" i="76"/>
  <c r="E83" i="44"/>
  <c r="B83" i="67"/>
  <c r="C84" i="46" s="1"/>
  <c r="E86" i="46"/>
  <c r="C86" i="44"/>
  <c r="B82" i="71"/>
  <c r="B84" i="76"/>
  <c r="C86" i="42"/>
  <c r="E84" i="44"/>
  <c r="B83" i="71"/>
  <c r="B83" i="43"/>
  <c r="B84" i="71"/>
  <c r="E86" i="44"/>
  <c r="B78" i="39"/>
  <c r="C83" i="44"/>
  <c r="E84" i="46"/>
  <c r="B78" i="64"/>
  <c r="E86" i="48"/>
  <c r="B82" i="67"/>
  <c r="L85" i="44"/>
  <c r="D86" i="44"/>
  <c r="B83" i="76"/>
  <c r="B81" i="38"/>
  <c r="B85" i="43"/>
  <c r="B83" i="64"/>
  <c r="C86" i="48"/>
  <c r="B86" i="48" s="1"/>
  <c r="L84" i="44"/>
  <c r="B84" i="64"/>
  <c r="B82" i="43"/>
  <c r="B82" i="76"/>
  <c r="B84" i="43"/>
  <c r="B84" i="47"/>
  <c r="D85" i="46" s="1"/>
  <c r="C85" i="48"/>
  <c r="B85" i="48" s="1"/>
  <c r="B78" i="80"/>
  <c r="E81" i="44"/>
  <c r="B82" i="47"/>
  <c r="D79" i="44"/>
  <c r="D85" i="44"/>
  <c r="C84" i="42"/>
  <c r="B77" i="71"/>
  <c r="B78" i="76"/>
  <c r="G81" i="79"/>
  <c r="C81" i="79" s="1"/>
  <c r="D83" i="44"/>
  <c r="B84" i="74"/>
  <c r="E85" i="46"/>
  <c r="B81" i="74"/>
  <c r="C87" i="42"/>
  <c r="B84" i="39"/>
  <c r="B85" i="67"/>
  <c r="C84" i="48"/>
  <c r="B84" i="48" s="1"/>
  <c r="C85" i="42"/>
  <c r="L86" i="44"/>
  <c r="B82" i="45"/>
  <c r="B80" i="64"/>
  <c r="B79" i="64"/>
  <c r="B77" i="39"/>
  <c r="B80" i="47"/>
  <c r="L81" i="44"/>
  <c r="E82" i="46"/>
  <c r="E79" i="44"/>
  <c r="C80" i="79"/>
  <c r="B81" i="39"/>
  <c r="G83" i="79"/>
  <c r="C83" i="79" s="1"/>
  <c r="B80" i="76"/>
  <c r="L79" i="44"/>
  <c r="B78" i="43"/>
  <c r="B80" i="67"/>
  <c r="C81" i="46" s="1"/>
  <c r="N83" i="79"/>
  <c r="B78" i="74"/>
  <c r="R82" i="79"/>
  <c r="N82" i="79" s="1"/>
  <c r="C84" i="79"/>
  <c r="B83" i="47"/>
  <c r="E83" i="48"/>
  <c r="B82" i="39"/>
  <c r="B83" i="45"/>
  <c r="B85" i="44"/>
  <c r="B86" i="79"/>
  <c r="B79" i="39"/>
  <c r="C81" i="48"/>
  <c r="B81" i="48" s="1"/>
  <c r="D81" i="44"/>
  <c r="N81" i="79"/>
  <c r="C81" i="42"/>
  <c r="C82" i="48"/>
  <c r="B82" i="48" s="1"/>
  <c r="D80" i="44"/>
  <c r="E80" i="44"/>
  <c r="C83" i="48"/>
  <c r="B83" i="48" s="1"/>
  <c r="C80" i="42"/>
  <c r="C82" i="42"/>
  <c r="E84" i="48"/>
  <c r="B79" i="76"/>
  <c r="B81" i="45"/>
  <c r="B79" i="71"/>
  <c r="B77" i="74"/>
  <c r="B77" i="64"/>
  <c r="B79" i="38"/>
  <c r="B79" i="80"/>
  <c r="B80" i="80"/>
  <c r="L80" i="44"/>
  <c r="B78" i="71"/>
  <c r="B81" i="67"/>
  <c r="B78" i="47"/>
  <c r="N80" i="79"/>
  <c r="B80" i="79" s="1"/>
  <c r="B78" i="67"/>
  <c r="C79" i="46" s="1"/>
  <c r="B78" i="38"/>
  <c r="C80" i="48"/>
  <c r="B80" i="48" s="1"/>
  <c r="B81" i="47"/>
  <c r="L82" i="44"/>
  <c r="C79" i="48"/>
  <c r="B79" i="48" s="1"/>
  <c r="B81" i="80"/>
  <c r="C79" i="44"/>
  <c r="C81" i="44"/>
  <c r="B81" i="43"/>
  <c r="B80" i="39"/>
  <c r="E79" i="48"/>
  <c r="B81" i="76"/>
  <c r="E80" i="48"/>
  <c r="B79" i="67"/>
  <c r="E81" i="46"/>
  <c r="B79" i="45"/>
  <c r="D82" i="44"/>
  <c r="B79" i="74"/>
  <c r="B79" i="43"/>
  <c r="C83" i="42"/>
  <c r="C82" i="44"/>
  <c r="E81" i="48"/>
  <c r="B79" i="47"/>
  <c r="B80" i="74"/>
  <c r="C80" i="44"/>
  <c r="B80" i="43"/>
  <c r="E82" i="48"/>
  <c r="B78" i="45"/>
  <c r="B77" i="38"/>
  <c r="D84" i="46" l="1"/>
  <c r="C80" i="46"/>
  <c r="B80" i="44"/>
  <c r="D83" i="46"/>
  <c r="C83" i="46"/>
  <c r="B87" i="79"/>
  <c r="D80" i="46"/>
  <c r="B80" i="46" s="1"/>
  <c r="B81" i="79"/>
  <c r="B84" i="44"/>
  <c r="B85" i="46"/>
  <c r="B86" i="44"/>
  <c r="D82" i="46"/>
  <c r="D81" i="46"/>
  <c r="B82" i="79"/>
  <c r="B81" i="46"/>
  <c r="B79" i="44"/>
  <c r="B83" i="44"/>
  <c r="B83" i="79"/>
  <c r="B82" i="44"/>
  <c r="C86" i="46"/>
  <c r="B86" i="46" s="1"/>
  <c r="B84" i="79"/>
  <c r="C82" i="46"/>
  <c r="B84" i="46"/>
  <c r="B83" i="46"/>
  <c r="B81" i="44"/>
  <c r="D79" i="46"/>
  <c r="B79" i="46" s="1"/>
  <c r="B82" i="46" l="1"/>
  <c r="C33" i="47" l="1"/>
  <c r="C32" i="47"/>
  <c r="C31" i="47"/>
  <c r="C30" i="47"/>
  <c r="C29" i="47"/>
  <c r="C28" i="47"/>
  <c r="C27" i="47"/>
  <c r="C26" i="47"/>
  <c r="C25" i="47"/>
  <c r="C24" i="47"/>
  <c r="C23" i="47"/>
  <c r="C22" i="47"/>
  <c r="C21" i="47"/>
  <c r="C20" i="47"/>
  <c r="C19" i="47"/>
  <c r="C18" i="47"/>
  <c r="C17" i="47"/>
  <c r="C16" i="47"/>
  <c r="C15" i="47"/>
  <c r="C14" i="47"/>
  <c r="C13" i="47"/>
  <c r="C12" i="47"/>
  <c r="C11" i="47"/>
  <c r="C10" i="47"/>
  <c r="C33" i="67"/>
  <c r="C32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F35" i="42" l="1"/>
  <c r="E35" i="42" s="1"/>
  <c r="F34" i="42"/>
  <c r="E34" i="42" s="1"/>
  <c r="F33" i="42"/>
  <c r="F32" i="42"/>
  <c r="F31" i="42"/>
  <c r="F30" i="42"/>
  <c r="E30" i="42" s="1"/>
  <c r="F29" i="42"/>
  <c r="E29" i="42" s="1"/>
  <c r="F28" i="42"/>
  <c r="F27" i="42"/>
  <c r="E27" i="42" s="1"/>
  <c r="F26" i="42"/>
  <c r="F25" i="42"/>
  <c r="F24" i="42"/>
  <c r="F23" i="42"/>
  <c r="F22" i="42"/>
  <c r="F21" i="42"/>
  <c r="F20" i="42"/>
  <c r="F19" i="42"/>
  <c r="E19" i="42" s="1"/>
  <c r="F18" i="42"/>
  <c r="E18" i="42" s="1"/>
  <c r="F17" i="42"/>
  <c r="F16" i="42"/>
  <c r="F15" i="42"/>
  <c r="E15" i="42" s="1"/>
  <c r="F14" i="42"/>
  <c r="E14" i="42" s="1"/>
  <c r="F13" i="42"/>
  <c r="F12" i="42"/>
  <c r="E23" i="42" l="1"/>
  <c r="E31" i="42"/>
  <c r="E25" i="42"/>
  <c r="E26" i="42"/>
  <c r="E17" i="42"/>
  <c r="E12" i="42"/>
  <c r="E22" i="42"/>
  <c r="E21" i="42"/>
  <c r="E33" i="42"/>
  <c r="E16" i="42"/>
  <c r="E20" i="42"/>
  <c r="E24" i="42"/>
  <c r="E28" i="42"/>
  <c r="E32" i="42"/>
  <c r="E13" i="42"/>
  <c r="B7" i="78" l="1"/>
  <c r="C7" i="78" s="1"/>
  <c r="E7" i="78" s="1"/>
  <c r="F7" i="78" s="1"/>
  <c r="G7" i="78" s="1"/>
  <c r="H7" i="78" s="1"/>
  <c r="I7" i="78" s="1"/>
  <c r="B7" i="77"/>
  <c r="C7" i="77" s="1"/>
  <c r="D7" i="77" s="1"/>
  <c r="E7" i="77" s="1"/>
  <c r="F7" i="77" s="1"/>
  <c r="G7" i="77" s="1"/>
  <c r="H7" i="77" s="1"/>
  <c r="B9" i="76"/>
  <c r="C9" i="76" s="1"/>
  <c r="D9" i="76" s="1"/>
  <c r="E9" i="76" s="1"/>
  <c r="F9" i="76" s="1"/>
  <c r="G9" i="76" s="1"/>
  <c r="H9" i="76" s="1"/>
  <c r="I9" i="76" s="1"/>
  <c r="J9" i="76" s="1"/>
  <c r="K9" i="76" s="1"/>
  <c r="L9" i="76" s="1"/>
  <c r="B8" i="74" l="1"/>
  <c r="C8" i="74" s="1"/>
  <c r="D8" i="74" s="1"/>
  <c r="E8" i="74" s="1"/>
  <c r="F8" i="74" s="1"/>
  <c r="G8" i="74" s="1"/>
  <c r="H8" i="74" s="1"/>
  <c r="I8" i="74" s="1"/>
  <c r="J8" i="74" s="1"/>
  <c r="B8" i="64"/>
  <c r="C8" i="71"/>
  <c r="D8" i="71" s="1"/>
  <c r="E8" i="71" s="1"/>
  <c r="F8" i="71" l="1"/>
  <c r="G8" i="71" s="1"/>
  <c r="H8" i="71" s="1"/>
  <c r="C9" i="67"/>
  <c r="D9" i="67" s="1"/>
  <c r="E9" i="67" s="1"/>
  <c r="F9" i="67" s="1"/>
  <c r="G9" i="67" s="1"/>
  <c r="H9" i="67" s="1"/>
  <c r="I9" i="67" s="1"/>
  <c r="J9" i="67" s="1"/>
  <c r="K9" i="67" s="1"/>
  <c r="L9" i="67" s="1"/>
  <c r="M9" i="67" s="1"/>
  <c r="N9" i="67" l="1"/>
  <c r="O9" i="67" s="1"/>
  <c r="P9" i="67" s="1"/>
  <c r="Q9" i="67" s="1"/>
  <c r="R9" i="67" s="1"/>
  <c r="S9" i="67" s="1"/>
  <c r="T9" i="67" s="1"/>
  <c r="B9" i="47" s="1"/>
  <c r="C9" i="47" s="1"/>
  <c r="D9" i="47" s="1"/>
  <c r="E9" i="47" s="1"/>
  <c r="F9" i="47" s="1"/>
  <c r="G9" i="47" s="1"/>
  <c r="H9" i="47" s="1"/>
  <c r="I9" i="47" s="1"/>
  <c r="J9" i="47" s="1"/>
  <c r="K9" i="47" s="1"/>
  <c r="L9" i="47" s="1"/>
  <c r="M9" i="47" s="1"/>
  <c r="N9" i="47" s="1"/>
  <c r="O9" i="47" s="1"/>
  <c r="P9" i="47" s="1"/>
  <c r="Q9" i="47" s="1"/>
  <c r="R9" i="47" s="1"/>
  <c r="S9" i="47" s="1"/>
  <c r="T9" i="47" s="1"/>
  <c r="B9" i="80" s="1"/>
  <c r="C9" i="80" s="1"/>
  <c r="D9" i="80" s="1"/>
  <c r="E9" i="80" s="1"/>
  <c r="F9" i="80" s="1"/>
  <c r="G9" i="80" s="1"/>
  <c r="H9" i="80" s="1"/>
  <c r="C8" i="64"/>
  <c r="D8" i="64" s="1"/>
  <c r="E8" i="64" s="1"/>
  <c r="F8" i="64" s="1"/>
  <c r="G8" i="64" s="1"/>
  <c r="H8" i="64" s="1"/>
  <c r="I8" i="64" s="1"/>
  <c r="J8" i="64" s="1"/>
  <c r="C10" i="49" l="1"/>
  <c r="D10" i="49" s="1"/>
  <c r="E10" i="49" s="1"/>
  <c r="F10" i="49" s="1"/>
  <c r="G10" i="49" s="1"/>
  <c r="B10" i="48"/>
  <c r="C10" i="48" s="1"/>
  <c r="D10" i="48" s="1"/>
  <c r="B10" i="46"/>
  <c r="C10" i="46" s="1"/>
  <c r="D10" i="46" s="1"/>
  <c r="E10" i="46" s="1"/>
  <c r="F10" i="46" s="1"/>
  <c r="G10" i="46" s="1"/>
  <c r="H10" i="46" s="1"/>
  <c r="I10" i="46" s="1"/>
  <c r="J10" i="46" s="1"/>
  <c r="K10" i="46" s="1"/>
  <c r="B11" i="79" s="1"/>
  <c r="C11" i="79" s="1"/>
  <c r="D11" i="79" s="1"/>
  <c r="E11" i="79" s="1"/>
  <c r="F11" i="79" s="1"/>
  <c r="G11" i="79" s="1"/>
  <c r="H11" i="79" s="1"/>
  <c r="I11" i="79" s="1"/>
  <c r="C9" i="45"/>
  <c r="D9" i="45" s="1"/>
  <c r="E9" i="45" s="1"/>
  <c r="F9" i="45" s="1"/>
  <c r="G9" i="45" s="1"/>
  <c r="H9" i="45" s="1"/>
  <c r="I9" i="45" s="1"/>
  <c r="J9" i="45" s="1"/>
  <c r="K9" i="45" s="1"/>
  <c r="L9" i="45" s="1"/>
  <c r="M9" i="45" s="1"/>
  <c r="N9" i="45" s="1"/>
  <c r="O9" i="45" s="1"/>
  <c r="B10" i="44"/>
  <c r="C10" i="44" s="1"/>
  <c r="D10" i="44" s="1"/>
  <c r="E10" i="44" s="1"/>
  <c r="F10" i="44" s="1"/>
  <c r="G10" i="44" s="1"/>
  <c r="H10" i="44" s="1"/>
  <c r="I10" i="44" s="1"/>
  <c r="J10" i="44" s="1"/>
  <c r="K10" i="44" s="1"/>
  <c r="L10" i="44" s="1"/>
  <c r="M10" i="44" s="1"/>
  <c r="N10" i="44" s="1"/>
  <c r="O10" i="44" s="1"/>
  <c r="P10" i="44" s="1"/>
  <c r="Q10" i="44" s="1"/>
  <c r="R10" i="44" s="1"/>
  <c r="S10" i="44" s="1"/>
  <c r="T10" i="44" s="1"/>
  <c r="U10" i="44" s="1"/>
  <c r="V10" i="44" s="1"/>
  <c r="C9" i="43"/>
  <c r="D9" i="43" s="1"/>
  <c r="E9" i="43" s="1"/>
  <c r="F9" i="43" s="1"/>
  <c r="G9" i="43" s="1"/>
  <c r="H9" i="43" s="1"/>
  <c r="I9" i="43" s="1"/>
  <c r="J9" i="43" s="1"/>
  <c r="K9" i="43" s="1"/>
  <c r="L9" i="43" s="1"/>
  <c r="M9" i="43" s="1"/>
  <c r="N9" i="43" s="1"/>
  <c r="O9" i="43" s="1"/>
  <c r="P9" i="43" s="1"/>
  <c r="B11" i="42"/>
  <c r="C11" i="42" s="1"/>
  <c r="D11" i="42" s="1"/>
  <c r="E11" i="42" s="1"/>
  <c r="F11" i="42" s="1"/>
  <c r="G11" i="42" s="1"/>
  <c r="H11" i="42" s="1"/>
  <c r="I11" i="42" s="1"/>
  <c r="J11" i="42" s="1"/>
  <c r="K11" i="42" s="1"/>
  <c r="L11" i="42" s="1"/>
  <c r="M11" i="42" s="1"/>
  <c r="N11" i="42" s="1"/>
  <c r="B8" i="39"/>
  <c r="C8" i="39" s="1"/>
  <c r="D8" i="39" s="1"/>
  <c r="E8" i="39" s="1"/>
  <c r="F8" i="39" s="1"/>
  <c r="G8" i="39" s="1"/>
  <c r="H8" i="39" s="1"/>
  <c r="I8" i="39" s="1"/>
  <c r="J8" i="39" s="1"/>
  <c r="K8" i="39" s="1"/>
  <c r="L8" i="39" s="1"/>
  <c r="M8" i="39" s="1"/>
  <c r="N8" i="39" s="1"/>
  <c r="O8" i="39" s="1"/>
  <c r="P8" i="39" s="1"/>
  <c r="B8" i="38"/>
  <c r="C8" i="38" s="1"/>
  <c r="D8" i="38" s="1"/>
  <c r="E8" i="38" s="1"/>
  <c r="F8" i="38" s="1"/>
  <c r="G8" i="38" s="1"/>
  <c r="H8" i="38" s="1"/>
  <c r="I8" i="38" s="1"/>
  <c r="J8" i="38" s="1"/>
  <c r="K8" i="38" s="1"/>
  <c r="L8" i="38" s="1"/>
  <c r="M8" i="38" s="1"/>
  <c r="N8" i="38" s="1"/>
  <c r="O8" i="38" s="1"/>
  <c r="P8" i="38" s="1"/>
  <c r="Q8" i="38" s="1"/>
  <c r="R8" i="38" s="1"/>
  <c r="O11" i="42" l="1"/>
  <c r="P11" i="42" s="1"/>
  <c r="Q11" i="42" s="1"/>
  <c r="R11" i="42" s="1"/>
  <c r="S11" i="42" s="1"/>
  <c r="T11" i="42" s="1"/>
  <c r="J11" i="79"/>
  <c r="K11" i="79" s="1"/>
  <c r="E10" i="48"/>
  <c r="F10" i="48" s="1"/>
  <c r="H10" i="48" s="1"/>
  <c r="I10" i="48" s="1"/>
  <c r="J10" i="48" s="1"/>
  <c r="K10" i="48" s="1"/>
  <c r="L10" i="48" s="1"/>
  <c r="M10" i="48" s="1"/>
  <c r="N10" i="48" s="1"/>
  <c r="O10" i="48" s="1"/>
  <c r="P10" i="48" s="1"/>
  <c r="Q10" i="48" s="1"/>
  <c r="R10" i="48" s="1"/>
  <c r="N11" i="79" l="1"/>
  <c r="O11" i="79" s="1"/>
  <c r="P11" i="79" s="1"/>
  <c r="Q11" i="79" s="1"/>
  <c r="R11" i="79" s="1"/>
  <c r="S11" i="79" s="1"/>
  <c r="T11" i="79" s="1"/>
  <c r="U11" i="79" s="1"/>
  <c r="V11" i="79" s="1"/>
  <c r="W11" i="79" s="1"/>
  <c r="X11" i="79" s="1"/>
  <c r="L11" i="79"/>
  <c r="M11" i="79" s="1"/>
  <c r="O76" i="79" l="1"/>
  <c r="G73" i="74"/>
  <c r="F74" i="80"/>
  <c r="C73" i="74"/>
  <c r="I75" i="44" l="1"/>
  <c r="R74" i="47"/>
  <c r="V76" i="79"/>
  <c r="B73" i="74"/>
  <c r="I75" i="46"/>
  <c r="S76" i="79"/>
  <c r="T75" i="44"/>
  <c r="R75" i="44" s="1"/>
  <c r="R76" i="79" l="1"/>
  <c r="N76" i="79" s="1"/>
  <c r="T78" i="44" l="1"/>
  <c r="O79" i="79"/>
  <c r="O78" i="44" l="1"/>
  <c r="K79" i="42"/>
  <c r="I79" i="42" s="1"/>
  <c r="T77" i="44"/>
  <c r="R77" i="44" s="1"/>
  <c r="M77" i="45"/>
  <c r="D79" i="79"/>
  <c r="H79" i="79"/>
  <c r="K79" i="79"/>
  <c r="R77" i="47"/>
  <c r="K78" i="42"/>
  <c r="I78" i="42" s="1"/>
  <c r="O77" i="44"/>
  <c r="M77" i="44" s="1"/>
  <c r="G75" i="64"/>
  <c r="C77" i="67"/>
  <c r="L77" i="67"/>
  <c r="S79" i="79"/>
  <c r="V79" i="79"/>
  <c r="N74" i="43"/>
  <c r="F77" i="44"/>
  <c r="R76" i="47"/>
  <c r="C77" i="47"/>
  <c r="F76" i="42"/>
  <c r="F77" i="80"/>
  <c r="K75" i="48"/>
  <c r="D75" i="48" s="1"/>
  <c r="C76" i="67"/>
  <c r="G74" i="64"/>
  <c r="F77" i="46"/>
  <c r="K78" i="79"/>
  <c r="R76" i="67"/>
  <c r="C75" i="64"/>
  <c r="I77" i="44"/>
  <c r="K77" i="48"/>
  <c r="G75" i="74"/>
  <c r="F78" i="44"/>
  <c r="G76" i="64"/>
  <c r="G76" i="74"/>
  <c r="C73" i="64"/>
  <c r="F77" i="48"/>
  <c r="F78" i="46"/>
  <c r="I78" i="46"/>
  <c r="M74" i="45"/>
  <c r="F78" i="42"/>
  <c r="P75" i="48"/>
  <c r="G73" i="64"/>
  <c r="F77" i="42"/>
  <c r="E77" i="42" s="1"/>
  <c r="O77" i="79"/>
  <c r="C76" i="80"/>
  <c r="I77" i="46"/>
  <c r="O78" i="79"/>
  <c r="F76" i="80"/>
  <c r="C75" i="74"/>
  <c r="F79" i="42"/>
  <c r="M78" i="44"/>
  <c r="N77" i="43"/>
  <c r="R77" i="67"/>
  <c r="C76" i="64"/>
  <c r="I78" i="44"/>
  <c r="R78" i="44"/>
  <c r="C76" i="74"/>
  <c r="C74" i="64"/>
  <c r="O74" i="47"/>
  <c r="E75" i="76"/>
  <c r="T76" i="44" l="1"/>
  <c r="D77" i="79"/>
  <c r="B75" i="64"/>
  <c r="C74" i="47"/>
  <c r="B76" i="80"/>
  <c r="G79" i="79"/>
  <c r="C79" i="79" s="1"/>
  <c r="K78" i="48"/>
  <c r="D78" i="48" s="1"/>
  <c r="H76" i="79"/>
  <c r="M76" i="45"/>
  <c r="B76" i="64"/>
  <c r="F75" i="80"/>
  <c r="I76" i="46"/>
  <c r="L77" i="44"/>
  <c r="C73" i="71"/>
  <c r="C74" i="80"/>
  <c r="B74" i="80" s="1"/>
  <c r="O74" i="67"/>
  <c r="P78" i="48"/>
  <c r="P76" i="48"/>
  <c r="R79" i="79"/>
  <c r="N79" i="79" s="1"/>
  <c r="B76" i="74"/>
  <c r="C75" i="80"/>
  <c r="O75" i="44"/>
  <c r="M75" i="44" s="1"/>
  <c r="L75" i="44" s="1"/>
  <c r="C76" i="45"/>
  <c r="C77" i="44" s="1"/>
  <c r="H76" i="45"/>
  <c r="D77" i="44" s="1"/>
  <c r="B75" i="74"/>
  <c r="K76" i="42"/>
  <c r="I76" i="42" s="1"/>
  <c r="C76" i="47"/>
  <c r="E78" i="46"/>
  <c r="B73" i="64"/>
  <c r="L76" i="67"/>
  <c r="H78" i="79"/>
  <c r="G78" i="79" s="1"/>
  <c r="C75" i="47"/>
  <c r="P77" i="48"/>
  <c r="K77" i="79"/>
  <c r="C77" i="45"/>
  <c r="C78" i="44" s="1"/>
  <c r="K76" i="48"/>
  <c r="D76" i="48" s="1"/>
  <c r="K76" i="79"/>
  <c r="O75" i="67"/>
  <c r="C76" i="43"/>
  <c r="C78" i="42" s="1"/>
  <c r="R75" i="67"/>
  <c r="O76" i="44"/>
  <c r="M76" i="44" s="1"/>
  <c r="R76" i="44"/>
  <c r="K77" i="42"/>
  <c r="I77" i="42" s="1"/>
  <c r="C77" i="80"/>
  <c r="B77" i="80" s="1"/>
  <c r="I76" i="43"/>
  <c r="I75" i="67"/>
  <c r="L76" i="47"/>
  <c r="C75" i="76"/>
  <c r="I77" i="43"/>
  <c r="F74" i="47"/>
  <c r="F77" i="67"/>
  <c r="C74" i="45"/>
  <c r="I74" i="43"/>
  <c r="N76" i="38"/>
  <c r="C74" i="71"/>
  <c r="B74" i="64"/>
  <c r="F76" i="47"/>
  <c r="E77" i="48"/>
  <c r="F75" i="48"/>
  <c r="E78" i="44"/>
  <c r="S78" i="79"/>
  <c r="E77" i="46"/>
  <c r="V77" i="79"/>
  <c r="S77" i="79"/>
  <c r="H77" i="79"/>
  <c r="D76" i="79"/>
  <c r="C75" i="43"/>
  <c r="E77" i="44"/>
  <c r="R75" i="47"/>
  <c r="F76" i="71"/>
  <c r="K74" i="39"/>
  <c r="H77" i="45"/>
  <c r="I77" i="67"/>
  <c r="H75" i="45"/>
  <c r="I76" i="47"/>
  <c r="O76" i="67"/>
  <c r="I77" i="47"/>
  <c r="O77" i="47"/>
  <c r="F75" i="67"/>
  <c r="L78" i="44"/>
  <c r="D77" i="48"/>
  <c r="F75" i="44"/>
  <c r="F76" i="67"/>
  <c r="D78" i="79"/>
  <c r="F76" i="44"/>
  <c r="N76" i="43"/>
  <c r="I75" i="43"/>
  <c r="L74" i="67"/>
  <c r="H74" i="45"/>
  <c r="D75" i="44" s="1"/>
  <c r="C75" i="45"/>
  <c r="C74" i="74"/>
  <c r="L75" i="67"/>
  <c r="I74" i="67"/>
  <c r="F74" i="71"/>
  <c r="C74" i="43"/>
  <c r="F78" i="48"/>
  <c r="O75" i="47"/>
  <c r="E78" i="42"/>
  <c r="H76" i="39"/>
  <c r="F76" i="48"/>
  <c r="H75" i="39"/>
  <c r="C76" i="71"/>
  <c r="C77" i="43"/>
  <c r="I74" i="47"/>
  <c r="F75" i="71"/>
  <c r="F73" i="71"/>
  <c r="K73" i="39"/>
  <c r="O76" i="47"/>
  <c r="F77" i="47"/>
  <c r="E79" i="42"/>
  <c r="N75" i="43"/>
  <c r="C74" i="67"/>
  <c r="V78" i="79"/>
  <c r="I76" i="44"/>
  <c r="F75" i="46"/>
  <c r="E75" i="46" s="1"/>
  <c r="M75" i="45"/>
  <c r="R74" i="67"/>
  <c r="E76" i="42"/>
  <c r="G74" i="74"/>
  <c r="F74" i="67"/>
  <c r="C75" i="67"/>
  <c r="F76" i="46"/>
  <c r="E74" i="76"/>
  <c r="E76" i="48" l="1"/>
  <c r="B74" i="43"/>
  <c r="C74" i="76"/>
  <c r="B79" i="79"/>
  <c r="B75" i="80"/>
  <c r="C76" i="49"/>
  <c r="B76" i="49" s="1"/>
  <c r="C76" i="48" s="1"/>
  <c r="B76" i="48" s="1"/>
  <c r="G76" i="79"/>
  <c r="C76" i="79" s="1"/>
  <c r="B76" i="79" s="1"/>
  <c r="E76" i="46"/>
  <c r="F75" i="47"/>
  <c r="C75" i="71"/>
  <c r="B75" i="71" s="1"/>
  <c r="B73" i="71"/>
  <c r="C78" i="79"/>
  <c r="C77" i="42"/>
  <c r="C76" i="42"/>
  <c r="B76" i="45"/>
  <c r="L74" i="47"/>
  <c r="B74" i="47" s="1"/>
  <c r="D75" i="46" s="1"/>
  <c r="L75" i="47"/>
  <c r="B75" i="67"/>
  <c r="O77" i="67"/>
  <c r="B77" i="67" s="1"/>
  <c r="C78" i="46" s="1"/>
  <c r="L77" i="47"/>
  <c r="B77" i="47" s="1"/>
  <c r="D78" i="46" s="1"/>
  <c r="B76" i="47"/>
  <c r="B74" i="71"/>
  <c r="D73" i="39"/>
  <c r="L76" i="44"/>
  <c r="G77" i="79"/>
  <c r="C77" i="79" s="1"/>
  <c r="B76" i="43"/>
  <c r="B77" i="43"/>
  <c r="C79" i="42"/>
  <c r="E78" i="48"/>
  <c r="D78" i="44"/>
  <c r="B78" i="44" s="1"/>
  <c r="B77" i="45"/>
  <c r="D76" i="39"/>
  <c r="N73" i="39"/>
  <c r="N74" i="39"/>
  <c r="D75" i="39"/>
  <c r="J74" i="76"/>
  <c r="H74" i="76" s="1"/>
  <c r="B74" i="76" s="1"/>
  <c r="B74" i="67"/>
  <c r="B74" i="74"/>
  <c r="K76" i="39"/>
  <c r="R77" i="79"/>
  <c r="N77" i="79" s="1"/>
  <c r="I76" i="67"/>
  <c r="B76" i="67" s="1"/>
  <c r="D74" i="39"/>
  <c r="E75" i="44"/>
  <c r="C75" i="44"/>
  <c r="B75" i="44" s="1"/>
  <c r="H74" i="39"/>
  <c r="R78" i="79"/>
  <c r="N78" i="79" s="1"/>
  <c r="J77" i="76"/>
  <c r="N73" i="38"/>
  <c r="D76" i="44"/>
  <c r="K75" i="39"/>
  <c r="B74" i="45"/>
  <c r="B77" i="44"/>
  <c r="J76" i="76"/>
  <c r="E77" i="76"/>
  <c r="J75" i="76"/>
  <c r="H75" i="76" s="1"/>
  <c r="B75" i="76" s="1"/>
  <c r="N76" i="39"/>
  <c r="N75" i="38"/>
  <c r="N74" i="38"/>
  <c r="N75" i="39"/>
  <c r="B75" i="45"/>
  <c r="B75" i="43"/>
  <c r="E76" i="44"/>
  <c r="C76" i="44"/>
  <c r="E76" i="76"/>
  <c r="B76" i="71"/>
  <c r="E75" i="48"/>
  <c r="H73" i="39"/>
  <c r="I75" i="47"/>
  <c r="C77" i="49" l="1"/>
  <c r="B77" i="49" s="1"/>
  <c r="C77" i="48" s="1"/>
  <c r="B77" i="48" s="1"/>
  <c r="C78" i="49"/>
  <c r="B78" i="49" s="1"/>
  <c r="C78" i="48" s="1"/>
  <c r="B78" i="48" s="1"/>
  <c r="C75" i="49"/>
  <c r="B75" i="49" s="1"/>
  <c r="C75" i="48" s="1"/>
  <c r="B75" i="48" s="1"/>
  <c r="B75" i="47"/>
  <c r="D76" i="46" s="1"/>
  <c r="C75" i="46"/>
  <c r="B75" i="46" s="1"/>
  <c r="D77" i="46"/>
  <c r="B77" i="79"/>
  <c r="C76" i="76"/>
  <c r="C77" i="46"/>
  <c r="B78" i="46"/>
  <c r="C76" i="46"/>
  <c r="E74" i="38"/>
  <c r="K74" i="38"/>
  <c r="Q75" i="38"/>
  <c r="C77" i="76"/>
  <c r="B74" i="78"/>
  <c r="B78" i="79"/>
  <c r="B75" i="77"/>
  <c r="E75" i="38"/>
  <c r="H75" i="38"/>
  <c r="B76" i="44"/>
  <c r="B73" i="77"/>
  <c r="H77" i="76"/>
  <c r="B72" i="78"/>
  <c r="H76" i="76"/>
  <c r="E73" i="38"/>
  <c r="B74" i="77"/>
  <c r="Q74" i="38"/>
  <c r="Q73" i="38"/>
  <c r="E76" i="38"/>
  <c r="Q76" i="38"/>
  <c r="H73" i="38"/>
  <c r="B77" i="46" l="1"/>
  <c r="D74" i="38"/>
  <c r="B76" i="76"/>
  <c r="B76" i="46"/>
  <c r="B75" i="78"/>
  <c r="C74" i="38"/>
  <c r="B74" i="38" s="1"/>
  <c r="B73" i="78"/>
  <c r="H74" i="38"/>
  <c r="D73" i="38"/>
  <c r="C73" i="39"/>
  <c r="B73" i="39" s="1"/>
  <c r="E73" i="39"/>
  <c r="E74" i="39"/>
  <c r="C74" i="39"/>
  <c r="B74" i="39" s="1"/>
  <c r="E75" i="39"/>
  <c r="C75" i="39"/>
  <c r="B75" i="39" s="1"/>
  <c r="B72" i="77"/>
  <c r="H76" i="38"/>
  <c r="D75" i="38"/>
  <c r="D76" i="38"/>
  <c r="C76" i="39"/>
  <c r="B76" i="39" s="1"/>
  <c r="E76" i="39"/>
  <c r="B77" i="76"/>
  <c r="K76" i="38" l="1"/>
  <c r="C76" i="38"/>
  <c r="B76" i="38" s="1"/>
  <c r="K73" i="38"/>
  <c r="C73" i="38"/>
  <c r="B73" i="38" s="1"/>
  <c r="K75" i="38"/>
  <c r="C75" i="38"/>
  <c r="B75" i="38" s="1"/>
  <c r="L68" i="67" l="1"/>
  <c r="L60" i="67"/>
  <c r="C67" i="80"/>
  <c r="C63" i="80"/>
  <c r="K74" i="79"/>
  <c r="H72" i="79"/>
  <c r="H67" i="79"/>
  <c r="D75" i="79"/>
  <c r="D66" i="79"/>
  <c r="D62" i="79"/>
  <c r="G66" i="74"/>
  <c r="G65" i="74"/>
  <c r="G64" i="74"/>
  <c r="G63" i="74"/>
  <c r="G62" i="74"/>
  <c r="G61" i="74"/>
  <c r="G54" i="74"/>
  <c r="G52" i="74"/>
  <c r="G51" i="74"/>
  <c r="G50" i="74"/>
  <c r="G49" i="74"/>
  <c r="G42" i="74"/>
  <c r="G40" i="74"/>
  <c r="G39" i="74"/>
  <c r="G38" i="74"/>
  <c r="G37" i="74"/>
  <c r="G30" i="74"/>
  <c r="G28" i="74"/>
  <c r="G27" i="74"/>
  <c r="G26" i="74"/>
  <c r="G25" i="74"/>
  <c r="G18" i="74"/>
  <c r="G15" i="74"/>
  <c r="G14" i="74"/>
  <c r="G13" i="74"/>
  <c r="G61" i="64"/>
  <c r="G69" i="64"/>
  <c r="G68" i="64"/>
  <c r="G66" i="64"/>
  <c r="G63" i="64"/>
  <c r="C72" i="64"/>
  <c r="C70" i="64"/>
  <c r="C64" i="64"/>
  <c r="C63" i="64"/>
  <c r="C62" i="64"/>
  <c r="C61" i="64"/>
  <c r="C59" i="64"/>
  <c r="C58" i="64"/>
  <c r="O75" i="79"/>
  <c r="L57" i="67"/>
  <c r="L56" i="67"/>
  <c r="L55" i="67"/>
  <c r="L54" i="67"/>
  <c r="L52" i="67"/>
  <c r="L51" i="67"/>
  <c r="L50" i="67"/>
  <c r="L49" i="67"/>
  <c r="L48" i="67"/>
  <c r="L47" i="67"/>
  <c r="L46" i="67"/>
  <c r="L44" i="67"/>
  <c r="L43" i="67"/>
  <c r="L42" i="67"/>
  <c r="L40" i="67"/>
  <c r="L39" i="67"/>
  <c r="L38" i="67"/>
  <c r="L37" i="67"/>
  <c r="L36" i="67"/>
  <c r="L35" i="67"/>
  <c r="L34" i="67"/>
  <c r="L33" i="67"/>
  <c r="L32" i="67"/>
  <c r="L31" i="67"/>
  <c r="L30" i="67"/>
  <c r="L29" i="67"/>
  <c r="L28" i="67"/>
  <c r="L27" i="67"/>
  <c r="L26" i="67"/>
  <c r="L25" i="67"/>
  <c r="L24" i="67"/>
  <c r="L23" i="67"/>
  <c r="L22" i="67"/>
  <c r="L21" i="67"/>
  <c r="L20" i="67"/>
  <c r="L18" i="67"/>
  <c r="L17" i="67"/>
  <c r="L16" i="67"/>
  <c r="L15" i="67"/>
  <c r="L14" i="67"/>
  <c r="L13" i="67"/>
  <c r="L12" i="67"/>
  <c r="L11" i="67"/>
  <c r="L10" i="67"/>
  <c r="C57" i="80"/>
  <c r="C56" i="80"/>
  <c r="C55" i="80"/>
  <c r="C54" i="80"/>
  <c r="C53" i="80"/>
  <c r="C52" i="80"/>
  <c r="C51" i="80"/>
  <c r="C50" i="80"/>
  <c r="C49" i="80"/>
  <c r="C48" i="80"/>
  <c r="C47" i="80"/>
  <c r="C46" i="80"/>
  <c r="C45" i="80"/>
  <c r="C44" i="80"/>
  <c r="C43" i="80"/>
  <c r="C42" i="80"/>
  <c r="C41" i="80"/>
  <c r="C40" i="80"/>
  <c r="C39" i="80"/>
  <c r="C38" i="80"/>
  <c r="C37" i="80"/>
  <c r="C36" i="80"/>
  <c r="C35" i="80"/>
  <c r="C34" i="80"/>
  <c r="C33" i="80"/>
  <c r="C32" i="80"/>
  <c r="C31" i="80"/>
  <c r="C30" i="80"/>
  <c r="C29" i="80"/>
  <c r="C28" i="80"/>
  <c r="C27" i="80"/>
  <c r="C26" i="80"/>
  <c r="C25" i="80"/>
  <c r="C24" i="80"/>
  <c r="C23" i="80"/>
  <c r="C22" i="80"/>
  <c r="C21" i="80"/>
  <c r="C20" i="80"/>
  <c r="C19" i="80"/>
  <c r="C18" i="80"/>
  <c r="C17" i="80"/>
  <c r="C16" i="80"/>
  <c r="C15" i="80"/>
  <c r="C14" i="80"/>
  <c r="C13" i="80"/>
  <c r="C12" i="80"/>
  <c r="C11" i="80"/>
  <c r="C10" i="80"/>
  <c r="M57" i="45"/>
  <c r="M56" i="45"/>
  <c r="M52" i="45"/>
  <c r="M49" i="45"/>
  <c r="M48" i="45"/>
  <c r="M45" i="45"/>
  <c r="M44" i="45"/>
  <c r="M40" i="45"/>
  <c r="M37" i="45"/>
  <c r="M36" i="45"/>
  <c r="M33" i="45"/>
  <c r="M32" i="45"/>
  <c r="M28" i="45"/>
  <c r="M25" i="45"/>
  <c r="M24" i="45"/>
  <c r="M21" i="45"/>
  <c r="M20" i="45"/>
  <c r="M16" i="45"/>
  <c r="M13" i="45"/>
  <c r="M12" i="45"/>
  <c r="N57" i="43"/>
  <c r="N56" i="43"/>
  <c r="N54" i="43"/>
  <c r="N53" i="43"/>
  <c r="N50" i="43"/>
  <c r="N49" i="43"/>
  <c r="N48" i="43"/>
  <c r="N46" i="43"/>
  <c r="N45" i="43"/>
  <c r="N44" i="43"/>
  <c r="N41" i="43"/>
  <c r="N40" i="43"/>
  <c r="N38" i="43"/>
  <c r="N37" i="43"/>
  <c r="N36" i="43"/>
  <c r="N34" i="43"/>
  <c r="N32" i="43"/>
  <c r="N30" i="43"/>
  <c r="N28" i="43"/>
  <c r="N26" i="43"/>
  <c r="N24" i="43"/>
  <c r="N22" i="43"/>
  <c r="N18" i="43"/>
  <c r="N16" i="43"/>
  <c r="N14" i="43"/>
  <c r="N12" i="43"/>
  <c r="N10" i="43"/>
  <c r="K59" i="79"/>
  <c r="K58" i="79"/>
  <c r="K57" i="79"/>
  <c r="K56" i="79"/>
  <c r="K55" i="79"/>
  <c r="K54" i="79"/>
  <c r="K53" i="79"/>
  <c r="K52" i="79"/>
  <c r="K51" i="79"/>
  <c r="K50" i="79"/>
  <c r="K49" i="79"/>
  <c r="K48" i="79"/>
  <c r="K47" i="79"/>
  <c r="K46" i="79"/>
  <c r="K45" i="79"/>
  <c r="K44" i="79"/>
  <c r="K43" i="79"/>
  <c r="K42" i="79"/>
  <c r="K41" i="79"/>
  <c r="K40" i="79"/>
  <c r="K39" i="79"/>
  <c r="K38" i="79"/>
  <c r="K37" i="79"/>
  <c r="K36" i="79"/>
  <c r="K35" i="79"/>
  <c r="K34" i="79"/>
  <c r="K33" i="79"/>
  <c r="K32" i="79"/>
  <c r="K31" i="79"/>
  <c r="K30" i="79"/>
  <c r="K29" i="79"/>
  <c r="K28" i="79"/>
  <c r="K27" i="79"/>
  <c r="K25" i="79"/>
  <c r="K24" i="79"/>
  <c r="K23" i="79"/>
  <c r="K22" i="79"/>
  <c r="K21" i="79"/>
  <c r="K20" i="79"/>
  <c r="K19" i="79"/>
  <c r="K18" i="79"/>
  <c r="K17" i="79"/>
  <c r="K16" i="79"/>
  <c r="K15" i="79"/>
  <c r="K14" i="79"/>
  <c r="K13" i="79"/>
  <c r="K12" i="79"/>
  <c r="H59" i="79"/>
  <c r="H58" i="79"/>
  <c r="H57" i="79"/>
  <c r="H56" i="79"/>
  <c r="G56" i="79" s="1"/>
  <c r="H55" i="79"/>
  <c r="G55" i="79" s="1"/>
  <c r="H54" i="79"/>
  <c r="G54" i="79" s="1"/>
  <c r="H53" i="79"/>
  <c r="G53" i="79" s="1"/>
  <c r="H52" i="79"/>
  <c r="H51" i="79"/>
  <c r="G51" i="79" s="1"/>
  <c r="H50" i="79"/>
  <c r="H49" i="79"/>
  <c r="H48" i="79"/>
  <c r="H47" i="79"/>
  <c r="H45" i="79"/>
  <c r="H44" i="79"/>
  <c r="G44" i="79" s="1"/>
  <c r="H43" i="79"/>
  <c r="G43" i="79" s="1"/>
  <c r="H42" i="79"/>
  <c r="G42" i="79" s="1"/>
  <c r="H41" i="79"/>
  <c r="G41" i="79" s="1"/>
  <c r="H40" i="79"/>
  <c r="H39" i="79"/>
  <c r="G39" i="79" s="1"/>
  <c r="H38" i="79"/>
  <c r="H37" i="79"/>
  <c r="H36" i="79"/>
  <c r="H35" i="79"/>
  <c r="H33" i="79"/>
  <c r="H32" i="79"/>
  <c r="H31" i="79"/>
  <c r="G31" i="79" s="1"/>
  <c r="H30" i="79"/>
  <c r="G30" i="79" s="1"/>
  <c r="H29" i="79"/>
  <c r="G29" i="79" s="1"/>
  <c r="H28" i="79"/>
  <c r="H27" i="79"/>
  <c r="G27" i="79" s="1"/>
  <c r="H26" i="79"/>
  <c r="H25" i="79"/>
  <c r="H24" i="79"/>
  <c r="H23" i="79"/>
  <c r="H22" i="79"/>
  <c r="H21" i="79"/>
  <c r="H19" i="79"/>
  <c r="H18" i="79"/>
  <c r="G18" i="79" s="1"/>
  <c r="H17" i="79"/>
  <c r="G17" i="79" s="1"/>
  <c r="H16" i="79"/>
  <c r="G16" i="79" s="1"/>
  <c r="H15" i="79"/>
  <c r="H14" i="79"/>
  <c r="G14" i="79" s="1"/>
  <c r="H13" i="79"/>
  <c r="H12" i="79"/>
  <c r="O58" i="44"/>
  <c r="O57" i="44"/>
  <c r="O56" i="44"/>
  <c r="O55" i="44"/>
  <c r="O54" i="44"/>
  <c r="M54" i="44" s="1"/>
  <c r="O53" i="44"/>
  <c r="M53" i="44" s="1"/>
  <c r="O52" i="44"/>
  <c r="M52" i="44" s="1"/>
  <c r="O51" i="44"/>
  <c r="M51" i="44" s="1"/>
  <c r="O50" i="44"/>
  <c r="O49" i="44"/>
  <c r="O48" i="44"/>
  <c r="O47" i="44"/>
  <c r="O46" i="44"/>
  <c r="O45" i="44"/>
  <c r="O44" i="44"/>
  <c r="O43" i="44"/>
  <c r="O42" i="44"/>
  <c r="M42" i="44" s="1"/>
  <c r="O41" i="44"/>
  <c r="M41" i="44" s="1"/>
  <c r="O40" i="44"/>
  <c r="O39" i="44"/>
  <c r="O38" i="44"/>
  <c r="O37" i="44"/>
  <c r="O36" i="44"/>
  <c r="O35" i="44"/>
  <c r="O34" i="44"/>
  <c r="O33" i="44"/>
  <c r="O32" i="44"/>
  <c r="O31" i="44"/>
  <c r="O30" i="44"/>
  <c r="M30" i="44" s="1"/>
  <c r="O29" i="44"/>
  <c r="M29" i="44" s="1"/>
  <c r="O28" i="44"/>
  <c r="O27" i="44"/>
  <c r="O26" i="44"/>
  <c r="O25" i="44"/>
  <c r="O24" i="44"/>
  <c r="O23" i="44"/>
  <c r="O22" i="44"/>
  <c r="O21" i="44"/>
  <c r="M21" i="44" s="1"/>
  <c r="O20" i="44"/>
  <c r="O19" i="44"/>
  <c r="M19" i="44" s="1"/>
  <c r="O18" i="44"/>
  <c r="M18" i="44" s="1"/>
  <c r="O17" i="44"/>
  <c r="M17" i="44" s="1"/>
  <c r="O16" i="44"/>
  <c r="M16" i="44" s="1"/>
  <c r="O15" i="44"/>
  <c r="O14" i="44"/>
  <c r="O13" i="44"/>
  <c r="O12" i="44"/>
  <c r="O11" i="44"/>
  <c r="K59" i="42"/>
  <c r="I59" i="42" s="1"/>
  <c r="K58" i="42"/>
  <c r="I58" i="42" s="1"/>
  <c r="K57" i="42"/>
  <c r="I57" i="42" s="1"/>
  <c r="K56" i="42"/>
  <c r="I56" i="42" s="1"/>
  <c r="K55" i="42"/>
  <c r="I55" i="42" s="1"/>
  <c r="K54" i="42"/>
  <c r="I54" i="42" s="1"/>
  <c r="K53" i="42"/>
  <c r="I53" i="42" s="1"/>
  <c r="K52" i="42"/>
  <c r="I52" i="42" s="1"/>
  <c r="K51" i="42"/>
  <c r="I51" i="42" s="1"/>
  <c r="K50" i="42"/>
  <c r="I50" i="42" s="1"/>
  <c r="K49" i="42"/>
  <c r="I49" i="42" s="1"/>
  <c r="K48" i="42"/>
  <c r="I48" i="42" s="1"/>
  <c r="K47" i="42"/>
  <c r="I47" i="42" s="1"/>
  <c r="K46" i="42"/>
  <c r="I46" i="42" s="1"/>
  <c r="K45" i="42"/>
  <c r="I45" i="42" s="1"/>
  <c r="K44" i="42"/>
  <c r="I44" i="42" s="1"/>
  <c r="K43" i="42"/>
  <c r="I43" i="42" s="1"/>
  <c r="K42" i="42"/>
  <c r="I42" i="42" s="1"/>
  <c r="K41" i="42"/>
  <c r="I41" i="42" s="1"/>
  <c r="K40" i="42"/>
  <c r="I40" i="42" s="1"/>
  <c r="K39" i="42"/>
  <c r="I39" i="42" s="1"/>
  <c r="K38" i="42"/>
  <c r="I38" i="42" s="1"/>
  <c r="K37" i="42"/>
  <c r="I37" i="42" s="1"/>
  <c r="K36" i="42"/>
  <c r="I36" i="42" s="1"/>
  <c r="D59" i="79"/>
  <c r="D58" i="79"/>
  <c r="D57" i="79"/>
  <c r="D55" i="79"/>
  <c r="D54" i="79"/>
  <c r="D53" i="79"/>
  <c r="D52" i="79"/>
  <c r="D51" i="79"/>
  <c r="D50" i="79"/>
  <c r="D49" i="79"/>
  <c r="D48" i="79"/>
  <c r="D47" i="79"/>
  <c r="D46" i="79"/>
  <c r="D45" i="79"/>
  <c r="D44" i="79"/>
  <c r="D43" i="79"/>
  <c r="D42" i="79"/>
  <c r="D41" i="79"/>
  <c r="D40" i="79"/>
  <c r="D39" i="79"/>
  <c r="D38" i="79"/>
  <c r="D37" i="79"/>
  <c r="D36" i="79"/>
  <c r="D35" i="79"/>
  <c r="D34" i="79"/>
  <c r="D33" i="79"/>
  <c r="D32" i="79"/>
  <c r="D31" i="79"/>
  <c r="D30" i="79"/>
  <c r="D29" i="79"/>
  <c r="D28" i="79"/>
  <c r="D27" i="79"/>
  <c r="D26" i="79"/>
  <c r="D25" i="79"/>
  <c r="D24" i="79"/>
  <c r="D23" i="79"/>
  <c r="D22" i="79"/>
  <c r="D21" i="79"/>
  <c r="D20" i="79"/>
  <c r="D19" i="79"/>
  <c r="D18" i="79"/>
  <c r="D17" i="79"/>
  <c r="D16" i="79"/>
  <c r="D15" i="79"/>
  <c r="D14" i="79"/>
  <c r="D13" i="79"/>
  <c r="D12" i="79"/>
  <c r="M50" i="44"/>
  <c r="M49" i="44"/>
  <c r="M47" i="44"/>
  <c r="M46" i="44"/>
  <c r="M45" i="44"/>
  <c r="M44" i="44"/>
  <c r="M43" i="44"/>
  <c r="M39" i="44"/>
  <c r="M38" i="44"/>
  <c r="M37" i="44"/>
  <c r="M36" i="44"/>
  <c r="M35" i="44"/>
  <c r="M34" i="44"/>
  <c r="M33" i="44"/>
  <c r="M32" i="44"/>
  <c r="M31" i="44"/>
  <c r="M27" i="44"/>
  <c r="M26" i="44"/>
  <c r="M25" i="44"/>
  <c r="M22" i="44"/>
  <c r="M14" i="44"/>
  <c r="M13" i="44"/>
  <c r="M12" i="44"/>
  <c r="G25" i="79" l="1"/>
  <c r="G38" i="79"/>
  <c r="G48" i="79"/>
  <c r="G13" i="79"/>
  <c r="G52" i="79"/>
  <c r="G40" i="79"/>
  <c r="G15" i="79"/>
  <c r="G28" i="79"/>
  <c r="G57" i="79"/>
  <c r="C57" i="79" s="1"/>
  <c r="G19" i="79"/>
  <c r="G32" i="79"/>
  <c r="C32" i="79" s="1"/>
  <c r="G45" i="79"/>
  <c r="C45" i="79" s="1"/>
  <c r="G58" i="79"/>
  <c r="G21" i="79"/>
  <c r="G33" i="79"/>
  <c r="G47" i="79"/>
  <c r="G59" i="79"/>
  <c r="C59" i="79" s="1"/>
  <c r="G22" i="79"/>
  <c r="G35" i="79"/>
  <c r="C35" i="79" s="1"/>
  <c r="G23" i="79"/>
  <c r="G36" i="79"/>
  <c r="C36" i="79" s="1"/>
  <c r="G49" i="79"/>
  <c r="G24" i="79"/>
  <c r="C24" i="79" s="1"/>
  <c r="G37" i="79"/>
  <c r="C37" i="79" s="1"/>
  <c r="G12" i="79"/>
  <c r="L41" i="67"/>
  <c r="C69" i="64"/>
  <c r="G62" i="64"/>
  <c r="G12" i="74"/>
  <c r="G36" i="74"/>
  <c r="G48" i="74"/>
  <c r="G72" i="74"/>
  <c r="M17" i="45"/>
  <c r="M29" i="45"/>
  <c r="M41" i="45"/>
  <c r="M53" i="45"/>
  <c r="D70" i="79"/>
  <c r="H63" i="79"/>
  <c r="C59" i="80"/>
  <c r="L64" i="67"/>
  <c r="L19" i="67"/>
  <c r="C65" i="64"/>
  <c r="G70" i="64"/>
  <c r="G20" i="74"/>
  <c r="G32" i="74"/>
  <c r="G44" i="74"/>
  <c r="G68" i="74"/>
  <c r="C67" i="64"/>
  <c r="G10" i="74"/>
  <c r="G22" i="74"/>
  <c r="G34" i="74"/>
  <c r="G46" i="74"/>
  <c r="G58" i="74"/>
  <c r="G70" i="74"/>
  <c r="G17" i="74"/>
  <c r="G29" i="74"/>
  <c r="G41" i="74"/>
  <c r="G53" i="74"/>
  <c r="G19" i="74"/>
  <c r="G31" i="74"/>
  <c r="G43" i="74"/>
  <c r="C66" i="64"/>
  <c r="B66" i="64" s="1"/>
  <c r="G71" i="64"/>
  <c r="G9" i="74"/>
  <c r="G21" i="74"/>
  <c r="G33" i="74"/>
  <c r="C60" i="64"/>
  <c r="C68" i="64"/>
  <c r="G11" i="74"/>
  <c r="G23" i="74"/>
  <c r="G35" i="74"/>
  <c r="G47" i="74"/>
  <c r="H34" i="79"/>
  <c r="G34" i="79" s="1"/>
  <c r="H46" i="79"/>
  <c r="G46" i="79" s="1"/>
  <c r="C46" i="79" s="1"/>
  <c r="G45" i="74"/>
  <c r="G57" i="74"/>
  <c r="G69" i="74"/>
  <c r="O73" i="44"/>
  <c r="M73" i="44" s="1"/>
  <c r="G16" i="74"/>
  <c r="G24" i="74"/>
  <c r="G50" i="79"/>
  <c r="C50" i="79" s="1"/>
  <c r="L73" i="67"/>
  <c r="D56" i="79"/>
  <c r="C56" i="79" s="1"/>
  <c r="H20" i="79"/>
  <c r="G20" i="79" s="1"/>
  <c r="C20" i="79" s="1"/>
  <c r="K26" i="79"/>
  <c r="G26" i="79" s="1"/>
  <c r="C26" i="79" s="1"/>
  <c r="T74" i="44"/>
  <c r="R74" i="44" s="1"/>
  <c r="R72" i="47"/>
  <c r="T73" i="44"/>
  <c r="R11" i="67"/>
  <c r="R15" i="67"/>
  <c r="R19" i="67"/>
  <c r="R23" i="67"/>
  <c r="R27" i="67"/>
  <c r="R31" i="67"/>
  <c r="R35" i="67"/>
  <c r="R39" i="67"/>
  <c r="R43" i="67"/>
  <c r="R47" i="67"/>
  <c r="R51" i="67"/>
  <c r="R55" i="67"/>
  <c r="R59" i="67"/>
  <c r="R63" i="67"/>
  <c r="R67" i="67"/>
  <c r="R72" i="67"/>
  <c r="O13" i="79"/>
  <c r="O17" i="79"/>
  <c r="O21" i="79"/>
  <c r="O25" i="79"/>
  <c r="O29" i="79"/>
  <c r="O33" i="79"/>
  <c r="O37" i="79"/>
  <c r="O41" i="79"/>
  <c r="O45" i="79"/>
  <c r="D74" i="79"/>
  <c r="H62" i="79"/>
  <c r="H66" i="79"/>
  <c r="H70" i="79"/>
  <c r="H75" i="79"/>
  <c r="K64" i="79"/>
  <c r="K68" i="79"/>
  <c r="C62" i="80"/>
  <c r="C66" i="80"/>
  <c r="C71" i="80"/>
  <c r="L59" i="67"/>
  <c r="L63" i="67"/>
  <c r="L67" i="67"/>
  <c r="L72" i="67"/>
  <c r="O49" i="79"/>
  <c r="O53" i="79"/>
  <c r="O57" i="79"/>
  <c r="O61" i="79"/>
  <c r="O65" i="79"/>
  <c r="O69" i="79"/>
  <c r="O74" i="79"/>
  <c r="T11" i="44"/>
  <c r="R11" i="44" s="1"/>
  <c r="T15" i="44"/>
  <c r="R15" i="44" s="1"/>
  <c r="T19" i="44"/>
  <c r="R19" i="44" s="1"/>
  <c r="L19" i="44" s="1"/>
  <c r="T23" i="44"/>
  <c r="R23" i="44" s="1"/>
  <c r="T27" i="44"/>
  <c r="R27" i="44" s="1"/>
  <c r="L27" i="44" s="1"/>
  <c r="T31" i="44"/>
  <c r="T35" i="44"/>
  <c r="R35" i="44" s="1"/>
  <c r="L35" i="44" s="1"/>
  <c r="T39" i="44"/>
  <c r="R39" i="44" s="1"/>
  <c r="L39" i="44" s="1"/>
  <c r="T43" i="44"/>
  <c r="R43" i="44" s="1"/>
  <c r="L43" i="44" s="1"/>
  <c r="T47" i="44"/>
  <c r="R47" i="44" s="1"/>
  <c r="L47" i="44" s="1"/>
  <c r="T51" i="44"/>
  <c r="R51" i="44" s="1"/>
  <c r="L51" i="44" s="1"/>
  <c r="T55" i="44"/>
  <c r="R55" i="44" s="1"/>
  <c r="T59" i="44"/>
  <c r="T63" i="44"/>
  <c r="T67" i="44"/>
  <c r="R67" i="44" s="1"/>
  <c r="S13" i="79"/>
  <c r="S17" i="79"/>
  <c r="S21" i="79"/>
  <c r="S25" i="79"/>
  <c r="S29" i="79"/>
  <c r="S33" i="79"/>
  <c r="S37" i="79"/>
  <c r="S41" i="79"/>
  <c r="S45" i="79"/>
  <c r="S49" i="79"/>
  <c r="S53" i="79"/>
  <c r="S57" i="79"/>
  <c r="S61" i="79"/>
  <c r="S65" i="79"/>
  <c r="S69" i="79"/>
  <c r="S74" i="79"/>
  <c r="V15" i="79"/>
  <c r="V19" i="79"/>
  <c r="V23" i="79"/>
  <c r="V27" i="79"/>
  <c r="V31" i="79"/>
  <c r="V35" i="79"/>
  <c r="V39" i="79"/>
  <c r="V43" i="79"/>
  <c r="V47" i="79"/>
  <c r="V51" i="79"/>
  <c r="V55" i="79"/>
  <c r="V59" i="79"/>
  <c r="V63" i="79"/>
  <c r="V67" i="79"/>
  <c r="V72" i="79"/>
  <c r="F10" i="80"/>
  <c r="B10" i="80" s="1"/>
  <c r="F14" i="80"/>
  <c r="B14" i="80" s="1"/>
  <c r="F18" i="80"/>
  <c r="B18" i="80" s="1"/>
  <c r="F22" i="80"/>
  <c r="B22" i="80" s="1"/>
  <c r="F26" i="80"/>
  <c r="B26" i="80" s="1"/>
  <c r="F30" i="80"/>
  <c r="B30" i="80" s="1"/>
  <c r="F34" i="80"/>
  <c r="B34" i="80" s="1"/>
  <c r="F38" i="80"/>
  <c r="B38" i="80" s="1"/>
  <c r="F42" i="80"/>
  <c r="B42" i="80" s="1"/>
  <c r="F46" i="80"/>
  <c r="B46" i="80" s="1"/>
  <c r="F50" i="80"/>
  <c r="B50" i="80" s="1"/>
  <c r="F54" i="80"/>
  <c r="B54" i="80" s="1"/>
  <c r="F58" i="80"/>
  <c r="F62" i="80"/>
  <c r="F66" i="80"/>
  <c r="F71" i="80"/>
  <c r="R13" i="47"/>
  <c r="R17" i="47"/>
  <c r="R21" i="47"/>
  <c r="R25" i="47"/>
  <c r="R29" i="47"/>
  <c r="R33" i="47"/>
  <c r="R37" i="47"/>
  <c r="R41" i="47"/>
  <c r="R45" i="47"/>
  <c r="R49" i="47"/>
  <c r="R53" i="47"/>
  <c r="R57" i="47"/>
  <c r="R61" i="47"/>
  <c r="R65" i="47"/>
  <c r="R70" i="47"/>
  <c r="B68" i="64"/>
  <c r="L53" i="67"/>
  <c r="L45" i="67"/>
  <c r="R12" i="67"/>
  <c r="R16" i="67"/>
  <c r="R20" i="67"/>
  <c r="R24" i="67"/>
  <c r="R28" i="67"/>
  <c r="R32" i="67"/>
  <c r="R36" i="67"/>
  <c r="R40" i="67"/>
  <c r="R44" i="67"/>
  <c r="R48" i="67"/>
  <c r="R52" i="67"/>
  <c r="R56" i="67"/>
  <c r="R60" i="67"/>
  <c r="R64" i="67"/>
  <c r="R68" i="67"/>
  <c r="R73" i="67"/>
  <c r="O14" i="79"/>
  <c r="O18" i="79"/>
  <c r="O22" i="79"/>
  <c r="O26" i="79"/>
  <c r="O30" i="79"/>
  <c r="O34" i="79"/>
  <c r="O38" i="79"/>
  <c r="O42" i="79"/>
  <c r="O46" i="79"/>
  <c r="O50" i="79"/>
  <c r="O54" i="79"/>
  <c r="O58" i="79"/>
  <c r="O62" i="79"/>
  <c r="O66" i="79"/>
  <c r="O70" i="79"/>
  <c r="T12" i="44"/>
  <c r="R12" i="44" s="1"/>
  <c r="L12" i="44" s="1"/>
  <c r="T16" i="44"/>
  <c r="T20" i="44"/>
  <c r="T24" i="44"/>
  <c r="R24" i="44" s="1"/>
  <c r="T28" i="44"/>
  <c r="R28" i="44" s="1"/>
  <c r="T32" i="44"/>
  <c r="R32" i="44" s="1"/>
  <c r="L32" i="44" s="1"/>
  <c r="T36" i="44"/>
  <c r="R36" i="44" s="1"/>
  <c r="L36" i="44" s="1"/>
  <c r="T40" i="44"/>
  <c r="R40" i="44" s="1"/>
  <c r="T44" i="44"/>
  <c r="R44" i="44" s="1"/>
  <c r="L44" i="44" s="1"/>
  <c r="T48" i="44"/>
  <c r="T52" i="44"/>
  <c r="T56" i="44"/>
  <c r="R56" i="44" s="1"/>
  <c r="T60" i="44"/>
  <c r="R60" i="44" s="1"/>
  <c r="T64" i="44"/>
  <c r="R64" i="44" s="1"/>
  <c r="T68" i="44"/>
  <c r="R68" i="44" s="1"/>
  <c r="S14" i="79"/>
  <c r="S18" i="79"/>
  <c r="S22" i="79"/>
  <c r="S26" i="79"/>
  <c r="S30" i="79"/>
  <c r="S34" i="79"/>
  <c r="S38" i="79"/>
  <c r="S42" i="79"/>
  <c r="S46" i="79"/>
  <c r="S50" i="79"/>
  <c r="S54" i="79"/>
  <c r="S58" i="79"/>
  <c r="S62" i="79"/>
  <c r="S66" i="79"/>
  <c r="S70" i="79"/>
  <c r="S75" i="79"/>
  <c r="V12" i="79"/>
  <c r="V16" i="79"/>
  <c r="V20" i="79"/>
  <c r="V24" i="79"/>
  <c r="V28" i="79"/>
  <c r="V32" i="79"/>
  <c r="V36" i="79"/>
  <c r="V40" i="79"/>
  <c r="V44" i="79"/>
  <c r="V48" i="79"/>
  <c r="V52" i="79"/>
  <c r="V56" i="79"/>
  <c r="V60" i="79"/>
  <c r="V64" i="79"/>
  <c r="V68" i="79"/>
  <c r="V73" i="79"/>
  <c r="F11" i="80"/>
  <c r="B11" i="80" s="1"/>
  <c r="F15" i="80"/>
  <c r="B15" i="80" s="1"/>
  <c r="F19" i="80"/>
  <c r="F23" i="80"/>
  <c r="F27" i="80"/>
  <c r="B27" i="80" s="1"/>
  <c r="F31" i="80"/>
  <c r="B31" i="80" s="1"/>
  <c r="F35" i="80"/>
  <c r="B35" i="80" s="1"/>
  <c r="F39" i="80"/>
  <c r="B39" i="80" s="1"/>
  <c r="F43" i="80"/>
  <c r="B43" i="80" s="1"/>
  <c r="F47" i="80"/>
  <c r="B47" i="80" s="1"/>
  <c r="F51" i="80"/>
  <c r="F55" i="80"/>
  <c r="F59" i="80"/>
  <c r="B59" i="80" s="1"/>
  <c r="F63" i="80"/>
  <c r="B63" i="80" s="1"/>
  <c r="F67" i="80"/>
  <c r="F72" i="80"/>
  <c r="R10" i="47"/>
  <c r="R14" i="47"/>
  <c r="R18" i="47"/>
  <c r="R22" i="47"/>
  <c r="R26" i="47"/>
  <c r="R30" i="47"/>
  <c r="R34" i="47"/>
  <c r="R38" i="47"/>
  <c r="R42" i="47"/>
  <c r="R46" i="47"/>
  <c r="R50" i="47"/>
  <c r="R54" i="47"/>
  <c r="R58" i="47"/>
  <c r="R62" i="47"/>
  <c r="R66" i="47"/>
  <c r="B61" i="64"/>
  <c r="B69" i="64"/>
  <c r="G9" i="64"/>
  <c r="G13" i="64"/>
  <c r="G17" i="64"/>
  <c r="G21" i="64"/>
  <c r="G25" i="64"/>
  <c r="G29" i="64"/>
  <c r="G33" i="64"/>
  <c r="G37" i="64"/>
  <c r="G41" i="64"/>
  <c r="G45" i="64"/>
  <c r="G49" i="64"/>
  <c r="G57" i="64"/>
  <c r="C10" i="74"/>
  <c r="C14" i="74"/>
  <c r="B14" i="74" s="1"/>
  <c r="C18" i="74"/>
  <c r="B18" i="74" s="1"/>
  <c r="C22" i="74"/>
  <c r="C26" i="74"/>
  <c r="B26" i="74" s="1"/>
  <c r="C30" i="74"/>
  <c r="B30" i="74" s="1"/>
  <c r="C34" i="74"/>
  <c r="B34" i="74" s="1"/>
  <c r="C38" i="74"/>
  <c r="B38" i="74" s="1"/>
  <c r="C42" i="74"/>
  <c r="B42" i="74" s="1"/>
  <c r="C46" i="74"/>
  <c r="B46" i="74" s="1"/>
  <c r="C50" i="74"/>
  <c r="B50" i="74" s="1"/>
  <c r="C59" i="74"/>
  <c r="C63" i="74"/>
  <c r="B63" i="74" s="1"/>
  <c r="C67" i="74"/>
  <c r="C71" i="74"/>
  <c r="G60" i="74"/>
  <c r="K61" i="42"/>
  <c r="I61" i="42" s="1"/>
  <c r="K65" i="42"/>
  <c r="I65" i="42" s="1"/>
  <c r="K69" i="42"/>
  <c r="I69" i="42" s="1"/>
  <c r="K75" i="42"/>
  <c r="I75" i="42" s="1"/>
  <c r="O63" i="44"/>
  <c r="M63" i="44" s="1"/>
  <c r="O67" i="44"/>
  <c r="M67" i="44" s="1"/>
  <c r="O47" i="79"/>
  <c r="M70" i="45"/>
  <c r="G12" i="64"/>
  <c r="G16" i="64"/>
  <c r="G20" i="64"/>
  <c r="G24" i="64"/>
  <c r="G28" i="64"/>
  <c r="G32" i="64"/>
  <c r="G36" i="64"/>
  <c r="G40" i="64"/>
  <c r="G44" i="64"/>
  <c r="G48" i="64"/>
  <c r="G52" i="64"/>
  <c r="G60" i="64"/>
  <c r="B60" i="64" s="1"/>
  <c r="C9" i="74"/>
  <c r="B9" i="74" s="1"/>
  <c r="C13" i="74"/>
  <c r="B13" i="74" s="1"/>
  <c r="C17" i="74"/>
  <c r="C21" i="74"/>
  <c r="B21" i="74" s="1"/>
  <c r="C25" i="74"/>
  <c r="B25" i="74" s="1"/>
  <c r="C29" i="74"/>
  <c r="B29" i="74" s="1"/>
  <c r="C33" i="74"/>
  <c r="C37" i="74"/>
  <c r="B37" i="74" s="1"/>
  <c r="C41" i="74"/>
  <c r="C45" i="74"/>
  <c r="B45" i="74" s="1"/>
  <c r="C49" i="74"/>
  <c r="B49" i="74" s="1"/>
  <c r="C53" i="74"/>
  <c r="B53" i="74" s="1"/>
  <c r="C58" i="74"/>
  <c r="C62" i="74"/>
  <c r="B62" i="74" s="1"/>
  <c r="C66" i="74"/>
  <c r="B66" i="74" s="1"/>
  <c r="C70" i="74"/>
  <c r="K64" i="42"/>
  <c r="I64" i="42" s="1"/>
  <c r="K68" i="42"/>
  <c r="I68" i="42" s="1"/>
  <c r="K74" i="42"/>
  <c r="I74" i="42" s="1"/>
  <c r="O62" i="44"/>
  <c r="M62" i="44" s="1"/>
  <c r="O66" i="44"/>
  <c r="M66" i="44" s="1"/>
  <c r="O71" i="44"/>
  <c r="M71" i="44" s="1"/>
  <c r="R13" i="67"/>
  <c r="O55" i="79"/>
  <c r="R17" i="67"/>
  <c r="R21" i="67"/>
  <c r="R25" i="67"/>
  <c r="R29" i="67"/>
  <c r="R33" i="67"/>
  <c r="R37" i="67"/>
  <c r="R41" i="67"/>
  <c r="R45" i="67"/>
  <c r="R49" i="67"/>
  <c r="R53" i="67"/>
  <c r="R57" i="67"/>
  <c r="R61" i="67"/>
  <c r="R65" i="67"/>
  <c r="R70" i="67"/>
  <c r="O15" i="79"/>
  <c r="O19" i="79"/>
  <c r="O23" i="79"/>
  <c r="O27" i="79"/>
  <c r="O31" i="79"/>
  <c r="O35" i="79"/>
  <c r="O39" i="79"/>
  <c r="O43" i="79"/>
  <c r="O51" i="79"/>
  <c r="O63" i="79"/>
  <c r="O72" i="79"/>
  <c r="T13" i="44"/>
  <c r="R13" i="44" s="1"/>
  <c r="L13" i="44" s="1"/>
  <c r="T21" i="44"/>
  <c r="R21" i="44" s="1"/>
  <c r="L21" i="44" s="1"/>
  <c r="T29" i="44"/>
  <c r="R29" i="44" s="1"/>
  <c r="L29" i="44" s="1"/>
  <c r="T37" i="44"/>
  <c r="R37" i="44" s="1"/>
  <c r="L37" i="44" s="1"/>
  <c r="T45" i="44"/>
  <c r="R45" i="44" s="1"/>
  <c r="L45" i="44" s="1"/>
  <c r="T53" i="44"/>
  <c r="R53" i="44" s="1"/>
  <c r="L53" i="44" s="1"/>
  <c r="T61" i="44"/>
  <c r="R61" i="44" s="1"/>
  <c r="T69" i="44"/>
  <c r="R69" i="44" s="1"/>
  <c r="S15" i="79"/>
  <c r="S23" i="79"/>
  <c r="S31" i="79"/>
  <c r="S39" i="79"/>
  <c r="S47" i="79"/>
  <c r="S55" i="79"/>
  <c r="S63" i="79"/>
  <c r="R63" i="79" s="1"/>
  <c r="S72" i="79"/>
  <c r="V13" i="79"/>
  <c r="V25" i="79"/>
  <c r="V33" i="79"/>
  <c r="V41" i="79"/>
  <c r="V49" i="79"/>
  <c r="R49" i="79" s="1"/>
  <c r="N49" i="79" s="1"/>
  <c r="V57" i="79"/>
  <c r="V65" i="79"/>
  <c r="R65" i="79" s="1"/>
  <c r="V74" i="79"/>
  <c r="F16" i="80"/>
  <c r="B16" i="80" s="1"/>
  <c r="F28" i="80"/>
  <c r="B28" i="80" s="1"/>
  <c r="F36" i="80"/>
  <c r="B36" i="80" s="1"/>
  <c r="F44" i="80"/>
  <c r="B44" i="80" s="1"/>
  <c r="F52" i="80"/>
  <c r="B52" i="80" s="1"/>
  <c r="F64" i="80"/>
  <c r="F73" i="80"/>
  <c r="R15" i="47"/>
  <c r="R23" i="47"/>
  <c r="R27" i="47"/>
  <c r="R35" i="47"/>
  <c r="R43" i="47"/>
  <c r="R47" i="47"/>
  <c r="R55" i="47"/>
  <c r="R63" i="47"/>
  <c r="C13" i="64"/>
  <c r="C21" i="64"/>
  <c r="C29" i="64"/>
  <c r="C37" i="64"/>
  <c r="C45" i="64"/>
  <c r="C53" i="64"/>
  <c r="B62" i="64"/>
  <c r="G14" i="64"/>
  <c r="G22" i="64"/>
  <c r="G30" i="64"/>
  <c r="G38" i="64"/>
  <c r="G46" i="64"/>
  <c r="G54" i="64"/>
  <c r="G58" i="64"/>
  <c r="B58" i="64" s="1"/>
  <c r="C11" i="74"/>
  <c r="C19" i="74"/>
  <c r="C27" i="74"/>
  <c r="B27" i="74" s="1"/>
  <c r="C35" i="74"/>
  <c r="C43" i="74"/>
  <c r="B43" i="74" s="1"/>
  <c r="C51" i="74"/>
  <c r="B51" i="74" s="1"/>
  <c r="C60" i="74"/>
  <c r="C68" i="74"/>
  <c r="K66" i="42"/>
  <c r="I66" i="42" s="1"/>
  <c r="O60" i="44"/>
  <c r="M60" i="44" s="1"/>
  <c r="O68" i="44"/>
  <c r="M68" i="44" s="1"/>
  <c r="M22" i="45"/>
  <c r="M38" i="45"/>
  <c r="M54" i="45"/>
  <c r="R10" i="67"/>
  <c r="R14" i="67"/>
  <c r="R18" i="67"/>
  <c r="R22" i="67"/>
  <c r="R26" i="67"/>
  <c r="R30" i="67"/>
  <c r="R34" i="67"/>
  <c r="R38" i="67"/>
  <c r="R42" i="67"/>
  <c r="R46" i="67"/>
  <c r="R50" i="67"/>
  <c r="R54" i="67"/>
  <c r="R58" i="67"/>
  <c r="R62" i="67"/>
  <c r="R66" i="67"/>
  <c r="R71" i="67"/>
  <c r="O12" i="79"/>
  <c r="O16" i="79"/>
  <c r="O20" i="79"/>
  <c r="O24" i="79"/>
  <c r="O28" i="79"/>
  <c r="O32" i="79"/>
  <c r="O36" i="79"/>
  <c r="O40" i="79"/>
  <c r="O44" i="79"/>
  <c r="O48" i="79"/>
  <c r="O52" i="79"/>
  <c r="O56" i="79"/>
  <c r="O60" i="79"/>
  <c r="O64" i="79"/>
  <c r="O68" i="79"/>
  <c r="O73" i="79"/>
  <c r="T14" i="44"/>
  <c r="R14" i="44" s="1"/>
  <c r="L14" i="44" s="1"/>
  <c r="T18" i="44"/>
  <c r="R18" i="44" s="1"/>
  <c r="L18" i="44" s="1"/>
  <c r="T22" i="44"/>
  <c r="R22" i="44" s="1"/>
  <c r="L22" i="44" s="1"/>
  <c r="T26" i="44"/>
  <c r="R26" i="44" s="1"/>
  <c r="L26" i="44" s="1"/>
  <c r="T30" i="44"/>
  <c r="R30" i="44" s="1"/>
  <c r="T34" i="44"/>
  <c r="R34" i="44" s="1"/>
  <c r="L34" i="44" s="1"/>
  <c r="T38" i="44"/>
  <c r="R38" i="44" s="1"/>
  <c r="L38" i="44" s="1"/>
  <c r="T42" i="44"/>
  <c r="R42" i="44" s="1"/>
  <c r="L42" i="44" s="1"/>
  <c r="T46" i="44"/>
  <c r="R46" i="44" s="1"/>
  <c r="L46" i="44" s="1"/>
  <c r="T50" i="44"/>
  <c r="R50" i="44" s="1"/>
  <c r="L50" i="44" s="1"/>
  <c r="T54" i="44"/>
  <c r="R54" i="44" s="1"/>
  <c r="L54" i="44" s="1"/>
  <c r="T58" i="44"/>
  <c r="R58" i="44" s="1"/>
  <c r="T62" i="44"/>
  <c r="R62" i="44" s="1"/>
  <c r="T66" i="44"/>
  <c r="R66" i="44" s="1"/>
  <c r="T71" i="44"/>
  <c r="R71" i="44" s="1"/>
  <c r="S12" i="79"/>
  <c r="S16" i="79"/>
  <c r="S20" i="79"/>
  <c r="S24" i="79"/>
  <c r="S28" i="79"/>
  <c r="S32" i="79"/>
  <c r="S36" i="79"/>
  <c r="S40" i="79"/>
  <c r="S44" i="79"/>
  <c r="S48" i="79"/>
  <c r="S52" i="79"/>
  <c r="S56" i="79"/>
  <c r="S60" i="79"/>
  <c r="S64" i="79"/>
  <c r="S68" i="79"/>
  <c r="S73" i="79"/>
  <c r="V14" i="79"/>
  <c r="V18" i="79"/>
  <c r="V22" i="79"/>
  <c r="V26" i="79"/>
  <c r="V30" i="79"/>
  <c r="V34" i="79"/>
  <c r="V38" i="79"/>
  <c r="V42" i="79"/>
  <c r="R42" i="79" s="1"/>
  <c r="N42" i="79" s="1"/>
  <c r="V46" i="79"/>
  <c r="V50" i="79"/>
  <c r="V54" i="79"/>
  <c r="V58" i="79"/>
  <c r="R58" i="79" s="1"/>
  <c r="V62" i="79"/>
  <c r="V66" i="79"/>
  <c r="V70" i="79"/>
  <c r="V75" i="79"/>
  <c r="F13" i="80"/>
  <c r="B13" i="80" s="1"/>
  <c r="F17" i="80"/>
  <c r="B17" i="80" s="1"/>
  <c r="F21" i="80"/>
  <c r="B21" i="80" s="1"/>
  <c r="F25" i="80"/>
  <c r="B25" i="80" s="1"/>
  <c r="F29" i="80"/>
  <c r="B29" i="80" s="1"/>
  <c r="F33" i="80"/>
  <c r="B33" i="80" s="1"/>
  <c r="F37" i="80"/>
  <c r="B37" i="80" s="1"/>
  <c r="F41" i="80"/>
  <c r="B41" i="80" s="1"/>
  <c r="F45" i="80"/>
  <c r="B45" i="80" s="1"/>
  <c r="O59" i="79"/>
  <c r="O67" i="79"/>
  <c r="T17" i="44"/>
  <c r="R17" i="44" s="1"/>
  <c r="L17" i="44" s="1"/>
  <c r="T25" i="44"/>
  <c r="R25" i="44" s="1"/>
  <c r="L25" i="44" s="1"/>
  <c r="T33" i="44"/>
  <c r="R33" i="44" s="1"/>
  <c r="L33" i="44" s="1"/>
  <c r="T41" i="44"/>
  <c r="R41" i="44" s="1"/>
  <c r="L41" i="44" s="1"/>
  <c r="T49" i="44"/>
  <c r="R49" i="44" s="1"/>
  <c r="L49" i="44" s="1"/>
  <c r="T57" i="44"/>
  <c r="R57" i="44" s="1"/>
  <c r="T65" i="44"/>
  <c r="R65" i="44" s="1"/>
  <c r="S19" i="79"/>
  <c r="S27" i="79"/>
  <c r="S35" i="79"/>
  <c r="R35" i="79" s="1"/>
  <c r="S43" i="79"/>
  <c r="S51" i="79"/>
  <c r="S59" i="79"/>
  <c r="S67" i="79"/>
  <c r="V17" i="79"/>
  <c r="V21" i="79"/>
  <c r="R21" i="79" s="1"/>
  <c r="V29" i="79"/>
  <c r="R29" i="79" s="1"/>
  <c r="V37" i="79"/>
  <c r="V45" i="79"/>
  <c r="V53" i="79"/>
  <c r="R53" i="79" s="1"/>
  <c r="V61" i="79"/>
  <c r="V69" i="79"/>
  <c r="R69" i="79" s="1"/>
  <c r="F12" i="80"/>
  <c r="B12" i="80" s="1"/>
  <c r="F20" i="80"/>
  <c r="B20" i="80" s="1"/>
  <c r="F24" i="80"/>
  <c r="B24" i="80" s="1"/>
  <c r="F32" i="80"/>
  <c r="B32" i="80" s="1"/>
  <c r="F40" i="80"/>
  <c r="B40" i="80" s="1"/>
  <c r="F48" i="80"/>
  <c r="B48" i="80" s="1"/>
  <c r="F56" i="80"/>
  <c r="B56" i="80" s="1"/>
  <c r="F60" i="80"/>
  <c r="F68" i="80"/>
  <c r="R11" i="47"/>
  <c r="R19" i="47"/>
  <c r="R31" i="47"/>
  <c r="R39" i="47"/>
  <c r="R51" i="47"/>
  <c r="R59" i="47"/>
  <c r="R67" i="47"/>
  <c r="C9" i="64"/>
  <c r="C17" i="64"/>
  <c r="C25" i="64"/>
  <c r="C33" i="64"/>
  <c r="B33" i="64" s="1"/>
  <c r="C41" i="64"/>
  <c r="C49" i="64"/>
  <c r="B70" i="64"/>
  <c r="G10" i="64"/>
  <c r="G18" i="64"/>
  <c r="G26" i="64"/>
  <c r="G34" i="64"/>
  <c r="G42" i="64"/>
  <c r="G50" i="64"/>
  <c r="C15" i="74"/>
  <c r="B15" i="74" s="1"/>
  <c r="C23" i="74"/>
  <c r="B23" i="74" s="1"/>
  <c r="C31" i="74"/>
  <c r="C39" i="74"/>
  <c r="B39" i="74" s="1"/>
  <c r="C47" i="74"/>
  <c r="C55" i="74"/>
  <c r="C64" i="74"/>
  <c r="B64" i="74" s="1"/>
  <c r="C72" i="74"/>
  <c r="B72" i="74" s="1"/>
  <c r="K62" i="42"/>
  <c r="I62" i="42" s="1"/>
  <c r="K70" i="42"/>
  <c r="I70" i="42" s="1"/>
  <c r="O64" i="44"/>
  <c r="M64" i="44" s="1"/>
  <c r="R17" i="79"/>
  <c r="F49" i="80"/>
  <c r="B49" i="80" s="1"/>
  <c r="F53" i="80"/>
  <c r="B53" i="80" s="1"/>
  <c r="F57" i="80"/>
  <c r="B57" i="80" s="1"/>
  <c r="F61" i="80"/>
  <c r="F65" i="80"/>
  <c r="F70" i="80"/>
  <c r="B70" i="80" s="1"/>
  <c r="R12" i="47"/>
  <c r="R16" i="47"/>
  <c r="R20" i="47"/>
  <c r="R24" i="47"/>
  <c r="R28" i="47"/>
  <c r="R32" i="47"/>
  <c r="R36" i="47"/>
  <c r="R40" i="47"/>
  <c r="R44" i="47"/>
  <c r="R48" i="47"/>
  <c r="R52" i="47"/>
  <c r="R56" i="47"/>
  <c r="R60" i="47"/>
  <c r="R64" i="47"/>
  <c r="R68" i="47"/>
  <c r="R73" i="47"/>
  <c r="C10" i="64"/>
  <c r="C14" i="64"/>
  <c r="C18" i="64"/>
  <c r="C22" i="64"/>
  <c r="C26" i="64"/>
  <c r="C30" i="64"/>
  <c r="C34" i="64"/>
  <c r="C38" i="64"/>
  <c r="C42" i="64"/>
  <c r="C46" i="64"/>
  <c r="C50" i="64"/>
  <c r="B63" i="64"/>
  <c r="G11" i="64"/>
  <c r="G15" i="64"/>
  <c r="G19" i="64"/>
  <c r="G23" i="64"/>
  <c r="G27" i="64"/>
  <c r="G31" i="64"/>
  <c r="G35" i="64"/>
  <c r="G39" i="64"/>
  <c r="G43" i="64"/>
  <c r="G47" i="64"/>
  <c r="G51" i="64"/>
  <c r="G55" i="64"/>
  <c r="G59" i="64"/>
  <c r="B59" i="64" s="1"/>
  <c r="C12" i="74"/>
  <c r="C16" i="74"/>
  <c r="B16" i="74" s="1"/>
  <c r="C20" i="74"/>
  <c r="B20" i="74" s="1"/>
  <c r="C24" i="74"/>
  <c r="B24" i="74" s="1"/>
  <c r="C28" i="74"/>
  <c r="B28" i="74" s="1"/>
  <c r="C32" i="74"/>
  <c r="B32" i="74" s="1"/>
  <c r="C36" i="74"/>
  <c r="C40" i="74"/>
  <c r="B40" i="74" s="1"/>
  <c r="C44" i="74"/>
  <c r="B44" i="74" s="1"/>
  <c r="C48" i="74"/>
  <c r="B48" i="74" s="1"/>
  <c r="C52" i="74"/>
  <c r="B52" i="74" s="1"/>
  <c r="C57" i="74"/>
  <c r="B57" i="74" s="1"/>
  <c r="C61" i="74"/>
  <c r="B61" i="74" s="1"/>
  <c r="C65" i="74"/>
  <c r="B65" i="74" s="1"/>
  <c r="C69" i="74"/>
  <c r="D63" i="79"/>
  <c r="D67" i="79"/>
  <c r="D72" i="79"/>
  <c r="K63" i="42"/>
  <c r="I63" i="42" s="1"/>
  <c r="K67" i="42"/>
  <c r="I67" i="42" s="1"/>
  <c r="K72" i="42"/>
  <c r="I72" i="42" s="1"/>
  <c r="O61" i="44"/>
  <c r="M61" i="44" s="1"/>
  <c r="O65" i="44"/>
  <c r="M65" i="44" s="1"/>
  <c r="O69" i="44"/>
  <c r="M69" i="44" s="1"/>
  <c r="O74" i="44"/>
  <c r="M74" i="44" s="1"/>
  <c r="H64" i="79"/>
  <c r="H68" i="79"/>
  <c r="K62" i="79"/>
  <c r="G62" i="79" s="1"/>
  <c r="C62" i="79" s="1"/>
  <c r="K66" i="79"/>
  <c r="G66" i="79" s="1"/>
  <c r="C66" i="79" s="1"/>
  <c r="K70" i="79"/>
  <c r="K75" i="79"/>
  <c r="N73" i="43"/>
  <c r="M62" i="45"/>
  <c r="M66" i="45"/>
  <c r="C73" i="80"/>
  <c r="L61" i="67"/>
  <c r="L65" i="67"/>
  <c r="B17" i="74"/>
  <c r="D64" i="79"/>
  <c r="D68" i="79"/>
  <c r="H74" i="79"/>
  <c r="G74" i="79" s="1"/>
  <c r="K63" i="79"/>
  <c r="K67" i="79"/>
  <c r="G67" i="79" s="1"/>
  <c r="K72" i="79"/>
  <c r="G72" i="79" s="1"/>
  <c r="N61" i="43"/>
  <c r="N65" i="43"/>
  <c r="C61" i="80"/>
  <c r="C65" i="80"/>
  <c r="C70" i="80"/>
  <c r="L71" i="67"/>
  <c r="F22" i="44"/>
  <c r="F34" i="44"/>
  <c r="F46" i="44"/>
  <c r="F58" i="44"/>
  <c r="F47" i="42"/>
  <c r="F59" i="42"/>
  <c r="F26" i="46"/>
  <c r="F42" i="46"/>
  <c r="F54" i="46"/>
  <c r="K15" i="42"/>
  <c r="I15" i="42" s="1"/>
  <c r="K27" i="42"/>
  <c r="I27" i="42" s="1"/>
  <c r="K35" i="42"/>
  <c r="I35" i="42" s="1"/>
  <c r="C15" i="79"/>
  <c r="C47" i="79"/>
  <c r="I67" i="44"/>
  <c r="I71" i="44"/>
  <c r="I19" i="46"/>
  <c r="I31" i="46"/>
  <c r="I43" i="46"/>
  <c r="I51" i="46"/>
  <c r="I63" i="46"/>
  <c r="R71" i="47"/>
  <c r="C54" i="64"/>
  <c r="G67" i="74"/>
  <c r="B67" i="74" s="1"/>
  <c r="F66" i="44"/>
  <c r="F67" i="42"/>
  <c r="F63" i="46"/>
  <c r="B67" i="80"/>
  <c r="F11" i="44"/>
  <c r="F15" i="44"/>
  <c r="F19" i="44"/>
  <c r="F23" i="44"/>
  <c r="F27" i="44"/>
  <c r="F31" i="44"/>
  <c r="F35" i="44"/>
  <c r="F39" i="44"/>
  <c r="F43" i="44"/>
  <c r="F47" i="44"/>
  <c r="F51" i="44"/>
  <c r="F55" i="44"/>
  <c r="F36" i="42"/>
  <c r="F40" i="42"/>
  <c r="F44" i="42"/>
  <c r="F48" i="42"/>
  <c r="F52" i="42"/>
  <c r="F56" i="42"/>
  <c r="F11" i="46"/>
  <c r="F15" i="46"/>
  <c r="F19" i="46"/>
  <c r="F23" i="46"/>
  <c r="F27" i="46"/>
  <c r="F31" i="46"/>
  <c r="F35" i="46"/>
  <c r="F39" i="46"/>
  <c r="F43" i="46"/>
  <c r="F47" i="46"/>
  <c r="F51" i="46"/>
  <c r="F55" i="46"/>
  <c r="K12" i="42"/>
  <c r="I12" i="42" s="1"/>
  <c r="K16" i="42"/>
  <c r="I16" i="42" s="1"/>
  <c r="K20" i="42"/>
  <c r="I20" i="42" s="1"/>
  <c r="K24" i="42"/>
  <c r="I24" i="42" s="1"/>
  <c r="K28" i="42"/>
  <c r="I28" i="42" s="1"/>
  <c r="K32" i="42"/>
  <c r="I32" i="42" s="1"/>
  <c r="M11" i="44"/>
  <c r="M15" i="44"/>
  <c r="M23" i="44"/>
  <c r="M55" i="44"/>
  <c r="C12" i="79"/>
  <c r="C16" i="79"/>
  <c r="C28" i="79"/>
  <c r="C40" i="79"/>
  <c r="C44" i="79"/>
  <c r="C48" i="79"/>
  <c r="C52" i="79"/>
  <c r="I12" i="44"/>
  <c r="I16" i="44"/>
  <c r="I20" i="44"/>
  <c r="I24" i="44"/>
  <c r="I28" i="44"/>
  <c r="I32" i="44"/>
  <c r="I36" i="44"/>
  <c r="I40" i="44"/>
  <c r="I44" i="44"/>
  <c r="I48" i="44"/>
  <c r="I52" i="44"/>
  <c r="I56" i="44"/>
  <c r="I60" i="44"/>
  <c r="I64" i="44"/>
  <c r="I68" i="44"/>
  <c r="I72" i="44"/>
  <c r="I12" i="46"/>
  <c r="I16" i="46"/>
  <c r="I20" i="46"/>
  <c r="I24" i="46"/>
  <c r="I28" i="46"/>
  <c r="I32" i="46"/>
  <c r="I36" i="46"/>
  <c r="I40" i="46"/>
  <c r="I44" i="46"/>
  <c r="I48" i="46"/>
  <c r="I52" i="46"/>
  <c r="I56" i="46"/>
  <c r="I60" i="46"/>
  <c r="I64" i="46"/>
  <c r="I68" i="46"/>
  <c r="I72" i="46"/>
  <c r="R16" i="44"/>
  <c r="L16" i="44" s="1"/>
  <c r="R20" i="44"/>
  <c r="R48" i="44"/>
  <c r="R52" i="44"/>
  <c r="L52" i="44" s="1"/>
  <c r="R73" i="44"/>
  <c r="N20" i="43"/>
  <c r="N52" i="43"/>
  <c r="C11" i="64"/>
  <c r="C15" i="64"/>
  <c r="C19" i="64"/>
  <c r="C23" i="64"/>
  <c r="C27" i="64"/>
  <c r="C31" i="64"/>
  <c r="C35" i="64"/>
  <c r="C39" i="64"/>
  <c r="C43" i="64"/>
  <c r="C47" i="64"/>
  <c r="C51" i="64"/>
  <c r="C55" i="64"/>
  <c r="C71" i="64"/>
  <c r="B71" i="64" s="1"/>
  <c r="G56" i="64"/>
  <c r="G64" i="64"/>
  <c r="B64" i="64" s="1"/>
  <c r="G72" i="64"/>
  <c r="B72" i="64" s="1"/>
  <c r="C56" i="74"/>
  <c r="G56" i="74"/>
  <c r="G71" i="74"/>
  <c r="B71" i="74" s="1"/>
  <c r="F63" i="44"/>
  <c r="F67" i="44"/>
  <c r="F64" i="42"/>
  <c r="F68" i="42"/>
  <c r="F72" i="42"/>
  <c r="F60" i="46"/>
  <c r="F64" i="46"/>
  <c r="F68" i="46"/>
  <c r="F72" i="46"/>
  <c r="F69" i="44"/>
  <c r="F73" i="44"/>
  <c r="D61" i="79"/>
  <c r="D65" i="79"/>
  <c r="D69" i="79"/>
  <c r="D73" i="79"/>
  <c r="H61" i="79"/>
  <c r="H65" i="79"/>
  <c r="H69" i="79"/>
  <c r="H73" i="79"/>
  <c r="K61" i="79"/>
  <c r="K65" i="79"/>
  <c r="K69" i="79"/>
  <c r="K73" i="79"/>
  <c r="N62" i="43"/>
  <c r="N66" i="43"/>
  <c r="N70" i="43"/>
  <c r="M59" i="45"/>
  <c r="M63" i="45"/>
  <c r="M67" i="45"/>
  <c r="M71" i="45"/>
  <c r="C60" i="80"/>
  <c r="C64" i="80"/>
  <c r="C68" i="80"/>
  <c r="C72" i="80"/>
  <c r="B72" i="80" s="1"/>
  <c r="L62" i="67"/>
  <c r="L66" i="67"/>
  <c r="L70" i="67"/>
  <c r="F14" i="44"/>
  <c r="F26" i="44"/>
  <c r="F38" i="44"/>
  <c r="F50" i="44"/>
  <c r="F39" i="42"/>
  <c r="E39" i="42" s="1"/>
  <c r="F51" i="42"/>
  <c r="E51" i="42" s="1"/>
  <c r="F14" i="46"/>
  <c r="F22" i="46"/>
  <c r="F34" i="46"/>
  <c r="F50" i="46"/>
  <c r="K23" i="42"/>
  <c r="I23" i="42" s="1"/>
  <c r="M58" i="44"/>
  <c r="C23" i="79"/>
  <c r="C31" i="79"/>
  <c r="C43" i="79"/>
  <c r="C55" i="79"/>
  <c r="I15" i="44"/>
  <c r="I23" i="44"/>
  <c r="I31" i="44"/>
  <c r="I39" i="44"/>
  <c r="I47" i="44"/>
  <c r="I59" i="44"/>
  <c r="I11" i="46"/>
  <c r="I23" i="46"/>
  <c r="I35" i="46"/>
  <c r="I47" i="46"/>
  <c r="I59" i="46"/>
  <c r="I67" i="46"/>
  <c r="N71" i="43"/>
  <c r="G55" i="74"/>
  <c r="F62" i="44"/>
  <c r="F71" i="42"/>
  <c r="F67" i="46"/>
  <c r="F72" i="44"/>
  <c r="B71" i="80"/>
  <c r="L58" i="67"/>
  <c r="F12" i="44"/>
  <c r="F16" i="44"/>
  <c r="F20" i="44"/>
  <c r="F24" i="44"/>
  <c r="F28" i="44"/>
  <c r="F32" i="44"/>
  <c r="F36" i="44"/>
  <c r="F40" i="44"/>
  <c r="F44" i="44"/>
  <c r="F48" i="44"/>
  <c r="F52" i="44"/>
  <c r="F56" i="44"/>
  <c r="F37" i="42"/>
  <c r="F41" i="42"/>
  <c r="F45" i="42"/>
  <c r="F49" i="42"/>
  <c r="F53" i="42"/>
  <c r="F57" i="42"/>
  <c r="F12" i="46"/>
  <c r="F16" i="46"/>
  <c r="F20" i="46"/>
  <c r="F24" i="46"/>
  <c r="F28" i="46"/>
  <c r="F32" i="46"/>
  <c r="F36" i="46"/>
  <c r="F40" i="46"/>
  <c r="F44" i="46"/>
  <c r="F48" i="46"/>
  <c r="F52" i="46"/>
  <c r="F56" i="46"/>
  <c r="K13" i="42"/>
  <c r="I13" i="42" s="1"/>
  <c r="K17" i="42"/>
  <c r="I17" i="42" s="1"/>
  <c r="K21" i="42"/>
  <c r="I21" i="42" s="1"/>
  <c r="K25" i="42"/>
  <c r="I25" i="42" s="1"/>
  <c r="K29" i="42"/>
  <c r="I29" i="42" s="1"/>
  <c r="K33" i="42"/>
  <c r="I33" i="42" s="1"/>
  <c r="M20" i="44"/>
  <c r="M24" i="44"/>
  <c r="M28" i="44"/>
  <c r="M40" i="44"/>
  <c r="M48" i="44"/>
  <c r="M56" i="44"/>
  <c r="C13" i="79"/>
  <c r="C17" i="79"/>
  <c r="C21" i="79"/>
  <c r="C25" i="79"/>
  <c r="C29" i="79"/>
  <c r="C33" i="79"/>
  <c r="C41" i="79"/>
  <c r="C49" i="79"/>
  <c r="C53" i="79"/>
  <c r="N11" i="43"/>
  <c r="N15" i="43"/>
  <c r="N19" i="43"/>
  <c r="N23" i="43"/>
  <c r="N27" i="43"/>
  <c r="N31" i="43"/>
  <c r="N35" i="43"/>
  <c r="N39" i="43"/>
  <c r="N43" i="43"/>
  <c r="N47" i="43"/>
  <c r="N51" i="43"/>
  <c r="N55" i="43"/>
  <c r="M11" i="45"/>
  <c r="M15" i="45"/>
  <c r="M19" i="45"/>
  <c r="M23" i="45"/>
  <c r="M27" i="45"/>
  <c r="M31" i="45"/>
  <c r="M35" i="45"/>
  <c r="M39" i="45"/>
  <c r="M43" i="45"/>
  <c r="M47" i="45"/>
  <c r="M51" i="45"/>
  <c r="M55" i="45"/>
  <c r="B19" i="80"/>
  <c r="B23" i="80"/>
  <c r="B51" i="80"/>
  <c r="B55" i="80"/>
  <c r="I13" i="44"/>
  <c r="I17" i="44"/>
  <c r="I21" i="44"/>
  <c r="I25" i="44"/>
  <c r="I29" i="44"/>
  <c r="I33" i="44"/>
  <c r="I37" i="44"/>
  <c r="I41" i="44"/>
  <c r="I45" i="44"/>
  <c r="I49" i="44"/>
  <c r="I53" i="44"/>
  <c r="I57" i="44"/>
  <c r="I61" i="44"/>
  <c r="I65" i="44"/>
  <c r="I69" i="44"/>
  <c r="I73" i="44"/>
  <c r="I13" i="46"/>
  <c r="I17" i="46"/>
  <c r="I21" i="46"/>
  <c r="I25" i="46"/>
  <c r="I29" i="46"/>
  <c r="I33" i="46"/>
  <c r="I37" i="46"/>
  <c r="I41" i="46"/>
  <c r="I45" i="46"/>
  <c r="I49" i="46"/>
  <c r="I53" i="46"/>
  <c r="I57" i="46"/>
  <c r="I61" i="46"/>
  <c r="I65" i="46"/>
  <c r="I69" i="46"/>
  <c r="I73" i="46"/>
  <c r="N13" i="43"/>
  <c r="N17" i="43"/>
  <c r="N21" i="43"/>
  <c r="N25" i="43"/>
  <c r="N29" i="43"/>
  <c r="N33" i="43"/>
  <c r="C12" i="64"/>
  <c r="C16" i="64"/>
  <c r="B16" i="64" s="1"/>
  <c r="C20" i="64"/>
  <c r="B20" i="64" s="1"/>
  <c r="C24" i="64"/>
  <c r="C28" i="64"/>
  <c r="C32" i="64"/>
  <c r="B32" i="64" s="1"/>
  <c r="C36" i="64"/>
  <c r="B36" i="64" s="1"/>
  <c r="C40" i="64"/>
  <c r="C44" i="64"/>
  <c r="C48" i="64"/>
  <c r="C52" i="64"/>
  <c r="C56" i="64"/>
  <c r="G53" i="64"/>
  <c r="G65" i="64"/>
  <c r="G59" i="74"/>
  <c r="F60" i="44"/>
  <c r="F64" i="44"/>
  <c r="F61" i="42"/>
  <c r="F65" i="42"/>
  <c r="F69" i="42"/>
  <c r="F73" i="42"/>
  <c r="F61" i="46"/>
  <c r="F65" i="46"/>
  <c r="F69" i="46"/>
  <c r="F73" i="46"/>
  <c r="F70" i="44"/>
  <c r="F74" i="44"/>
  <c r="O72" i="44"/>
  <c r="M72" i="44" s="1"/>
  <c r="N59" i="43"/>
  <c r="N63" i="43"/>
  <c r="N67" i="43"/>
  <c r="M60" i="45"/>
  <c r="M64" i="45"/>
  <c r="M68" i="45"/>
  <c r="M72" i="45"/>
  <c r="F18" i="44"/>
  <c r="F30" i="44"/>
  <c r="F42" i="44"/>
  <c r="F54" i="44"/>
  <c r="F43" i="42"/>
  <c r="F55" i="42"/>
  <c r="F18" i="46"/>
  <c r="F30" i="46"/>
  <c r="F38" i="46"/>
  <c r="F46" i="46"/>
  <c r="F58" i="46"/>
  <c r="K19" i="42"/>
  <c r="I19" i="42" s="1"/>
  <c r="K31" i="42"/>
  <c r="I31" i="42" s="1"/>
  <c r="C19" i="79"/>
  <c r="C27" i="79"/>
  <c r="C39" i="79"/>
  <c r="C51" i="79"/>
  <c r="I11" i="44"/>
  <c r="I19" i="44"/>
  <c r="I27" i="44"/>
  <c r="I35" i="44"/>
  <c r="I43" i="44"/>
  <c r="I51" i="44"/>
  <c r="I55" i="44"/>
  <c r="I63" i="44"/>
  <c r="I15" i="46"/>
  <c r="I27" i="46"/>
  <c r="I39" i="46"/>
  <c r="I55" i="46"/>
  <c r="I71" i="46"/>
  <c r="T72" i="44"/>
  <c r="R72" i="44" s="1"/>
  <c r="F63" i="42"/>
  <c r="F75" i="42"/>
  <c r="F71" i="46"/>
  <c r="F68" i="44"/>
  <c r="F13" i="44"/>
  <c r="F17" i="44"/>
  <c r="F21" i="44"/>
  <c r="F25" i="44"/>
  <c r="F29" i="44"/>
  <c r="F33" i="44"/>
  <c r="F37" i="44"/>
  <c r="F41" i="44"/>
  <c r="F45" i="44"/>
  <c r="F49" i="44"/>
  <c r="F53" i="44"/>
  <c r="F57" i="44"/>
  <c r="F38" i="42"/>
  <c r="F42" i="42"/>
  <c r="F46" i="42"/>
  <c r="E46" i="42" s="1"/>
  <c r="F50" i="42"/>
  <c r="E50" i="42" s="1"/>
  <c r="F54" i="42"/>
  <c r="F58" i="42"/>
  <c r="F13" i="46"/>
  <c r="F17" i="46"/>
  <c r="F21" i="46"/>
  <c r="F25" i="46"/>
  <c r="F29" i="46"/>
  <c r="F33" i="46"/>
  <c r="F37" i="46"/>
  <c r="F41" i="46"/>
  <c r="F45" i="46"/>
  <c r="F49" i="46"/>
  <c r="F53" i="46"/>
  <c r="F57" i="46"/>
  <c r="K14" i="42"/>
  <c r="I14" i="42" s="1"/>
  <c r="K18" i="42"/>
  <c r="I18" i="42" s="1"/>
  <c r="K22" i="42"/>
  <c r="I22" i="42" s="1"/>
  <c r="K26" i="42"/>
  <c r="I26" i="42" s="1"/>
  <c r="K30" i="42"/>
  <c r="I30" i="42" s="1"/>
  <c r="K34" i="42"/>
  <c r="I34" i="42" s="1"/>
  <c r="M57" i="44"/>
  <c r="C14" i="79"/>
  <c r="C18" i="79"/>
  <c r="C22" i="79"/>
  <c r="C30" i="79"/>
  <c r="C34" i="79"/>
  <c r="C38" i="79"/>
  <c r="C42" i="79"/>
  <c r="C54" i="79"/>
  <c r="C58" i="79"/>
  <c r="I14" i="44"/>
  <c r="I18" i="44"/>
  <c r="I22" i="44"/>
  <c r="I26" i="44"/>
  <c r="I30" i="44"/>
  <c r="I34" i="44"/>
  <c r="I38" i="44"/>
  <c r="I42" i="44"/>
  <c r="I46" i="44"/>
  <c r="I50" i="44"/>
  <c r="I54" i="44"/>
  <c r="I58" i="44"/>
  <c r="I62" i="44"/>
  <c r="I66" i="44"/>
  <c r="I74" i="44"/>
  <c r="I14" i="46"/>
  <c r="I18" i="46"/>
  <c r="I22" i="46"/>
  <c r="I26" i="46"/>
  <c r="I30" i="46"/>
  <c r="I34" i="46"/>
  <c r="I38" i="46"/>
  <c r="I42" i="46"/>
  <c r="I46" i="46"/>
  <c r="I50" i="46"/>
  <c r="I54" i="46"/>
  <c r="I58" i="46"/>
  <c r="I62" i="46"/>
  <c r="I66" i="46"/>
  <c r="I74" i="46"/>
  <c r="R31" i="44"/>
  <c r="L31" i="44" s="1"/>
  <c r="R59" i="44"/>
  <c r="R63" i="44"/>
  <c r="N42" i="43"/>
  <c r="M10" i="45"/>
  <c r="M14" i="45"/>
  <c r="M18" i="45"/>
  <c r="M26" i="45"/>
  <c r="M30" i="45"/>
  <c r="M34" i="45"/>
  <c r="M42" i="45"/>
  <c r="M46" i="45"/>
  <c r="M50" i="45"/>
  <c r="C57" i="64"/>
  <c r="G67" i="64"/>
  <c r="C54" i="74"/>
  <c r="B54" i="74" s="1"/>
  <c r="F61" i="44"/>
  <c r="F65" i="44"/>
  <c r="F62" i="42"/>
  <c r="F66" i="42"/>
  <c r="F70" i="42"/>
  <c r="F74" i="42"/>
  <c r="F62" i="46"/>
  <c r="F66" i="46"/>
  <c r="F74" i="46"/>
  <c r="F71" i="44"/>
  <c r="N60" i="43"/>
  <c r="N64" i="43"/>
  <c r="N68" i="43"/>
  <c r="N72" i="43"/>
  <c r="M61" i="45"/>
  <c r="M65" i="45"/>
  <c r="M73" i="45"/>
  <c r="M58" i="45"/>
  <c r="N58" i="43"/>
  <c r="O59" i="44"/>
  <c r="B41" i="74" l="1"/>
  <c r="B11" i="74"/>
  <c r="R74" i="79"/>
  <c r="N74" i="79" s="1"/>
  <c r="G63" i="79"/>
  <c r="N58" i="79"/>
  <c r="R31" i="79"/>
  <c r="B45" i="64"/>
  <c r="B33" i="74"/>
  <c r="B65" i="64"/>
  <c r="B12" i="74"/>
  <c r="B70" i="74"/>
  <c r="B58" i="74"/>
  <c r="B36" i="74"/>
  <c r="R61" i="79"/>
  <c r="N61" i="79" s="1"/>
  <c r="B25" i="64"/>
  <c r="B10" i="74"/>
  <c r="B47" i="74"/>
  <c r="B67" i="64"/>
  <c r="B31" i="74"/>
  <c r="R37" i="79"/>
  <c r="N37" i="79" s="1"/>
  <c r="B37" i="79" s="1"/>
  <c r="G68" i="79"/>
  <c r="C68" i="79" s="1"/>
  <c r="R75" i="79"/>
  <c r="N75" i="79" s="1"/>
  <c r="R26" i="79"/>
  <c r="N26" i="79" s="1"/>
  <c r="B26" i="79" s="1"/>
  <c r="B52" i="64"/>
  <c r="N65" i="79"/>
  <c r="B35" i="74"/>
  <c r="B19" i="74"/>
  <c r="P12" i="48"/>
  <c r="G64" i="79"/>
  <c r="C64" i="79" s="1"/>
  <c r="B48" i="64"/>
  <c r="R67" i="79"/>
  <c r="N67" i="79" s="1"/>
  <c r="B68" i="74"/>
  <c r="B22" i="74"/>
  <c r="B46" i="64"/>
  <c r="B69" i="74"/>
  <c r="B14" i="64"/>
  <c r="B13" i="64"/>
  <c r="B42" i="64"/>
  <c r="B10" i="64"/>
  <c r="P49" i="48"/>
  <c r="P33" i="48"/>
  <c r="P17" i="48"/>
  <c r="B55" i="74"/>
  <c r="B73" i="80"/>
  <c r="N35" i="79"/>
  <c r="B35" i="79" s="1"/>
  <c r="B66" i="80"/>
  <c r="N63" i="79"/>
  <c r="B28" i="64"/>
  <c r="B12" i="64"/>
  <c r="L73" i="44"/>
  <c r="P57" i="48"/>
  <c r="P41" i="48"/>
  <c r="N17" i="79"/>
  <c r="B17" i="79" s="1"/>
  <c r="R45" i="79"/>
  <c r="N45" i="79" s="1"/>
  <c r="B45" i="79" s="1"/>
  <c r="L60" i="44"/>
  <c r="B44" i="64"/>
  <c r="K71" i="79"/>
  <c r="C74" i="79"/>
  <c r="G75" i="79"/>
  <c r="C75" i="79" s="1"/>
  <c r="B75" i="79" s="1"/>
  <c r="R72" i="79"/>
  <c r="N72" i="79" s="1"/>
  <c r="R39" i="79"/>
  <c r="N39" i="79" s="1"/>
  <c r="B39" i="79" s="1"/>
  <c r="B38" i="64"/>
  <c r="B41" i="64"/>
  <c r="B9" i="64"/>
  <c r="R66" i="79"/>
  <c r="N66" i="79" s="1"/>
  <c r="B66" i="79" s="1"/>
  <c r="R50" i="79"/>
  <c r="N50" i="79" s="1"/>
  <c r="B50" i="79" s="1"/>
  <c r="R34" i="79"/>
  <c r="N34" i="79" s="1"/>
  <c r="B34" i="79" s="1"/>
  <c r="R18" i="79"/>
  <c r="N18" i="79" s="1"/>
  <c r="B18" i="79" s="1"/>
  <c r="R64" i="79"/>
  <c r="N64" i="79" s="1"/>
  <c r="R48" i="79"/>
  <c r="N48" i="79" s="1"/>
  <c r="B48" i="79" s="1"/>
  <c r="R32" i="79"/>
  <c r="N32" i="79" s="1"/>
  <c r="B32" i="79" s="1"/>
  <c r="R16" i="79"/>
  <c r="N16" i="79" s="1"/>
  <c r="B16" i="79" s="1"/>
  <c r="R13" i="79"/>
  <c r="N13" i="79" s="1"/>
  <c r="B13" i="79" s="1"/>
  <c r="R47" i="79"/>
  <c r="N47" i="79" s="1"/>
  <c r="B47" i="79" s="1"/>
  <c r="R15" i="79"/>
  <c r="N15" i="79" s="1"/>
  <c r="B15" i="79" s="1"/>
  <c r="R33" i="79"/>
  <c r="N33" i="79" s="1"/>
  <c r="B33" i="79" s="1"/>
  <c r="P25" i="48"/>
  <c r="P52" i="48"/>
  <c r="R73" i="79"/>
  <c r="N73" i="79" s="1"/>
  <c r="R56" i="79"/>
  <c r="N56" i="79" s="1"/>
  <c r="B56" i="79" s="1"/>
  <c r="R40" i="79"/>
  <c r="N40" i="79" s="1"/>
  <c r="B40" i="79" s="1"/>
  <c r="R24" i="79"/>
  <c r="N24" i="79" s="1"/>
  <c r="B24" i="79" s="1"/>
  <c r="B60" i="80"/>
  <c r="L61" i="44"/>
  <c r="B49" i="64"/>
  <c r="B17" i="64"/>
  <c r="N21" i="79"/>
  <c r="B21" i="79" s="1"/>
  <c r="R51" i="79"/>
  <c r="N51" i="79" s="1"/>
  <c r="B51" i="79" s="1"/>
  <c r="R19" i="79"/>
  <c r="N19" i="79" s="1"/>
  <c r="B19" i="79" s="1"/>
  <c r="R70" i="79"/>
  <c r="N70" i="79" s="1"/>
  <c r="R54" i="79"/>
  <c r="N54" i="79" s="1"/>
  <c r="B54" i="79" s="1"/>
  <c r="R38" i="79"/>
  <c r="N38" i="79" s="1"/>
  <c r="B38" i="79" s="1"/>
  <c r="R22" i="79"/>
  <c r="N22" i="79" s="1"/>
  <c r="B22" i="79" s="1"/>
  <c r="R68" i="79"/>
  <c r="N68" i="79" s="1"/>
  <c r="R52" i="79"/>
  <c r="N52" i="79" s="1"/>
  <c r="B52" i="79" s="1"/>
  <c r="R36" i="79"/>
  <c r="N36" i="79" s="1"/>
  <c r="B36" i="79" s="1"/>
  <c r="R20" i="79"/>
  <c r="N20" i="79" s="1"/>
  <c r="B20" i="79" s="1"/>
  <c r="B29" i="64"/>
  <c r="R55" i="79"/>
  <c r="N55" i="79" s="1"/>
  <c r="B55" i="79" s="1"/>
  <c r="R23" i="79"/>
  <c r="N23" i="79" s="1"/>
  <c r="B23" i="79" s="1"/>
  <c r="R41" i="79"/>
  <c r="N41" i="79" s="1"/>
  <c r="B41" i="79" s="1"/>
  <c r="B62" i="80"/>
  <c r="B51" i="64"/>
  <c r="B35" i="64"/>
  <c r="B19" i="64"/>
  <c r="M69" i="45"/>
  <c r="B57" i="64"/>
  <c r="C69" i="80"/>
  <c r="L48" i="44"/>
  <c r="B65" i="80"/>
  <c r="F70" i="46"/>
  <c r="R43" i="79"/>
  <c r="N43" i="79" s="1"/>
  <c r="B43" i="79" s="1"/>
  <c r="B60" i="74"/>
  <c r="B21" i="64"/>
  <c r="N69" i="79"/>
  <c r="E19" i="46"/>
  <c r="P72" i="48"/>
  <c r="E43" i="46"/>
  <c r="B34" i="64"/>
  <c r="K60" i="42"/>
  <c r="I60" i="42" s="1"/>
  <c r="B26" i="64"/>
  <c r="P68" i="48"/>
  <c r="B40" i="64"/>
  <c r="B54" i="64"/>
  <c r="R59" i="79"/>
  <c r="N59" i="79" s="1"/>
  <c r="B59" i="79" s="1"/>
  <c r="R27" i="79"/>
  <c r="N27" i="79" s="1"/>
  <c r="B27" i="79" s="1"/>
  <c r="B37" i="64"/>
  <c r="B24" i="64"/>
  <c r="P64" i="48"/>
  <c r="B59" i="74"/>
  <c r="B47" i="64"/>
  <c r="B31" i="64"/>
  <c r="B15" i="64"/>
  <c r="G70" i="79"/>
  <c r="C70" i="79" s="1"/>
  <c r="N29" i="79"/>
  <c r="B29" i="79" s="1"/>
  <c r="N53" i="79"/>
  <c r="B53" i="79" s="1"/>
  <c r="R57" i="79"/>
  <c r="N57" i="79" s="1"/>
  <c r="B57" i="79" s="1"/>
  <c r="R25" i="79"/>
  <c r="N25" i="79" s="1"/>
  <c r="B25" i="79" s="1"/>
  <c r="L65" i="44"/>
  <c r="L57" i="44"/>
  <c r="B53" i="64"/>
  <c r="R62" i="79"/>
  <c r="N62" i="79" s="1"/>
  <c r="B62" i="79" s="1"/>
  <c r="R46" i="79"/>
  <c r="N46" i="79" s="1"/>
  <c r="B46" i="79" s="1"/>
  <c r="R30" i="79"/>
  <c r="N30" i="79" s="1"/>
  <c r="B30" i="79" s="1"/>
  <c r="R14" i="79"/>
  <c r="N14" i="79" s="1"/>
  <c r="B14" i="79" s="1"/>
  <c r="R60" i="79"/>
  <c r="N60" i="79" s="1"/>
  <c r="R44" i="79"/>
  <c r="N44" i="79" s="1"/>
  <c r="B44" i="79" s="1"/>
  <c r="R28" i="79"/>
  <c r="N28" i="79" s="1"/>
  <c r="B28" i="79" s="1"/>
  <c r="R12" i="79"/>
  <c r="N12" i="79" s="1"/>
  <c r="B12" i="79" s="1"/>
  <c r="P58" i="48"/>
  <c r="E69" i="46"/>
  <c r="P40" i="48"/>
  <c r="L11" i="44"/>
  <c r="R69" i="67"/>
  <c r="P42" i="48"/>
  <c r="V71" i="79"/>
  <c r="S71" i="79"/>
  <c r="G65" i="79"/>
  <c r="C65" i="79" s="1"/>
  <c r="L23" i="44"/>
  <c r="L15" i="44"/>
  <c r="P30" i="48"/>
  <c r="C67" i="79"/>
  <c r="L68" i="44"/>
  <c r="L64" i="44"/>
  <c r="C72" i="79"/>
  <c r="G69" i="79"/>
  <c r="C69" i="79" s="1"/>
  <c r="C63" i="79"/>
  <c r="P51" i="48"/>
  <c r="P35" i="48"/>
  <c r="P19" i="48"/>
  <c r="P74" i="48"/>
  <c r="B61" i="80"/>
  <c r="N31" i="79"/>
  <c r="B31" i="79" s="1"/>
  <c r="P65" i="48"/>
  <c r="E34" i="44"/>
  <c r="B30" i="64"/>
  <c r="B64" i="80"/>
  <c r="B58" i="79"/>
  <c r="L56" i="44"/>
  <c r="C58" i="80"/>
  <c r="B58" i="80" s="1"/>
  <c r="K73" i="42"/>
  <c r="I73" i="42" s="1"/>
  <c r="P18" i="48"/>
  <c r="E18" i="44"/>
  <c r="L20" i="44"/>
  <c r="B43" i="64"/>
  <c r="B27" i="64"/>
  <c r="B11" i="64"/>
  <c r="P73" i="48"/>
  <c r="B22" i="64"/>
  <c r="B42" i="79"/>
  <c r="F69" i="80"/>
  <c r="L24" i="44"/>
  <c r="P60" i="48"/>
  <c r="H71" i="79"/>
  <c r="E45" i="46"/>
  <c r="P50" i="48"/>
  <c r="P32" i="48"/>
  <c r="P16" i="48"/>
  <c r="B49" i="79"/>
  <c r="E40" i="44"/>
  <c r="P61" i="48"/>
  <c r="O70" i="44"/>
  <c r="M70" i="44" s="1"/>
  <c r="B68" i="80"/>
  <c r="P66" i="48"/>
  <c r="B55" i="64"/>
  <c r="B39" i="64"/>
  <c r="B23" i="64"/>
  <c r="P43" i="48"/>
  <c r="P27" i="48"/>
  <c r="P11" i="48"/>
  <c r="L55" i="44"/>
  <c r="B50" i="64"/>
  <c r="B18" i="64"/>
  <c r="E62" i="46"/>
  <c r="E33" i="46"/>
  <c r="E17" i="46"/>
  <c r="E42" i="42"/>
  <c r="E49" i="44"/>
  <c r="E25" i="44"/>
  <c r="E68" i="44"/>
  <c r="E74" i="44"/>
  <c r="E65" i="46"/>
  <c r="E53" i="42"/>
  <c r="E37" i="42"/>
  <c r="E51" i="46"/>
  <c r="E35" i="46"/>
  <c r="E52" i="42"/>
  <c r="E36" i="42"/>
  <c r="F59" i="44"/>
  <c r="P59" i="48"/>
  <c r="L69" i="44"/>
  <c r="D71" i="79"/>
  <c r="E74" i="46"/>
  <c r="E70" i="42"/>
  <c r="E62" i="42"/>
  <c r="P53" i="48"/>
  <c r="P45" i="48"/>
  <c r="P37" i="48"/>
  <c r="P29" i="48"/>
  <c r="P21" i="48"/>
  <c r="P13" i="48"/>
  <c r="E38" i="42"/>
  <c r="E58" i="46"/>
  <c r="E38" i="46"/>
  <c r="E18" i="46"/>
  <c r="E43" i="42"/>
  <c r="P71" i="48"/>
  <c r="L72" i="44"/>
  <c r="E65" i="42"/>
  <c r="E64" i="44"/>
  <c r="B56" i="64"/>
  <c r="R69" i="47"/>
  <c r="T70" i="44"/>
  <c r="R70" i="44" s="1"/>
  <c r="P56" i="48"/>
  <c r="P48" i="48"/>
  <c r="P24" i="48"/>
  <c r="E52" i="46"/>
  <c r="E44" i="46"/>
  <c r="E36" i="46"/>
  <c r="E28" i="46"/>
  <c r="E20" i="46"/>
  <c r="E12" i="46"/>
  <c r="E45" i="42"/>
  <c r="E52" i="44"/>
  <c r="E44" i="44"/>
  <c r="E36" i="44"/>
  <c r="E28" i="44"/>
  <c r="E20" i="44"/>
  <c r="E12" i="44"/>
  <c r="E67" i="46"/>
  <c r="E62" i="44"/>
  <c r="E31" i="44"/>
  <c r="P38" i="48"/>
  <c r="P22" i="48"/>
  <c r="E50" i="44"/>
  <c r="E26" i="44"/>
  <c r="G61" i="79"/>
  <c r="C61" i="79" s="1"/>
  <c r="E73" i="44"/>
  <c r="E72" i="46"/>
  <c r="E64" i="46"/>
  <c r="E72" i="42"/>
  <c r="E63" i="44"/>
  <c r="E56" i="42"/>
  <c r="E40" i="42"/>
  <c r="E47" i="44"/>
  <c r="E39" i="44"/>
  <c r="E23" i="44"/>
  <c r="E15" i="44"/>
  <c r="L69" i="67"/>
  <c r="N69" i="43"/>
  <c r="P69" i="48"/>
  <c r="E67" i="42"/>
  <c r="P34" i="48"/>
  <c r="E42" i="46"/>
  <c r="E59" i="42"/>
  <c r="E58" i="44"/>
  <c r="E41" i="46"/>
  <c r="E25" i="46"/>
  <c r="E58" i="42"/>
  <c r="E57" i="44"/>
  <c r="E41" i="44"/>
  <c r="E17" i="44"/>
  <c r="E42" i="44"/>
  <c r="E73" i="46"/>
  <c r="E34" i="46"/>
  <c r="E14" i="46"/>
  <c r="L63" i="44"/>
  <c r="E27" i="46"/>
  <c r="E11" i="46"/>
  <c r="E44" i="42"/>
  <c r="E11" i="44"/>
  <c r="F60" i="42"/>
  <c r="M59" i="44"/>
  <c r="L59" i="44" s="1"/>
  <c r="O71" i="79"/>
  <c r="I70" i="46"/>
  <c r="I70" i="44"/>
  <c r="E70" i="44" s="1"/>
  <c r="E53" i="46"/>
  <c r="E37" i="46"/>
  <c r="E29" i="46"/>
  <c r="E21" i="46"/>
  <c r="E13" i="46"/>
  <c r="E54" i="42"/>
  <c r="E53" i="44"/>
  <c r="E45" i="44"/>
  <c r="E37" i="44"/>
  <c r="E29" i="44"/>
  <c r="E21" i="44"/>
  <c r="E13" i="44"/>
  <c r="E71" i="46"/>
  <c r="E63" i="42"/>
  <c r="E54" i="44"/>
  <c r="E30" i="44"/>
  <c r="P63" i="48"/>
  <c r="E61" i="46"/>
  <c r="E61" i="42"/>
  <c r="E60" i="44"/>
  <c r="L40" i="44"/>
  <c r="E57" i="42"/>
  <c r="E49" i="42"/>
  <c r="E41" i="42"/>
  <c r="E72" i="44"/>
  <c r="E71" i="42"/>
  <c r="L58" i="44"/>
  <c r="E50" i="46"/>
  <c r="E22" i="46"/>
  <c r="P70" i="48"/>
  <c r="G73" i="79"/>
  <c r="C73" i="79" s="1"/>
  <c r="L71" i="44"/>
  <c r="K71" i="42"/>
  <c r="I71" i="42" s="1"/>
  <c r="E60" i="46"/>
  <c r="E67" i="44"/>
  <c r="P55" i="48"/>
  <c r="P47" i="48"/>
  <c r="P39" i="48"/>
  <c r="P31" i="48"/>
  <c r="P23" i="48"/>
  <c r="P15" i="48"/>
  <c r="E55" i="46"/>
  <c r="E47" i="46"/>
  <c r="E39" i="46"/>
  <c r="E31" i="46"/>
  <c r="E23" i="46"/>
  <c r="E15" i="46"/>
  <c r="E48" i="42"/>
  <c r="E55" i="44"/>
  <c r="L74" i="44"/>
  <c r="E63" i="46"/>
  <c r="E66" i="44"/>
  <c r="E46" i="44"/>
  <c r="E22" i="44"/>
  <c r="E71" i="44"/>
  <c r="E61" i="44"/>
  <c r="E49" i="46"/>
  <c r="E33" i="44"/>
  <c r="E75" i="42"/>
  <c r="E73" i="42"/>
  <c r="E64" i="42"/>
  <c r="F59" i="46"/>
  <c r="D60" i="79"/>
  <c r="H60" i="79"/>
  <c r="K60" i="79"/>
  <c r="E66" i="46"/>
  <c r="E74" i="42"/>
  <c r="E66" i="42"/>
  <c r="E65" i="44"/>
  <c r="E57" i="46"/>
  <c r="E46" i="46"/>
  <c r="E30" i="46"/>
  <c r="E55" i="42"/>
  <c r="P67" i="48"/>
  <c r="E69" i="42"/>
  <c r="P44" i="48"/>
  <c r="P36" i="48"/>
  <c r="P28" i="48"/>
  <c r="P20" i="48"/>
  <c r="L28" i="44"/>
  <c r="E56" i="46"/>
  <c r="E48" i="46"/>
  <c r="E40" i="46"/>
  <c r="E32" i="46"/>
  <c r="E24" i="46"/>
  <c r="E16" i="46"/>
  <c r="E56" i="44"/>
  <c r="E48" i="44"/>
  <c r="E32" i="44"/>
  <c r="E24" i="44"/>
  <c r="E16" i="44"/>
  <c r="L66" i="44"/>
  <c r="P46" i="48"/>
  <c r="P26" i="48"/>
  <c r="E38" i="44"/>
  <c r="E14" i="44"/>
  <c r="P62" i="48"/>
  <c r="L67" i="44"/>
  <c r="E69" i="44"/>
  <c r="E68" i="46"/>
  <c r="E68" i="42"/>
  <c r="B56" i="74"/>
  <c r="E51" i="44"/>
  <c r="E43" i="44"/>
  <c r="E35" i="44"/>
  <c r="E27" i="44"/>
  <c r="E19" i="44"/>
  <c r="L62" i="44"/>
  <c r="P54" i="48"/>
  <c r="P14" i="48"/>
  <c r="L30" i="44"/>
  <c r="E54" i="46"/>
  <c r="E26" i="46"/>
  <c r="E47" i="42"/>
  <c r="B64" i="79" l="1"/>
  <c r="B72" i="79"/>
  <c r="B65" i="79"/>
  <c r="B63" i="79"/>
  <c r="B74" i="79"/>
  <c r="B68" i="79"/>
  <c r="B61" i="79"/>
  <c r="E70" i="46"/>
  <c r="G71" i="79"/>
  <c r="C71" i="79" s="1"/>
  <c r="B69" i="80"/>
  <c r="B67" i="79"/>
  <c r="B70" i="79"/>
  <c r="B69" i="79"/>
  <c r="R71" i="79"/>
  <c r="N71" i="79" s="1"/>
  <c r="B73" i="79"/>
  <c r="E59" i="46"/>
  <c r="G60" i="79"/>
  <c r="C60" i="79" s="1"/>
  <c r="B60" i="79" s="1"/>
  <c r="E60" i="42"/>
  <c r="E59" i="44"/>
  <c r="L70" i="44"/>
  <c r="B71" i="79" l="1"/>
  <c r="O73" i="47"/>
  <c r="L73" i="47"/>
  <c r="I73" i="47"/>
  <c r="I72" i="47"/>
  <c r="I71" i="47"/>
  <c r="O71" i="47" l="1"/>
  <c r="L72" i="47"/>
  <c r="O72" i="47"/>
  <c r="I73" i="67"/>
  <c r="I71" i="43"/>
  <c r="F70" i="71"/>
  <c r="I70" i="47"/>
  <c r="F69" i="71"/>
  <c r="F70" i="47"/>
  <c r="F71" i="47"/>
  <c r="F70" i="67"/>
  <c r="L70" i="47"/>
  <c r="I72" i="67"/>
  <c r="O71" i="67"/>
  <c r="F72" i="67"/>
  <c r="C70" i="71"/>
  <c r="F73" i="67"/>
  <c r="F71" i="71"/>
  <c r="I73" i="43"/>
  <c r="L71" i="47"/>
  <c r="K73" i="48"/>
  <c r="D73" i="48" s="1"/>
  <c r="K72" i="48"/>
  <c r="D72" i="48" s="1"/>
  <c r="F73" i="47"/>
  <c r="K71" i="48"/>
  <c r="D71" i="48" s="1"/>
  <c r="O70" i="47"/>
  <c r="I71" i="67"/>
  <c r="F72" i="71"/>
  <c r="K74" i="48"/>
  <c r="D74" i="48" s="1"/>
  <c r="C71" i="71"/>
  <c r="C72" i="71"/>
  <c r="C69" i="71"/>
  <c r="F71" i="67"/>
  <c r="F72" i="47"/>
  <c r="I70" i="43"/>
  <c r="O73" i="67"/>
  <c r="I70" i="67"/>
  <c r="O70" i="67"/>
  <c r="I72" i="43"/>
  <c r="B71" i="71" l="1"/>
  <c r="C74" i="49"/>
  <c r="B74" i="49" s="1"/>
  <c r="C72" i="49"/>
  <c r="B72" i="49" s="1"/>
  <c r="C71" i="49"/>
  <c r="B71" i="49" s="1"/>
  <c r="C73" i="49"/>
  <c r="B73" i="49" s="1"/>
  <c r="B69" i="71"/>
  <c r="B70" i="71"/>
  <c r="N69" i="38"/>
  <c r="N70" i="38"/>
  <c r="B72" i="71"/>
  <c r="E70" i="38"/>
  <c r="O72" i="67"/>
  <c r="E70" i="76"/>
  <c r="C70" i="76" s="1"/>
  <c r="N72" i="38"/>
  <c r="Q70" i="38"/>
  <c r="N71" i="38"/>
  <c r="E71" i="76"/>
  <c r="E73" i="76"/>
  <c r="Q69" i="38"/>
  <c r="Q72" i="38"/>
  <c r="E72" i="76"/>
  <c r="C72" i="76" s="1"/>
  <c r="C73" i="76" l="1"/>
  <c r="C71" i="76"/>
  <c r="E69" i="38"/>
  <c r="E72" i="38"/>
  <c r="Q71" i="38"/>
  <c r="E71" i="38"/>
  <c r="F68" i="71" l="1"/>
  <c r="F65" i="71"/>
  <c r="C68" i="67"/>
  <c r="F66" i="71" l="1"/>
  <c r="C68" i="47"/>
  <c r="I66" i="43"/>
  <c r="I68" i="47"/>
  <c r="F69" i="47"/>
  <c r="O69" i="47"/>
  <c r="I69" i="43"/>
  <c r="L68" i="47"/>
  <c r="F69" i="67"/>
  <c r="F67" i="71"/>
  <c r="L69" i="47"/>
  <c r="I68" i="43"/>
  <c r="F66" i="47"/>
  <c r="K70" i="48"/>
  <c r="D70" i="48" s="1"/>
  <c r="C69" i="67"/>
  <c r="F68" i="47"/>
  <c r="K67" i="48"/>
  <c r="D67" i="48" s="1"/>
  <c r="H68" i="45"/>
  <c r="D69" i="44" s="1"/>
  <c r="K68" i="48"/>
  <c r="D68" i="48" s="1"/>
  <c r="F70" i="48"/>
  <c r="C69" i="45"/>
  <c r="H69" i="45"/>
  <c r="D70" i="44" s="1"/>
  <c r="K69" i="48"/>
  <c r="D69" i="48" s="1"/>
  <c r="C68" i="71"/>
  <c r="B68" i="71" s="1"/>
  <c r="F66" i="67"/>
  <c r="O68" i="67"/>
  <c r="L67" i="47"/>
  <c r="F67" i="47"/>
  <c r="I67" i="43"/>
  <c r="C70" i="49" l="1"/>
  <c r="B70" i="49" s="1"/>
  <c r="C70" i="48" s="1"/>
  <c r="B70" i="48" s="1"/>
  <c r="I69" i="67"/>
  <c r="N66" i="38"/>
  <c r="F68" i="67"/>
  <c r="O67" i="67"/>
  <c r="O66" i="47"/>
  <c r="H68" i="39"/>
  <c r="I67" i="47"/>
  <c r="I69" i="47"/>
  <c r="E69" i="76"/>
  <c r="N68" i="38"/>
  <c r="I67" i="67"/>
  <c r="N65" i="38"/>
  <c r="L66" i="47"/>
  <c r="F67" i="67"/>
  <c r="O67" i="47"/>
  <c r="F69" i="48"/>
  <c r="O69" i="67"/>
  <c r="I66" i="67"/>
  <c r="E70" i="48"/>
  <c r="H67" i="39"/>
  <c r="C69" i="47"/>
  <c r="I68" i="67"/>
  <c r="B68" i="67" s="1"/>
  <c r="C69" i="46" s="1"/>
  <c r="B69" i="45"/>
  <c r="C70" i="44"/>
  <c r="B70" i="44" s="1"/>
  <c r="C68" i="45"/>
  <c r="C67" i="71"/>
  <c r="B67" i="71" s="1"/>
  <c r="Q65" i="38"/>
  <c r="O68" i="47"/>
  <c r="B68" i="47" s="1"/>
  <c r="D69" i="46" s="1"/>
  <c r="C69" i="43"/>
  <c r="C68" i="43"/>
  <c r="N67" i="38"/>
  <c r="E67" i="76"/>
  <c r="C67" i="76" s="1"/>
  <c r="E66" i="76"/>
  <c r="C66" i="76" s="1"/>
  <c r="C65" i="71" l="1"/>
  <c r="B65" i="71" s="1"/>
  <c r="C68" i="49"/>
  <c r="B68" i="49" s="1"/>
  <c r="C67" i="49"/>
  <c r="B67" i="49" s="1"/>
  <c r="C69" i="49"/>
  <c r="B69" i="49" s="1"/>
  <c r="C69" i="48" s="1"/>
  <c r="B69" i="48" s="1"/>
  <c r="B69" i="47"/>
  <c r="D70" i="46" s="1"/>
  <c r="B69" i="67"/>
  <c r="C70" i="46" s="1"/>
  <c r="N67" i="39"/>
  <c r="E68" i="76"/>
  <c r="C68" i="76" s="1"/>
  <c r="B69" i="46"/>
  <c r="I66" i="47"/>
  <c r="N68" i="39"/>
  <c r="C69" i="76"/>
  <c r="B68" i="45"/>
  <c r="C69" i="44"/>
  <c r="B69" i="44" s="1"/>
  <c r="C66" i="71"/>
  <c r="B66" i="71" s="1"/>
  <c r="B68" i="43"/>
  <c r="C70" i="42"/>
  <c r="O66" i="67"/>
  <c r="B69" i="43"/>
  <c r="C71" i="42"/>
  <c r="E69" i="48"/>
  <c r="E68" i="38"/>
  <c r="Q68" i="38"/>
  <c r="B70" i="46" l="1"/>
  <c r="B66" i="77"/>
  <c r="E65" i="38"/>
  <c r="E67" i="38"/>
  <c r="Q66" i="38"/>
  <c r="C68" i="39"/>
  <c r="E68" i="39"/>
  <c r="B66" i="78"/>
  <c r="B67" i="77"/>
  <c r="Q67" i="38"/>
  <c r="B67" i="78"/>
  <c r="E66" i="38"/>
  <c r="K68" i="38" l="1"/>
  <c r="K67" i="38"/>
  <c r="C68" i="38"/>
  <c r="C67" i="39"/>
  <c r="E67" i="39"/>
  <c r="C67" i="38"/>
  <c r="F65" i="47" l="1"/>
  <c r="F64" i="47"/>
  <c r="F63" i="47"/>
  <c r="F62" i="47"/>
  <c r="F64" i="71"/>
  <c r="F62" i="67"/>
  <c r="F63" i="71" l="1"/>
  <c r="C61" i="71"/>
  <c r="C64" i="71"/>
  <c r="B64" i="71" s="1"/>
  <c r="F62" i="71"/>
  <c r="I64" i="67"/>
  <c r="I63" i="47"/>
  <c r="I62" i="43"/>
  <c r="I63" i="43"/>
  <c r="K64" i="48"/>
  <c r="D64" i="48" s="1"/>
  <c r="F65" i="67"/>
  <c r="I64" i="43"/>
  <c r="K65" i="48"/>
  <c r="D65" i="48" s="1"/>
  <c r="C63" i="71"/>
  <c r="B63" i="71" s="1"/>
  <c r="I65" i="43"/>
  <c r="K66" i="48"/>
  <c r="D66" i="48" s="1"/>
  <c r="F64" i="67"/>
  <c r="F61" i="71"/>
  <c r="K63" i="48"/>
  <c r="D63" i="48" s="1"/>
  <c r="L64" i="47"/>
  <c r="I63" i="67"/>
  <c r="C62" i="71"/>
  <c r="L65" i="47"/>
  <c r="O64" i="47"/>
  <c r="O63" i="47"/>
  <c r="L62" i="47"/>
  <c r="L63" i="47"/>
  <c r="F63" i="67"/>
  <c r="O63" i="67"/>
  <c r="E64" i="76"/>
  <c r="O64" i="67" l="1"/>
  <c r="B61" i="71"/>
  <c r="B62" i="71"/>
  <c r="C64" i="49"/>
  <c r="B64" i="49" s="1"/>
  <c r="C65" i="49"/>
  <c r="B65" i="49" s="1"/>
  <c r="C63" i="49"/>
  <c r="B63" i="49" s="1"/>
  <c r="O62" i="67"/>
  <c r="I65" i="67"/>
  <c r="C64" i="76"/>
  <c r="O65" i="67"/>
  <c r="E65" i="76"/>
  <c r="C65" i="76" s="1"/>
  <c r="O62" i="47"/>
  <c r="N64" i="38"/>
  <c r="N62" i="38"/>
  <c r="N61" i="38"/>
  <c r="I62" i="47"/>
  <c r="O65" i="47"/>
  <c r="E63" i="38"/>
  <c r="N63" i="38"/>
  <c r="E61" i="38"/>
  <c r="Q64" i="38"/>
  <c r="I64" i="47"/>
  <c r="I65" i="47"/>
  <c r="Q63" i="38"/>
  <c r="Q61" i="38"/>
  <c r="Q62" i="38"/>
  <c r="E63" i="76"/>
  <c r="E62" i="76"/>
  <c r="C62" i="76" l="1"/>
  <c r="C66" i="49"/>
  <c r="B66" i="49" s="1"/>
  <c r="C63" i="76"/>
  <c r="I62" i="67"/>
  <c r="E62" i="38"/>
  <c r="E64" i="38"/>
  <c r="C60" i="71" l="1"/>
  <c r="C59" i="71"/>
  <c r="C58" i="71"/>
  <c r="C57" i="71" l="1"/>
  <c r="I58" i="67"/>
  <c r="O59" i="67"/>
  <c r="I59" i="67"/>
  <c r="F60" i="67"/>
  <c r="F60" i="47"/>
  <c r="F58" i="71"/>
  <c r="B58" i="71" s="1"/>
  <c r="L58" i="47"/>
  <c r="K62" i="48"/>
  <c r="D62" i="48" s="1"/>
  <c r="F60" i="71"/>
  <c r="B60" i="71" s="1"/>
  <c r="O60" i="67"/>
  <c r="F59" i="71"/>
  <c r="B59" i="71" s="1"/>
  <c r="K61" i="48"/>
  <c r="D61" i="48" s="1"/>
  <c r="F59" i="67"/>
  <c r="F58" i="47"/>
  <c r="L60" i="47"/>
  <c r="L59" i="47"/>
  <c r="O59" i="47"/>
  <c r="I60" i="43"/>
  <c r="I61" i="43"/>
  <c r="F59" i="47"/>
  <c r="I58" i="47" l="1"/>
  <c r="C62" i="49"/>
  <c r="B62" i="49" s="1"/>
  <c r="C59" i="49"/>
  <c r="B59" i="49" s="1"/>
  <c r="O60" i="47"/>
  <c r="I60" i="67"/>
  <c r="E61" i="76"/>
  <c r="C61" i="76" s="1"/>
  <c r="O58" i="47"/>
  <c r="I61" i="67"/>
  <c r="E58" i="38"/>
  <c r="L61" i="47"/>
  <c r="I58" i="43"/>
  <c r="O58" i="67"/>
  <c r="F61" i="67"/>
  <c r="N57" i="38"/>
  <c r="O61" i="67"/>
  <c r="E60" i="76"/>
  <c r="N59" i="38"/>
  <c r="I60" i="47"/>
  <c r="I59" i="47"/>
  <c r="I59" i="43"/>
  <c r="K60" i="48"/>
  <c r="D60" i="48" s="1"/>
  <c r="F61" i="47"/>
  <c r="F58" i="67"/>
  <c r="I61" i="47"/>
  <c r="K59" i="48"/>
  <c r="D59" i="48" s="1"/>
  <c r="N58" i="38"/>
  <c r="Q60" i="38"/>
  <c r="Q57" i="38"/>
  <c r="E59" i="76"/>
  <c r="C59" i="76" s="1"/>
  <c r="E58" i="76"/>
  <c r="C58" i="76" s="1"/>
  <c r="N60" i="38"/>
  <c r="C60" i="49" l="1"/>
  <c r="B60" i="49" s="1"/>
  <c r="C61" i="49"/>
  <c r="B61" i="49" s="1"/>
  <c r="F57" i="71"/>
  <c r="B57" i="71" s="1"/>
  <c r="O61" i="47"/>
  <c r="C60" i="76"/>
  <c r="E60" i="38"/>
  <c r="E59" i="38"/>
  <c r="Q59" i="38"/>
  <c r="Q58" i="38"/>
  <c r="E57" i="38" l="1"/>
  <c r="L13" i="47" l="1"/>
  <c r="L21" i="47"/>
  <c r="L17" i="47"/>
  <c r="L14" i="47"/>
  <c r="O14" i="47"/>
  <c r="O15" i="47"/>
  <c r="L20" i="47"/>
  <c r="L10" i="47"/>
  <c r="L15" i="47"/>
  <c r="O13" i="47"/>
  <c r="O21" i="47"/>
  <c r="L19" i="47"/>
  <c r="L12" i="47"/>
  <c r="I12" i="47"/>
  <c r="O12" i="47"/>
  <c r="L11" i="47"/>
  <c r="O11" i="47"/>
  <c r="O18" i="47"/>
  <c r="O10" i="47"/>
  <c r="O17" i="47"/>
  <c r="L18" i="47"/>
  <c r="L16" i="47"/>
  <c r="O16" i="47"/>
  <c r="O19" i="47"/>
  <c r="O20" i="47"/>
  <c r="I19" i="47" l="1"/>
  <c r="I10" i="47"/>
  <c r="I14" i="47"/>
  <c r="I21" i="47"/>
  <c r="I16" i="47"/>
  <c r="I11" i="47"/>
  <c r="I17" i="47"/>
  <c r="I13" i="47"/>
  <c r="I15" i="47"/>
  <c r="I20" i="47"/>
  <c r="I18" i="47"/>
  <c r="F11" i="67"/>
  <c r="F10" i="67"/>
  <c r="F14" i="67" l="1"/>
  <c r="F12" i="67"/>
  <c r="F19" i="67"/>
  <c r="I18" i="43"/>
  <c r="I11" i="43"/>
  <c r="F16" i="47"/>
  <c r="B16" i="47" s="1"/>
  <c r="D17" i="46" s="1"/>
  <c r="F18" i="67"/>
  <c r="F17" i="47"/>
  <c r="B17" i="47" s="1"/>
  <c r="D18" i="46" s="1"/>
  <c r="C17" i="45"/>
  <c r="C18" i="45"/>
  <c r="I13" i="67"/>
  <c r="C10" i="45"/>
  <c r="C20" i="45"/>
  <c r="F12" i="48"/>
  <c r="F13" i="48"/>
  <c r="C12" i="45"/>
  <c r="F14" i="48"/>
  <c r="F21" i="47"/>
  <c r="B21" i="47" s="1"/>
  <c r="D22" i="46" s="1"/>
  <c r="F13" i="47"/>
  <c r="B13" i="47" s="1"/>
  <c r="D14" i="46" s="1"/>
  <c r="F15" i="67"/>
  <c r="C13" i="45"/>
  <c r="C14" i="45"/>
  <c r="I17" i="67"/>
  <c r="O20" i="67"/>
  <c r="F24" i="47"/>
  <c r="F29" i="67"/>
  <c r="C25" i="71"/>
  <c r="F23" i="47"/>
  <c r="F17" i="67"/>
  <c r="F12" i="47"/>
  <c r="B12" i="47" s="1"/>
  <c r="D13" i="46" s="1"/>
  <c r="F26" i="47"/>
  <c r="F9" i="71"/>
  <c r="F13" i="71"/>
  <c r="F17" i="71"/>
  <c r="F29" i="71"/>
  <c r="F16" i="67"/>
  <c r="F11" i="71"/>
  <c r="F15" i="71"/>
  <c r="F19" i="71"/>
  <c r="F10" i="71"/>
  <c r="F14" i="71"/>
  <c r="F18" i="71"/>
  <c r="C24" i="71"/>
  <c r="C32" i="71"/>
  <c r="F13" i="67"/>
  <c r="F20" i="47"/>
  <c r="B20" i="47" s="1"/>
  <c r="D21" i="46" s="1"/>
  <c r="F20" i="67"/>
  <c r="F10" i="47"/>
  <c r="B10" i="47" s="1"/>
  <c r="D11" i="46" s="1"/>
  <c r="F14" i="47"/>
  <c r="B14" i="47" s="1"/>
  <c r="D15" i="46" s="1"/>
  <c r="F18" i="47"/>
  <c r="B18" i="47" s="1"/>
  <c r="D19" i="46" s="1"/>
  <c r="F11" i="47"/>
  <c r="B11" i="47" s="1"/>
  <c r="D12" i="46" s="1"/>
  <c r="F15" i="47"/>
  <c r="B15" i="47" s="1"/>
  <c r="D16" i="46" s="1"/>
  <c r="F19" i="47"/>
  <c r="B19" i="47" s="1"/>
  <c r="D20" i="46" s="1"/>
  <c r="F12" i="71"/>
  <c r="F16" i="71"/>
  <c r="F25" i="71"/>
  <c r="F27" i="47"/>
  <c r="F30" i="47"/>
  <c r="F32" i="67"/>
  <c r="E10" i="76"/>
  <c r="C12" i="43" l="1"/>
  <c r="C14" i="42" s="1"/>
  <c r="O12" i="67"/>
  <c r="C22" i="71"/>
  <c r="L24" i="47"/>
  <c r="F28" i="67"/>
  <c r="N15" i="38"/>
  <c r="C21" i="71"/>
  <c r="F28" i="47"/>
  <c r="F23" i="67"/>
  <c r="I14" i="67"/>
  <c r="C31" i="71"/>
  <c r="L31" i="47"/>
  <c r="F23" i="71"/>
  <c r="I31" i="43"/>
  <c r="C29" i="71"/>
  <c r="B29" i="71" s="1"/>
  <c r="F20" i="71"/>
  <c r="N11" i="38"/>
  <c r="F22" i="67"/>
  <c r="F33" i="67"/>
  <c r="N19" i="38"/>
  <c r="C27" i="71"/>
  <c r="C23" i="71"/>
  <c r="L32" i="47"/>
  <c r="C30" i="71"/>
  <c r="E14" i="76"/>
  <c r="F28" i="71"/>
  <c r="F24" i="71"/>
  <c r="B24" i="71" s="1"/>
  <c r="I19" i="67"/>
  <c r="F21" i="67"/>
  <c r="F30" i="67"/>
  <c r="L27" i="47"/>
  <c r="F32" i="71"/>
  <c r="B32" i="71" s="1"/>
  <c r="C26" i="71"/>
  <c r="C15" i="71"/>
  <c r="B15" i="71" s="1"/>
  <c r="C11" i="71"/>
  <c r="B11" i="71" s="1"/>
  <c r="F22" i="71"/>
  <c r="B22" i="71" s="1"/>
  <c r="B25" i="71"/>
  <c r="O16" i="67"/>
  <c r="O33" i="47"/>
  <c r="C11" i="45"/>
  <c r="L23" i="47"/>
  <c r="O26" i="47"/>
  <c r="O32" i="47"/>
  <c r="I17" i="43"/>
  <c r="I21" i="67"/>
  <c r="C20" i="71"/>
  <c r="C9" i="71"/>
  <c r="B9" i="71" s="1"/>
  <c r="I14" i="43"/>
  <c r="F31" i="67"/>
  <c r="F29" i="47"/>
  <c r="E12" i="76"/>
  <c r="I22" i="43"/>
  <c r="I30" i="43"/>
  <c r="F24" i="67"/>
  <c r="F22" i="47"/>
  <c r="C23" i="45"/>
  <c r="F26" i="71"/>
  <c r="K34" i="48"/>
  <c r="D34" i="48" s="1"/>
  <c r="K19" i="48"/>
  <c r="D19" i="48" s="1"/>
  <c r="K17" i="48"/>
  <c r="D17" i="48" s="1"/>
  <c r="K21" i="48"/>
  <c r="D21" i="48" s="1"/>
  <c r="K16" i="48"/>
  <c r="D16" i="48" s="1"/>
  <c r="I33" i="43"/>
  <c r="F27" i="67"/>
  <c r="K28" i="48"/>
  <c r="D28" i="48" s="1"/>
  <c r="C15" i="44"/>
  <c r="C19" i="44"/>
  <c r="I16" i="43"/>
  <c r="C31" i="45"/>
  <c r="C19" i="71"/>
  <c r="B19" i="71" s="1"/>
  <c r="O23" i="47"/>
  <c r="O31" i="47"/>
  <c r="C30" i="45"/>
  <c r="C31" i="44" s="1"/>
  <c r="I13" i="43"/>
  <c r="C28" i="71"/>
  <c r="I12" i="67"/>
  <c r="B12" i="67" s="1"/>
  <c r="C13" i="46" s="1"/>
  <c r="B13" i="46" s="1"/>
  <c r="I15" i="67"/>
  <c r="E20" i="76"/>
  <c r="I10" i="43"/>
  <c r="C18" i="71"/>
  <c r="B18" i="71" s="1"/>
  <c r="I27" i="43"/>
  <c r="I29" i="43"/>
  <c r="F25" i="67"/>
  <c r="I25" i="43"/>
  <c r="F30" i="71"/>
  <c r="C25" i="45"/>
  <c r="K31" i="48"/>
  <c r="D31" i="48" s="1"/>
  <c r="K15" i="48"/>
  <c r="D15" i="48" s="1"/>
  <c r="K29" i="48"/>
  <c r="D29" i="48" s="1"/>
  <c r="K14" i="48"/>
  <c r="D14" i="48" s="1"/>
  <c r="K12" i="48"/>
  <c r="D12" i="48" s="1"/>
  <c r="F32" i="47"/>
  <c r="I26" i="43"/>
  <c r="C11" i="44"/>
  <c r="C13" i="43"/>
  <c r="C15" i="42" s="1"/>
  <c r="O27" i="47"/>
  <c r="L33" i="47"/>
  <c r="O13" i="67"/>
  <c r="B13" i="67" s="1"/>
  <c r="C14" i="46" s="1"/>
  <c r="B14" i="46" s="1"/>
  <c r="I12" i="43"/>
  <c r="L28" i="47"/>
  <c r="L26" i="47"/>
  <c r="C26" i="45"/>
  <c r="C27" i="44" s="1"/>
  <c r="C27" i="45"/>
  <c r="O17" i="67"/>
  <c r="B17" i="67" s="1"/>
  <c r="C18" i="46" s="1"/>
  <c r="B18" i="46" s="1"/>
  <c r="C19" i="45"/>
  <c r="L29" i="47"/>
  <c r="O24" i="47"/>
  <c r="I20" i="67"/>
  <c r="B20" i="67" s="1"/>
  <c r="C21" i="46" s="1"/>
  <c r="B21" i="46" s="1"/>
  <c r="L25" i="47"/>
  <c r="O29" i="47"/>
  <c r="I19" i="43"/>
  <c r="I11" i="67"/>
  <c r="E16" i="76"/>
  <c r="C22" i="45"/>
  <c r="C29" i="45"/>
  <c r="C16" i="45"/>
  <c r="I18" i="67"/>
  <c r="C17" i="71"/>
  <c r="B17" i="71" s="1"/>
  <c r="C10" i="71"/>
  <c r="B10" i="71" s="1"/>
  <c r="L22" i="47"/>
  <c r="C14" i="71"/>
  <c r="B14" i="71" s="1"/>
  <c r="F21" i="71"/>
  <c r="C21" i="45"/>
  <c r="I23" i="43"/>
  <c r="K27" i="48"/>
  <c r="D27" i="48" s="1"/>
  <c r="K11" i="48"/>
  <c r="D11" i="48" s="1"/>
  <c r="K22" i="48"/>
  <c r="D22" i="48" s="1"/>
  <c r="K18" i="48"/>
  <c r="D18" i="48" s="1"/>
  <c r="K24" i="48"/>
  <c r="D24" i="48" s="1"/>
  <c r="K30" i="48"/>
  <c r="D30" i="48" s="1"/>
  <c r="F31" i="71"/>
  <c r="F25" i="47"/>
  <c r="C14" i="44"/>
  <c r="I10" i="67"/>
  <c r="C13" i="44"/>
  <c r="C11" i="43"/>
  <c r="C21" i="44"/>
  <c r="C18" i="44"/>
  <c r="I20" i="43"/>
  <c r="C24" i="45"/>
  <c r="I16" i="67"/>
  <c r="O28" i="47"/>
  <c r="C15" i="45"/>
  <c r="O22" i="47"/>
  <c r="O30" i="47"/>
  <c r="O15" i="67"/>
  <c r="O25" i="47"/>
  <c r="C32" i="45"/>
  <c r="I15" i="43"/>
  <c r="C13" i="71"/>
  <c r="B13" i="71" s="1"/>
  <c r="F27" i="71"/>
  <c r="L30" i="47"/>
  <c r="C33" i="45"/>
  <c r="I32" i="43"/>
  <c r="I21" i="43"/>
  <c r="I24" i="43"/>
  <c r="I28" i="43"/>
  <c r="C28" i="45"/>
  <c r="F31" i="47"/>
  <c r="K25" i="48"/>
  <c r="D25" i="48" s="1"/>
  <c r="K23" i="48"/>
  <c r="D23" i="48" s="1"/>
  <c r="K33" i="48"/>
  <c r="D33" i="48" s="1"/>
  <c r="K13" i="48"/>
  <c r="D13" i="48" s="1"/>
  <c r="K26" i="48"/>
  <c r="D26" i="48" s="1"/>
  <c r="F33" i="47"/>
  <c r="F26" i="67"/>
  <c r="K20" i="48"/>
  <c r="D20" i="48" s="1"/>
  <c r="N26" i="38"/>
  <c r="N18" i="38"/>
  <c r="N23" i="38"/>
  <c r="E18" i="76"/>
  <c r="E15" i="76"/>
  <c r="C10" i="76"/>
  <c r="E19" i="76"/>
  <c r="B21" i="71" l="1"/>
  <c r="B12" i="43"/>
  <c r="B31" i="71"/>
  <c r="B23" i="71"/>
  <c r="B16" i="67"/>
  <c r="C17" i="46" s="1"/>
  <c r="B17" i="46" s="1"/>
  <c r="N15" i="39"/>
  <c r="C16" i="71"/>
  <c r="B16" i="71" s="1"/>
  <c r="O27" i="67"/>
  <c r="B26" i="71"/>
  <c r="B27" i="71"/>
  <c r="O31" i="67"/>
  <c r="C12" i="76"/>
  <c r="B20" i="71"/>
  <c r="C30" i="49"/>
  <c r="B30" i="49" s="1"/>
  <c r="C21" i="49"/>
  <c r="B21" i="49" s="1"/>
  <c r="C27" i="49"/>
  <c r="B27" i="49" s="1"/>
  <c r="C12" i="49"/>
  <c r="B12" i="49" s="1"/>
  <c r="C12" i="48" s="1"/>
  <c r="B12" i="48" s="1"/>
  <c r="C11" i="49"/>
  <c r="B11" i="49" s="1"/>
  <c r="C31" i="49"/>
  <c r="B31" i="49" s="1"/>
  <c r="C16" i="49"/>
  <c r="B16" i="49" s="1"/>
  <c r="C17" i="49"/>
  <c r="B17" i="49" s="1"/>
  <c r="C14" i="49"/>
  <c r="B14" i="49" s="1"/>
  <c r="C14" i="48" s="1"/>
  <c r="B14" i="48" s="1"/>
  <c r="C20" i="49"/>
  <c r="B20" i="49" s="1"/>
  <c r="C19" i="49"/>
  <c r="B19" i="49" s="1"/>
  <c r="C13" i="49"/>
  <c r="B13" i="49" s="1"/>
  <c r="C13" i="48" s="1"/>
  <c r="B13" i="48" s="1"/>
  <c r="C22" i="49"/>
  <c r="B22" i="49" s="1"/>
  <c r="C25" i="49"/>
  <c r="B25" i="49" s="1"/>
  <c r="C26" i="49"/>
  <c r="B26" i="49" s="1"/>
  <c r="C29" i="49"/>
  <c r="B29" i="49" s="1"/>
  <c r="C28" i="49"/>
  <c r="B28" i="49" s="1"/>
  <c r="C15" i="49"/>
  <c r="B15" i="49" s="1"/>
  <c r="C18" i="49"/>
  <c r="B18" i="49" s="1"/>
  <c r="C24" i="49"/>
  <c r="B24" i="49" s="1"/>
  <c r="E13" i="76"/>
  <c r="C13" i="76" s="1"/>
  <c r="C19" i="76"/>
  <c r="E32" i="76"/>
  <c r="C32" i="76" s="1"/>
  <c r="O32" i="67"/>
  <c r="C20" i="76"/>
  <c r="I31" i="67"/>
  <c r="B30" i="71"/>
  <c r="I29" i="67"/>
  <c r="O11" i="67"/>
  <c r="B11" i="67" s="1"/>
  <c r="C12" i="46" s="1"/>
  <c r="B12" i="46" s="1"/>
  <c r="I25" i="67"/>
  <c r="N12" i="38"/>
  <c r="C16" i="76"/>
  <c r="E28" i="76"/>
  <c r="C28" i="76" s="1"/>
  <c r="C15" i="76"/>
  <c r="O19" i="67"/>
  <c r="B19" i="67" s="1"/>
  <c r="C20" i="46" s="1"/>
  <c r="B20" i="46" s="1"/>
  <c r="I26" i="67"/>
  <c r="C14" i="76"/>
  <c r="N21" i="38"/>
  <c r="O29" i="67"/>
  <c r="E26" i="76"/>
  <c r="C26" i="76" s="1"/>
  <c r="O18" i="67"/>
  <c r="B18" i="67" s="1"/>
  <c r="C19" i="46" s="1"/>
  <c r="B19" i="46" s="1"/>
  <c r="N13" i="38"/>
  <c r="I32" i="67"/>
  <c r="E12" i="48"/>
  <c r="B28" i="71"/>
  <c r="N25" i="38"/>
  <c r="E11" i="76"/>
  <c r="C11" i="76" s="1"/>
  <c r="E23" i="76"/>
  <c r="C23" i="76" s="1"/>
  <c r="E24" i="76"/>
  <c r="C24" i="76" s="1"/>
  <c r="N19" i="39"/>
  <c r="N32" i="39"/>
  <c r="N22" i="38"/>
  <c r="E14" i="48"/>
  <c r="I22" i="67"/>
  <c r="I33" i="47"/>
  <c r="B33" i="47" s="1"/>
  <c r="D34" i="46" s="1"/>
  <c r="N9" i="38"/>
  <c r="O10" i="67"/>
  <c r="B10" i="67" s="1"/>
  <c r="C11" i="46" s="1"/>
  <c r="B11" i="46" s="1"/>
  <c r="N24" i="38"/>
  <c r="N17" i="38"/>
  <c r="B15" i="67"/>
  <c r="C16" i="46" s="1"/>
  <c r="B16" i="46" s="1"/>
  <c r="E22" i="38"/>
  <c r="E14" i="38"/>
  <c r="E20" i="38"/>
  <c r="E26" i="38"/>
  <c r="E33" i="76"/>
  <c r="C33" i="76" s="1"/>
  <c r="N10" i="38"/>
  <c r="E13" i="38"/>
  <c r="Q31" i="38"/>
  <c r="E31" i="76"/>
  <c r="C31" i="76" s="1"/>
  <c r="N27" i="38"/>
  <c r="N31" i="38"/>
  <c r="E11" i="38"/>
  <c r="E29" i="76"/>
  <c r="C29" i="76" s="1"/>
  <c r="N20" i="39"/>
  <c r="C16" i="44"/>
  <c r="C22" i="44"/>
  <c r="C17" i="44"/>
  <c r="C28" i="44"/>
  <c r="O24" i="67"/>
  <c r="C26" i="44"/>
  <c r="O14" i="67"/>
  <c r="B14" i="67" s="1"/>
  <c r="C15" i="46" s="1"/>
  <c r="B15" i="46" s="1"/>
  <c r="E13" i="48"/>
  <c r="C12" i="44"/>
  <c r="E27" i="38"/>
  <c r="E25" i="38"/>
  <c r="E29" i="38"/>
  <c r="E32" i="38"/>
  <c r="E30" i="38"/>
  <c r="E30" i="76"/>
  <c r="C30" i="76" s="1"/>
  <c r="B11" i="43"/>
  <c r="C13" i="42"/>
  <c r="O22" i="67"/>
  <c r="I28" i="67"/>
  <c r="O26" i="67"/>
  <c r="B13" i="43"/>
  <c r="O23" i="67"/>
  <c r="O33" i="67"/>
  <c r="N13" i="39"/>
  <c r="I30" i="67"/>
  <c r="N16" i="39"/>
  <c r="E18" i="38"/>
  <c r="E28" i="38"/>
  <c r="E17" i="76"/>
  <c r="C17" i="76" s="1"/>
  <c r="E23" i="38"/>
  <c r="E10" i="38"/>
  <c r="N14" i="38"/>
  <c r="N28" i="38"/>
  <c r="C18" i="76"/>
  <c r="N30" i="38"/>
  <c r="N16" i="38"/>
  <c r="E17" i="38"/>
  <c r="N20" i="38"/>
  <c r="E27" i="76"/>
  <c r="C27" i="76" s="1"/>
  <c r="E9" i="38"/>
  <c r="E22" i="76"/>
  <c r="C22" i="76" s="1"/>
  <c r="E25" i="76"/>
  <c r="C25" i="76" s="1"/>
  <c r="C33" i="44"/>
  <c r="C25" i="44"/>
  <c r="C23" i="44"/>
  <c r="I24" i="67"/>
  <c r="O28" i="67"/>
  <c r="C12" i="71"/>
  <c r="B12" i="71" s="1"/>
  <c r="C24" i="44"/>
  <c r="I33" i="67"/>
  <c r="N12" i="39"/>
  <c r="E21" i="38"/>
  <c r="E21" i="76"/>
  <c r="C21" i="76" s="1"/>
  <c r="E19" i="38"/>
  <c r="N29" i="38"/>
  <c r="E31" i="38"/>
  <c r="N32" i="38"/>
  <c r="C29" i="44"/>
  <c r="C34" i="44"/>
  <c r="C30" i="44"/>
  <c r="C20" i="44"/>
  <c r="I23" i="67"/>
  <c r="O30" i="67"/>
  <c r="K32" i="48"/>
  <c r="D32" i="48" s="1"/>
  <c r="O25" i="67"/>
  <c r="C32" i="44"/>
  <c r="I27" i="67"/>
  <c r="B27" i="67" s="1"/>
  <c r="C28" i="46" s="1"/>
  <c r="O21" i="67"/>
  <c r="B21" i="67" s="1"/>
  <c r="C22" i="46" s="1"/>
  <c r="B22" i="46" s="1"/>
  <c r="N18" i="39"/>
  <c r="Q26" i="38"/>
  <c r="Q23" i="38"/>
  <c r="Q18" i="38"/>
  <c r="Q20" i="38"/>
  <c r="Q16" i="38"/>
  <c r="Q28" i="38"/>
  <c r="Q14" i="38"/>
  <c r="Q17" i="38"/>
  <c r="Q9" i="38"/>
  <c r="Q29" i="38"/>
  <c r="Q27" i="38"/>
  <c r="Q13" i="38"/>
  <c r="Q24" i="38"/>
  <c r="Q25" i="38"/>
  <c r="Q15" i="38"/>
  <c r="Q22" i="38"/>
  <c r="Q19" i="38"/>
  <c r="B31" i="67" l="1"/>
  <c r="C32" i="46" s="1"/>
  <c r="B25" i="67"/>
  <c r="C26" i="46" s="1"/>
  <c r="B22" i="67"/>
  <c r="C23" i="46" s="1"/>
  <c r="B23" i="67"/>
  <c r="C24" i="46" s="1"/>
  <c r="B26" i="67"/>
  <c r="C27" i="46" s="1"/>
  <c r="B24" i="67"/>
  <c r="C25" i="46" s="1"/>
  <c r="B32" i="67"/>
  <c r="C33" i="46" s="1"/>
  <c r="B33" i="67"/>
  <c r="C34" i="46" s="1"/>
  <c r="B34" i="46" s="1"/>
  <c r="C32" i="49"/>
  <c r="B32" i="49" s="1"/>
  <c r="C23" i="49"/>
  <c r="B23" i="49" s="1"/>
  <c r="C33" i="49"/>
  <c r="B33" i="49" s="1"/>
  <c r="C34" i="49"/>
  <c r="B34" i="49" s="1"/>
  <c r="B29" i="67"/>
  <c r="C30" i="46" s="1"/>
  <c r="N14" i="39"/>
  <c r="N9" i="39"/>
  <c r="N11" i="39"/>
  <c r="N10" i="39"/>
  <c r="Q11" i="38"/>
  <c r="Q32" i="38"/>
  <c r="B30" i="67"/>
  <c r="C31" i="46" s="1"/>
  <c r="Q21" i="38"/>
  <c r="E16" i="38"/>
  <c r="Q30" i="38"/>
  <c r="B28" i="67"/>
  <c r="C29" i="46" s="1"/>
  <c r="E15" i="38"/>
  <c r="Q10" i="38"/>
  <c r="Q12" i="38"/>
  <c r="N17" i="39"/>
  <c r="E24" i="38"/>
  <c r="E12" i="38"/>
  <c r="F52" i="47"/>
  <c r="F51" i="47"/>
  <c r="F50" i="47"/>
  <c r="F49" i="47"/>
  <c r="F48" i="47"/>
  <c r="F40" i="47"/>
  <c r="F39" i="47"/>
  <c r="F47" i="47" l="1"/>
  <c r="F43" i="47"/>
  <c r="F44" i="47"/>
  <c r="F46" i="47"/>
  <c r="F42" i="47"/>
  <c r="I23" i="47"/>
  <c r="B23" i="47" s="1"/>
  <c r="D24" i="46" s="1"/>
  <c r="B24" i="46" s="1"/>
  <c r="I27" i="47"/>
  <c r="B27" i="47" s="1"/>
  <c r="D28" i="46" s="1"/>
  <c r="B28" i="46" s="1"/>
  <c r="I31" i="47"/>
  <c r="B31" i="47" s="1"/>
  <c r="D32" i="46" s="1"/>
  <c r="B32" i="46" s="1"/>
  <c r="Q13" i="42"/>
  <c r="P13" i="42" s="1"/>
  <c r="N13" i="42" s="1"/>
  <c r="D13" i="42" s="1"/>
  <c r="B13" i="42" s="1"/>
  <c r="Q18" i="42"/>
  <c r="P18" i="42" s="1"/>
  <c r="N18" i="42" s="1"/>
  <c r="H18" i="42" s="1"/>
  <c r="Q24" i="42"/>
  <c r="P24" i="42" s="1"/>
  <c r="N24" i="42" s="1"/>
  <c r="H24" i="42" s="1"/>
  <c r="Q29" i="42"/>
  <c r="P29" i="42" s="1"/>
  <c r="N29" i="42" s="1"/>
  <c r="D29" i="42" s="1"/>
  <c r="Q34" i="42"/>
  <c r="P34" i="42" s="1"/>
  <c r="N34" i="42" s="1"/>
  <c r="H34" i="42" s="1"/>
  <c r="Q16" i="42"/>
  <c r="P16" i="42" s="1"/>
  <c r="N16" i="42" s="1"/>
  <c r="D16" i="42" s="1"/>
  <c r="Q21" i="42"/>
  <c r="P21" i="42" s="1"/>
  <c r="N21" i="42" s="1"/>
  <c r="D21" i="42" s="1"/>
  <c r="Q26" i="42"/>
  <c r="P26" i="42" s="1"/>
  <c r="N26" i="42" s="1"/>
  <c r="H26" i="42" s="1"/>
  <c r="Q32" i="42"/>
  <c r="P32" i="42" s="1"/>
  <c r="N32" i="42" s="1"/>
  <c r="D32" i="42" s="1"/>
  <c r="I22" i="47"/>
  <c r="B22" i="47" s="1"/>
  <c r="D23" i="46" s="1"/>
  <c r="B23" i="46" s="1"/>
  <c r="I26" i="47"/>
  <c r="B26" i="47" s="1"/>
  <c r="D27" i="46" s="1"/>
  <c r="B27" i="46" s="1"/>
  <c r="I30" i="47"/>
  <c r="B30" i="47" s="1"/>
  <c r="D31" i="46" s="1"/>
  <c r="B31" i="46" s="1"/>
  <c r="I24" i="47"/>
  <c r="B24" i="47" s="1"/>
  <c r="D25" i="46" s="1"/>
  <c r="B25" i="46" s="1"/>
  <c r="I28" i="47"/>
  <c r="B28" i="47" s="1"/>
  <c r="D29" i="46" s="1"/>
  <c r="B29" i="46" s="1"/>
  <c r="I32" i="47"/>
  <c r="B32" i="47" s="1"/>
  <c r="D33" i="46" s="1"/>
  <c r="B33" i="46" s="1"/>
  <c r="Q14" i="42"/>
  <c r="P14" i="42" s="1"/>
  <c r="N14" i="42" s="1"/>
  <c r="H14" i="42" s="1"/>
  <c r="Q20" i="42"/>
  <c r="P20" i="42" s="1"/>
  <c r="N20" i="42" s="1"/>
  <c r="D20" i="42" s="1"/>
  <c r="Q25" i="42"/>
  <c r="P25" i="42" s="1"/>
  <c r="N25" i="42" s="1"/>
  <c r="D25" i="42" s="1"/>
  <c r="Q30" i="42"/>
  <c r="P30" i="42" s="1"/>
  <c r="N30" i="42" s="1"/>
  <c r="H30" i="42" s="1"/>
  <c r="Q17" i="42"/>
  <c r="P17" i="42" s="1"/>
  <c r="N17" i="42" s="1"/>
  <c r="H17" i="42" s="1"/>
  <c r="Q22" i="42"/>
  <c r="P22" i="42" s="1"/>
  <c r="N22" i="42" s="1"/>
  <c r="H22" i="42" s="1"/>
  <c r="Q28" i="42"/>
  <c r="P28" i="42" s="1"/>
  <c r="Q33" i="42"/>
  <c r="P33" i="42" s="1"/>
  <c r="N33" i="42" s="1"/>
  <c r="D33" i="42" s="1"/>
  <c r="I25" i="47"/>
  <c r="B25" i="47" s="1"/>
  <c r="D26" i="46" s="1"/>
  <c r="B26" i="46" s="1"/>
  <c r="I29" i="47"/>
  <c r="B29" i="47" s="1"/>
  <c r="D30" i="46" s="1"/>
  <c r="B30" i="46" s="1"/>
  <c r="F11" i="48"/>
  <c r="F16" i="48"/>
  <c r="F20" i="48"/>
  <c r="F24" i="48"/>
  <c r="F28" i="48"/>
  <c r="F32" i="48"/>
  <c r="B9" i="77"/>
  <c r="C12" i="39"/>
  <c r="E12" i="39"/>
  <c r="B10" i="77"/>
  <c r="F17" i="48"/>
  <c r="F21" i="48"/>
  <c r="F25" i="48"/>
  <c r="F29" i="48"/>
  <c r="F33" i="48"/>
  <c r="Q12" i="42"/>
  <c r="P12" i="42" s="1"/>
  <c r="N12" i="42" s="1"/>
  <c r="C11" i="39"/>
  <c r="E11" i="39"/>
  <c r="B11" i="77"/>
  <c r="F18" i="48"/>
  <c r="F22" i="48"/>
  <c r="F26" i="48"/>
  <c r="F30" i="48"/>
  <c r="F34" i="48"/>
  <c r="C10" i="39"/>
  <c r="E10" i="39"/>
  <c r="F15" i="48"/>
  <c r="F19" i="48"/>
  <c r="F23" i="48"/>
  <c r="F27" i="48"/>
  <c r="F31" i="48"/>
  <c r="F36" i="47"/>
  <c r="F35" i="47"/>
  <c r="F34" i="47"/>
  <c r="F38" i="47"/>
  <c r="I38" i="47"/>
  <c r="K12" i="39"/>
  <c r="K10" i="39"/>
  <c r="K11" i="39"/>
  <c r="F35" i="67"/>
  <c r="J10" i="76"/>
  <c r="H10" i="76" s="1"/>
  <c r="B10" i="76" s="1"/>
  <c r="N25" i="39"/>
  <c r="N21" i="39"/>
  <c r="N23" i="39"/>
  <c r="N27" i="39"/>
  <c r="F45" i="67"/>
  <c r="N22" i="39"/>
  <c r="N26" i="39"/>
  <c r="N30" i="39"/>
  <c r="N31" i="39"/>
  <c r="N24" i="39"/>
  <c r="N29" i="39"/>
  <c r="N28" i="39"/>
  <c r="C53" i="71"/>
  <c r="C51" i="71"/>
  <c r="C33" i="71"/>
  <c r="D24" i="42" l="1"/>
  <c r="C39" i="71"/>
  <c r="H25" i="42"/>
  <c r="C49" i="71"/>
  <c r="H16" i="42"/>
  <c r="C38" i="71"/>
  <c r="C55" i="71"/>
  <c r="D18" i="42"/>
  <c r="C47" i="71"/>
  <c r="C44" i="71"/>
  <c r="C54" i="71"/>
  <c r="C46" i="71"/>
  <c r="C40" i="71"/>
  <c r="D14" i="42"/>
  <c r="B14" i="42" s="1"/>
  <c r="D30" i="42"/>
  <c r="H21" i="42"/>
  <c r="C45" i="71"/>
  <c r="C52" i="71"/>
  <c r="C51" i="49"/>
  <c r="B51" i="49" s="1"/>
  <c r="C36" i="71"/>
  <c r="F49" i="67"/>
  <c r="F47" i="67"/>
  <c r="D26" i="42"/>
  <c r="C37" i="71"/>
  <c r="D34" i="42"/>
  <c r="H13" i="42"/>
  <c r="H20" i="42"/>
  <c r="D22" i="42"/>
  <c r="H32" i="42"/>
  <c r="H29" i="42"/>
  <c r="D17" i="42"/>
  <c r="L57" i="47"/>
  <c r="C35" i="71"/>
  <c r="F54" i="67"/>
  <c r="I41" i="47"/>
  <c r="F53" i="67"/>
  <c r="I35" i="47"/>
  <c r="F38" i="67"/>
  <c r="H33" i="42"/>
  <c r="F37" i="67"/>
  <c r="L49" i="47"/>
  <c r="F48" i="67"/>
  <c r="F36" i="67"/>
  <c r="F52" i="67"/>
  <c r="N28" i="42"/>
  <c r="D28" i="42" s="1"/>
  <c r="I42" i="47"/>
  <c r="F55" i="67"/>
  <c r="L55" i="47"/>
  <c r="F42" i="67"/>
  <c r="F45" i="47"/>
  <c r="F41" i="67"/>
  <c r="F50" i="67"/>
  <c r="F34" i="67"/>
  <c r="O57" i="47"/>
  <c r="F54" i="47"/>
  <c r="F57" i="47"/>
  <c r="L46" i="47"/>
  <c r="F57" i="67"/>
  <c r="F37" i="47"/>
  <c r="C48" i="71"/>
  <c r="Q41" i="38"/>
  <c r="Q53" i="38"/>
  <c r="H33" i="45"/>
  <c r="F38" i="71"/>
  <c r="F34" i="71"/>
  <c r="O36" i="67"/>
  <c r="H25" i="45"/>
  <c r="F40" i="71"/>
  <c r="I43" i="67"/>
  <c r="H16" i="45"/>
  <c r="I50" i="67"/>
  <c r="O48" i="47"/>
  <c r="I44" i="47"/>
  <c r="H18" i="45"/>
  <c r="I40" i="67"/>
  <c r="O35" i="47"/>
  <c r="I47" i="47"/>
  <c r="F44" i="71"/>
  <c r="F36" i="71"/>
  <c r="I35" i="67"/>
  <c r="O46" i="47"/>
  <c r="I46" i="47"/>
  <c r="H28" i="45"/>
  <c r="O37" i="47"/>
  <c r="O53" i="47"/>
  <c r="K50" i="48"/>
  <c r="D50" i="48" s="1"/>
  <c r="K45" i="48"/>
  <c r="D45" i="48" s="1"/>
  <c r="K52" i="48"/>
  <c r="D52" i="48" s="1"/>
  <c r="K36" i="48"/>
  <c r="D36" i="48" s="1"/>
  <c r="K35" i="48"/>
  <c r="D35" i="48" s="1"/>
  <c r="F54" i="71"/>
  <c r="K56" i="48"/>
  <c r="D56" i="48" s="1"/>
  <c r="K51" i="48"/>
  <c r="D51" i="48" s="1"/>
  <c r="I38" i="43"/>
  <c r="I40" i="43"/>
  <c r="I50" i="43"/>
  <c r="F42" i="71"/>
  <c r="F47" i="71"/>
  <c r="C31" i="48"/>
  <c r="E31" i="48"/>
  <c r="C26" i="43"/>
  <c r="K25" i="39"/>
  <c r="E17" i="39"/>
  <c r="C15" i="48"/>
  <c r="E15" i="48"/>
  <c r="E28" i="39"/>
  <c r="C26" i="48"/>
  <c r="B26" i="48" s="1"/>
  <c r="E26" i="48"/>
  <c r="C21" i="43"/>
  <c r="K20" i="39"/>
  <c r="H12" i="42"/>
  <c r="D12" i="42"/>
  <c r="E31" i="39"/>
  <c r="C29" i="48"/>
  <c r="E29" i="48"/>
  <c r="C24" i="43"/>
  <c r="K23" i="39"/>
  <c r="E15" i="39"/>
  <c r="E32" i="48"/>
  <c r="C32" i="48"/>
  <c r="B32" i="48" s="1"/>
  <c r="C27" i="43"/>
  <c r="K26" i="39"/>
  <c r="E18" i="39"/>
  <c r="E16" i="48"/>
  <c r="C16" i="48"/>
  <c r="B16" i="48" s="1"/>
  <c r="C10" i="43"/>
  <c r="K9" i="39"/>
  <c r="H11" i="45"/>
  <c r="C42" i="71"/>
  <c r="C43" i="71"/>
  <c r="Q43" i="38"/>
  <c r="Q37" i="38"/>
  <c r="Q54" i="38"/>
  <c r="L41" i="47"/>
  <c r="L54" i="47"/>
  <c r="I57" i="47"/>
  <c r="H31" i="45"/>
  <c r="H15" i="45"/>
  <c r="F46" i="71"/>
  <c r="I41" i="67"/>
  <c r="O55" i="47"/>
  <c r="O57" i="67"/>
  <c r="F40" i="67"/>
  <c r="O54" i="47"/>
  <c r="H24" i="45"/>
  <c r="F39" i="71"/>
  <c r="B39" i="71" s="1"/>
  <c r="I42" i="67"/>
  <c r="O44" i="47"/>
  <c r="I56" i="47"/>
  <c r="H22" i="45"/>
  <c r="I52" i="67"/>
  <c r="I36" i="67"/>
  <c r="I51" i="47"/>
  <c r="I39" i="47"/>
  <c r="H13" i="45"/>
  <c r="O38" i="47"/>
  <c r="I46" i="67"/>
  <c r="F53" i="47"/>
  <c r="F55" i="47"/>
  <c r="K46" i="48"/>
  <c r="D46" i="48" s="1"/>
  <c r="K41" i="48"/>
  <c r="D41" i="48" s="1"/>
  <c r="K48" i="48"/>
  <c r="D48" i="48" s="1"/>
  <c r="K47" i="48"/>
  <c r="D47" i="48" s="1"/>
  <c r="F56" i="47"/>
  <c r="I48" i="43"/>
  <c r="K57" i="48"/>
  <c r="D57" i="48" s="1"/>
  <c r="I35" i="43"/>
  <c r="I34" i="43"/>
  <c r="I45" i="43"/>
  <c r="I44" i="43"/>
  <c r="H10" i="45"/>
  <c r="I52" i="43"/>
  <c r="I51" i="43"/>
  <c r="F56" i="71"/>
  <c r="F48" i="71"/>
  <c r="F50" i="71"/>
  <c r="I54" i="43"/>
  <c r="C30" i="43"/>
  <c r="K29" i="39"/>
  <c r="E21" i="39"/>
  <c r="C19" i="48"/>
  <c r="E19" i="48"/>
  <c r="C14" i="43"/>
  <c r="K13" i="39"/>
  <c r="E32" i="39"/>
  <c r="C30" i="48"/>
  <c r="B30" i="48" s="1"/>
  <c r="E30" i="48"/>
  <c r="C25" i="43"/>
  <c r="K24" i="39"/>
  <c r="E16" i="39"/>
  <c r="C33" i="48"/>
  <c r="E33" i="48"/>
  <c r="C28" i="43"/>
  <c r="K27" i="39"/>
  <c r="E19" i="39"/>
  <c r="C17" i="48"/>
  <c r="E17" i="48"/>
  <c r="Q35" i="42"/>
  <c r="P35" i="42" s="1"/>
  <c r="N35" i="42" s="1"/>
  <c r="Q27" i="42"/>
  <c r="P27" i="42" s="1"/>
  <c r="N27" i="42" s="1"/>
  <c r="Q19" i="42"/>
  <c r="P19" i="42" s="1"/>
  <c r="N19" i="42" s="1"/>
  <c r="C31" i="43"/>
  <c r="K30" i="39"/>
  <c r="E22" i="39"/>
  <c r="C20" i="48"/>
  <c r="B20" i="48" s="1"/>
  <c r="E20" i="48"/>
  <c r="C15" i="43"/>
  <c r="K14" i="39"/>
  <c r="Q47" i="38"/>
  <c r="Q39" i="38"/>
  <c r="Q48" i="38"/>
  <c r="Q46" i="38"/>
  <c r="L56" i="47"/>
  <c r="O47" i="67"/>
  <c r="O38" i="67"/>
  <c r="L50" i="47"/>
  <c r="I45" i="47"/>
  <c r="I37" i="47"/>
  <c r="H19" i="45"/>
  <c r="O44" i="67"/>
  <c r="I53" i="67"/>
  <c r="I37" i="67"/>
  <c r="O47" i="47"/>
  <c r="I51" i="67"/>
  <c r="O42" i="47"/>
  <c r="I34" i="47"/>
  <c r="H32" i="45"/>
  <c r="I34" i="67"/>
  <c r="O56" i="47"/>
  <c r="O40" i="47"/>
  <c r="I52" i="47"/>
  <c r="I36" i="47"/>
  <c r="H26" i="45"/>
  <c r="F33" i="71"/>
  <c r="B33" i="71" s="1"/>
  <c r="I48" i="67"/>
  <c r="O51" i="47"/>
  <c r="I43" i="47"/>
  <c r="H21" i="45"/>
  <c r="I47" i="67"/>
  <c r="H12" i="45"/>
  <c r="I38" i="67"/>
  <c r="F39" i="67"/>
  <c r="O49" i="47"/>
  <c r="F41" i="47"/>
  <c r="K55" i="48"/>
  <c r="D55" i="48" s="1"/>
  <c r="K42" i="48"/>
  <c r="D42" i="48" s="1"/>
  <c r="K53" i="48"/>
  <c r="D53" i="48" s="1"/>
  <c r="K37" i="48"/>
  <c r="D37" i="48" s="1"/>
  <c r="K44" i="48"/>
  <c r="D44" i="48" s="1"/>
  <c r="K43" i="48"/>
  <c r="D43" i="48" s="1"/>
  <c r="I36" i="43"/>
  <c r="I47" i="43"/>
  <c r="I46" i="43"/>
  <c r="I41" i="43"/>
  <c r="F49" i="71"/>
  <c r="B49" i="71" s="1"/>
  <c r="I49" i="43"/>
  <c r="F51" i="67"/>
  <c r="F53" i="71"/>
  <c r="B53" i="71" s="1"/>
  <c r="F55" i="71"/>
  <c r="B55" i="71" s="1"/>
  <c r="I55" i="43"/>
  <c r="C10" i="38"/>
  <c r="E25" i="39"/>
  <c r="C23" i="48"/>
  <c r="E23" i="48"/>
  <c r="C18" i="43"/>
  <c r="K17" i="39"/>
  <c r="C34" i="48"/>
  <c r="E34" i="48"/>
  <c r="C29" i="43"/>
  <c r="K28" i="39"/>
  <c r="E20" i="39"/>
  <c r="E18" i="48"/>
  <c r="C18" i="48"/>
  <c r="B18" i="48" s="1"/>
  <c r="C32" i="43"/>
  <c r="K31" i="39"/>
  <c r="E23" i="39"/>
  <c r="C21" i="48"/>
  <c r="E21" i="48"/>
  <c r="C16" i="43"/>
  <c r="K15" i="39"/>
  <c r="E26" i="39"/>
  <c r="C24" i="48"/>
  <c r="B24" i="48" s="1"/>
  <c r="E24" i="48"/>
  <c r="C19" i="43"/>
  <c r="K18" i="39"/>
  <c r="E9" i="39"/>
  <c r="I53" i="47"/>
  <c r="H27" i="45"/>
  <c r="C41" i="71"/>
  <c r="C50" i="71"/>
  <c r="C34" i="71"/>
  <c r="Q51" i="38"/>
  <c r="C56" i="71"/>
  <c r="Q42" i="38"/>
  <c r="L39" i="47"/>
  <c r="L53" i="47"/>
  <c r="F46" i="67"/>
  <c r="O45" i="67"/>
  <c r="L34" i="47"/>
  <c r="I49" i="47"/>
  <c r="H23" i="45"/>
  <c r="O40" i="67"/>
  <c r="O39" i="47"/>
  <c r="I55" i="47"/>
  <c r="H17" i="45"/>
  <c r="F56" i="67"/>
  <c r="C11" i="38"/>
  <c r="O34" i="47"/>
  <c r="I50" i="47"/>
  <c r="O52" i="47"/>
  <c r="O36" i="47"/>
  <c r="I48" i="47"/>
  <c r="I40" i="47"/>
  <c r="H30" i="45"/>
  <c r="H14" i="45"/>
  <c r="F45" i="71"/>
  <c r="F41" i="71"/>
  <c r="I44" i="67"/>
  <c r="O43" i="47"/>
  <c r="H29" i="45"/>
  <c r="I39" i="67"/>
  <c r="F44" i="67"/>
  <c r="O50" i="47"/>
  <c r="I54" i="47"/>
  <c r="H20" i="45"/>
  <c r="F43" i="71"/>
  <c r="F35" i="71"/>
  <c r="F37" i="71"/>
  <c r="K54" i="48"/>
  <c r="D54" i="48" s="1"/>
  <c r="K38" i="48"/>
  <c r="D38" i="48" s="1"/>
  <c r="K49" i="48"/>
  <c r="D49" i="48" s="1"/>
  <c r="K40" i="48"/>
  <c r="D40" i="48" s="1"/>
  <c r="K39" i="48"/>
  <c r="D39" i="48" s="1"/>
  <c r="F52" i="71"/>
  <c r="B52" i="71" s="1"/>
  <c r="I43" i="43"/>
  <c r="I42" i="43"/>
  <c r="I37" i="43"/>
  <c r="I39" i="43"/>
  <c r="F43" i="67"/>
  <c r="F51" i="71"/>
  <c r="B51" i="71" s="1"/>
  <c r="K58" i="48"/>
  <c r="D58" i="48" s="1"/>
  <c r="E29" i="39"/>
  <c r="C27" i="48"/>
  <c r="E27" i="48"/>
  <c r="C22" i="43"/>
  <c r="K21" i="39"/>
  <c r="E13" i="39"/>
  <c r="C33" i="43"/>
  <c r="K32" i="39"/>
  <c r="E24" i="39"/>
  <c r="C22" i="48"/>
  <c r="B22" i="48" s="1"/>
  <c r="E22" i="48"/>
  <c r="C17" i="43"/>
  <c r="K16" i="39"/>
  <c r="E27" i="39"/>
  <c r="C25" i="48"/>
  <c r="E25" i="48"/>
  <c r="C20" i="43"/>
  <c r="K19" i="39"/>
  <c r="Q31" i="42"/>
  <c r="P31" i="42" s="1"/>
  <c r="N31" i="42" s="1"/>
  <c r="Q23" i="42"/>
  <c r="P23" i="42" s="1"/>
  <c r="N23" i="42" s="1"/>
  <c r="Q15" i="42"/>
  <c r="P15" i="42" s="1"/>
  <c r="N15" i="42" s="1"/>
  <c r="E30" i="39"/>
  <c r="E28" i="48"/>
  <c r="C28" i="48"/>
  <c r="B28" i="48" s="1"/>
  <c r="C23" i="43"/>
  <c r="K22" i="39"/>
  <c r="E14" i="39"/>
  <c r="C11" i="48"/>
  <c r="E11" i="48"/>
  <c r="C12" i="38"/>
  <c r="E48" i="76"/>
  <c r="C48" i="76" s="1"/>
  <c r="B8" i="78"/>
  <c r="N55" i="38"/>
  <c r="N53" i="38"/>
  <c r="J33" i="76"/>
  <c r="H33" i="76" s="1"/>
  <c r="B33" i="76" s="1"/>
  <c r="B13" i="78"/>
  <c r="B19" i="78"/>
  <c r="B9" i="78"/>
  <c r="B17" i="78"/>
  <c r="B10" i="78"/>
  <c r="N46" i="38"/>
  <c r="B22" i="78"/>
  <c r="J26" i="76"/>
  <c r="H26" i="76" s="1"/>
  <c r="B26" i="76" s="1"/>
  <c r="J14" i="76"/>
  <c r="H14" i="76" s="1"/>
  <c r="B14" i="76" s="1"/>
  <c r="J29" i="76"/>
  <c r="H29" i="76" s="1"/>
  <c r="B29" i="76" s="1"/>
  <c r="J21" i="76"/>
  <c r="H21" i="76" s="1"/>
  <c r="B21" i="76" s="1"/>
  <c r="J20" i="76"/>
  <c r="H20" i="76" s="1"/>
  <c r="B20" i="76" s="1"/>
  <c r="J32" i="76"/>
  <c r="H32" i="76" s="1"/>
  <c r="B32" i="76" s="1"/>
  <c r="J16" i="76"/>
  <c r="H16" i="76" s="1"/>
  <c r="B16" i="76" s="1"/>
  <c r="J31" i="76"/>
  <c r="H31" i="76" s="1"/>
  <c r="B31" i="76" s="1"/>
  <c r="J15" i="76"/>
  <c r="H15" i="76" s="1"/>
  <c r="B15" i="76" s="1"/>
  <c r="N47" i="38"/>
  <c r="B12" i="78"/>
  <c r="N35" i="38"/>
  <c r="N38" i="38"/>
  <c r="J17" i="76"/>
  <c r="H17" i="76" s="1"/>
  <c r="B17" i="76" s="1"/>
  <c r="J30" i="76"/>
  <c r="H30" i="76" s="1"/>
  <c r="B30" i="76" s="1"/>
  <c r="J22" i="76"/>
  <c r="H22" i="76" s="1"/>
  <c r="B22" i="76" s="1"/>
  <c r="J18" i="76"/>
  <c r="H18" i="76" s="1"/>
  <c r="B18" i="76" s="1"/>
  <c r="J25" i="76"/>
  <c r="H25" i="76" s="1"/>
  <c r="B25" i="76" s="1"/>
  <c r="N36" i="38"/>
  <c r="J28" i="76"/>
  <c r="H28" i="76" s="1"/>
  <c r="B28" i="76" s="1"/>
  <c r="J12" i="76"/>
  <c r="H12" i="76" s="1"/>
  <c r="B12" i="76" s="1"/>
  <c r="J24" i="76"/>
  <c r="H24" i="76" s="1"/>
  <c r="B24" i="76" s="1"/>
  <c r="J23" i="76"/>
  <c r="H23" i="76" s="1"/>
  <c r="B23" i="76" s="1"/>
  <c r="B11" i="78"/>
  <c r="B26" i="78"/>
  <c r="E56" i="76"/>
  <c r="B24" i="78"/>
  <c r="E52" i="76"/>
  <c r="C52" i="76" s="1"/>
  <c r="J27" i="76"/>
  <c r="H27" i="76" s="1"/>
  <c r="B27" i="76" s="1"/>
  <c r="J19" i="76"/>
  <c r="H19" i="76" s="1"/>
  <c r="B19" i="76" s="1"/>
  <c r="J11" i="76"/>
  <c r="H11" i="76" s="1"/>
  <c r="B11" i="76" s="1"/>
  <c r="J13" i="76"/>
  <c r="H13" i="76" s="1"/>
  <c r="B13" i="76" s="1"/>
  <c r="B44" i="71" l="1"/>
  <c r="B36" i="71"/>
  <c r="B37" i="71"/>
  <c r="E34" i="76"/>
  <c r="C34" i="76" s="1"/>
  <c r="N41" i="38"/>
  <c r="E45" i="76"/>
  <c r="E51" i="76"/>
  <c r="C51" i="76" s="1"/>
  <c r="B38" i="71"/>
  <c r="B34" i="71"/>
  <c r="C24" i="39"/>
  <c r="I45" i="67"/>
  <c r="B47" i="71"/>
  <c r="B40" i="71"/>
  <c r="O48" i="67"/>
  <c r="B46" i="71"/>
  <c r="L51" i="47"/>
  <c r="B54" i="71"/>
  <c r="O34" i="67"/>
  <c r="H28" i="42"/>
  <c r="B35" i="71"/>
  <c r="L38" i="47"/>
  <c r="C29" i="39"/>
  <c r="L52" i="47"/>
  <c r="C14" i="39"/>
  <c r="B45" i="71"/>
  <c r="C9" i="39"/>
  <c r="O55" i="67"/>
  <c r="B56" i="71"/>
  <c r="L36" i="47"/>
  <c r="E42" i="76"/>
  <c r="C42" i="76" s="1"/>
  <c r="C20" i="39"/>
  <c r="I56" i="67"/>
  <c r="E49" i="76"/>
  <c r="C49" i="76" s="1"/>
  <c r="C23" i="39"/>
  <c r="C45" i="76"/>
  <c r="N40" i="38"/>
  <c r="C56" i="49"/>
  <c r="B56" i="49" s="1"/>
  <c r="C40" i="49"/>
  <c r="B40" i="49" s="1"/>
  <c r="C44" i="49"/>
  <c r="B44" i="49" s="1"/>
  <c r="C54" i="49"/>
  <c r="B54" i="49" s="1"/>
  <c r="C41" i="49"/>
  <c r="B41" i="49" s="1"/>
  <c r="C45" i="49"/>
  <c r="B45" i="49" s="1"/>
  <c r="C55" i="49"/>
  <c r="B55" i="49" s="1"/>
  <c r="C35" i="49"/>
  <c r="B35" i="49" s="1"/>
  <c r="C46" i="49"/>
  <c r="B46" i="49" s="1"/>
  <c r="C50" i="49"/>
  <c r="B50" i="49" s="1"/>
  <c r="C43" i="49"/>
  <c r="B43" i="49" s="1"/>
  <c r="C53" i="49"/>
  <c r="B53" i="49" s="1"/>
  <c r="C38" i="49"/>
  <c r="B38" i="49" s="1"/>
  <c r="C48" i="49"/>
  <c r="B48" i="49" s="1"/>
  <c r="C49" i="49"/>
  <c r="B49" i="49" s="1"/>
  <c r="C39" i="49"/>
  <c r="B39" i="49" s="1"/>
  <c r="C37" i="49"/>
  <c r="B37" i="49" s="1"/>
  <c r="N39" i="38"/>
  <c r="E55" i="76"/>
  <c r="C55" i="76" s="1"/>
  <c r="I54" i="67"/>
  <c r="C56" i="76"/>
  <c r="E35" i="76"/>
  <c r="C35" i="76" s="1"/>
  <c r="C13" i="39"/>
  <c r="O37" i="67"/>
  <c r="O39" i="67"/>
  <c r="B50" i="71"/>
  <c r="I53" i="43"/>
  <c r="O50" i="67"/>
  <c r="E50" i="76"/>
  <c r="C50" i="76" s="1"/>
  <c r="C30" i="39"/>
  <c r="C25" i="39"/>
  <c r="L37" i="47"/>
  <c r="O35" i="67"/>
  <c r="C27" i="39"/>
  <c r="I57" i="67"/>
  <c r="C26" i="39"/>
  <c r="O52" i="67"/>
  <c r="B25" i="48"/>
  <c r="B42" i="71"/>
  <c r="B19" i="48"/>
  <c r="B17" i="48"/>
  <c r="N51" i="38"/>
  <c r="E43" i="76"/>
  <c r="C43" i="76" s="1"/>
  <c r="E53" i="76"/>
  <c r="C53" i="76" s="1"/>
  <c r="E54" i="76"/>
  <c r="C54" i="76" s="1"/>
  <c r="O41" i="47"/>
  <c r="E38" i="76"/>
  <c r="C38" i="76" s="1"/>
  <c r="E47" i="76"/>
  <c r="C47" i="76" s="1"/>
  <c r="E40" i="76"/>
  <c r="C40" i="76" s="1"/>
  <c r="B11" i="48"/>
  <c r="O46" i="67"/>
  <c r="L47" i="47"/>
  <c r="B15" i="48"/>
  <c r="O51" i="67"/>
  <c r="I56" i="43"/>
  <c r="B31" i="78"/>
  <c r="B18" i="78"/>
  <c r="B27" i="78"/>
  <c r="E41" i="38"/>
  <c r="N34" i="38"/>
  <c r="N49" i="38"/>
  <c r="N37" i="38"/>
  <c r="E55" i="38"/>
  <c r="B25" i="77"/>
  <c r="B20" i="77"/>
  <c r="B16" i="77"/>
  <c r="B17" i="77"/>
  <c r="B28" i="77"/>
  <c r="B12" i="77"/>
  <c r="E36" i="76"/>
  <c r="C36" i="76" s="1"/>
  <c r="N56" i="38"/>
  <c r="N54" i="38"/>
  <c r="Q45" i="38"/>
  <c r="D23" i="42"/>
  <c r="H23" i="42"/>
  <c r="B27" i="48"/>
  <c r="D30" i="44"/>
  <c r="B30" i="44" s="1"/>
  <c r="B29" i="45"/>
  <c r="D15" i="44"/>
  <c r="B15" i="44" s="1"/>
  <c r="B14" i="45"/>
  <c r="D24" i="44"/>
  <c r="B24" i="44" s="1"/>
  <c r="B23" i="45"/>
  <c r="D26" i="39"/>
  <c r="H26" i="39"/>
  <c r="B19" i="43"/>
  <c r="C21" i="42"/>
  <c r="B21" i="42" s="1"/>
  <c r="B32" i="43"/>
  <c r="C34" i="42"/>
  <c r="B34" i="42" s="1"/>
  <c r="D22" i="44"/>
  <c r="B22" i="44" s="1"/>
  <c r="B21" i="45"/>
  <c r="D33" i="44"/>
  <c r="B33" i="44" s="1"/>
  <c r="B32" i="45"/>
  <c r="D18" i="39"/>
  <c r="H18" i="39"/>
  <c r="I49" i="67"/>
  <c r="L43" i="47"/>
  <c r="L44" i="47"/>
  <c r="B15" i="43"/>
  <c r="C17" i="42"/>
  <c r="B17" i="42" s="1"/>
  <c r="C22" i="39"/>
  <c r="H27" i="42"/>
  <c r="D27" i="42"/>
  <c r="C32" i="39"/>
  <c r="B14" i="43"/>
  <c r="C16" i="42"/>
  <c r="B16" i="42" s="1"/>
  <c r="H14" i="39"/>
  <c r="D14" i="39"/>
  <c r="L42" i="47"/>
  <c r="O54" i="67"/>
  <c r="H10" i="39"/>
  <c r="D10" i="39"/>
  <c r="B10" i="39" s="1"/>
  <c r="B27" i="43"/>
  <c r="C29" i="42"/>
  <c r="B29" i="42" s="1"/>
  <c r="B29" i="48"/>
  <c r="B21" i="43"/>
  <c r="C23" i="42"/>
  <c r="C17" i="39"/>
  <c r="I57" i="43"/>
  <c r="D29" i="44"/>
  <c r="B29" i="44" s="1"/>
  <c r="B28" i="45"/>
  <c r="H17" i="39"/>
  <c r="D17" i="39"/>
  <c r="D15" i="39"/>
  <c r="H15" i="39"/>
  <c r="L35" i="47"/>
  <c r="B15" i="78"/>
  <c r="Q49" i="38"/>
  <c r="B23" i="78"/>
  <c r="E44" i="38"/>
  <c r="E34" i="38"/>
  <c r="E54" i="38"/>
  <c r="N42" i="38"/>
  <c r="N48" i="38"/>
  <c r="B15" i="77"/>
  <c r="E49" i="38"/>
  <c r="B14" i="77"/>
  <c r="B22" i="77"/>
  <c r="B13" i="77"/>
  <c r="B26" i="77"/>
  <c r="N52" i="38"/>
  <c r="E44" i="76"/>
  <c r="C44" i="76" s="1"/>
  <c r="Q34" i="38"/>
  <c r="E57" i="76"/>
  <c r="C57" i="76" s="1"/>
  <c r="N50" i="38"/>
  <c r="H31" i="42"/>
  <c r="D31" i="42"/>
  <c r="B17" i="43"/>
  <c r="C19" i="42"/>
  <c r="H19" i="39"/>
  <c r="D19" i="39"/>
  <c r="D29" i="39"/>
  <c r="H29" i="39"/>
  <c r="H16" i="39"/>
  <c r="D16" i="39"/>
  <c r="B41" i="71"/>
  <c r="D28" i="44"/>
  <c r="B28" i="44" s="1"/>
  <c r="B27" i="45"/>
  <c r="L40" i="47"/>
  <c r="H11" i="39"/>
  <c r="D11" i="39"/>
  <c r="B11" i="39" s="1"/>
  <c r="D25" i="39"/>
  <c r="H25" i="39"/>
  <c r="D20" i="44"/>
  <c r="B20" i="44" s="1"/>
  <c r="B19" i="45"/>
  <c r="H35" i="42"/>
  <c r="D35" i="42"/>
  <c r="B28" i="43"/>
  <c r="C30" i="42"/>
  <c r="B30" i="42" s="1"/>
  <c r="B25" i="43"/>
  <c r="C27" i="42"/>
  <c r="H9" i="39"/>
  <c r="D9" i="39"/>
  <c r="H12" i="39"/>
  <c r="D12" i="39"/>
  <c r="B12" i="39" s="1"/>
  <c r="D21" i="39"/>
  <c r="H21" i="39"/>
  <c r="I55" i="67"/>
  <c r="D16" i="44"/>
  <c r="B16" i="44" s="1"/>
  <c r="B15" i="45"/>
  <c r="O43" i="67"/>
  <c r="D12" i="44"/>
  <c r="B12" i="44" s="1"/>
  <c r="B11" i="45"/>
  <c r="L48" i="47"/>
  <c r="C18" i="39"/>
  <c r="C15" i="39"/>
  <c r="D19" i="44"/>
  <c r="B19" i="44" s="1"/>
  <c r="B18" i="45"/>
  <c r="D17" i="44"/>
  <c r="B17" i="44" s="1"/>
  <c r="B16" i="45"/>
  <c r="H32" i="39"/>
  <c r="D32" i="39"/>
  <c r="B16" i="78"/>
  <c r="B20" i="78"/>
  <c r="B29" i="78"/>
  <c r="B21" i="78"/>
  <c r="H9" i="38"/>
  <c r="N33" i="38"/>
  <c r="N43" i="38"/>
  <c r="N45" i="38"/>
  <c r="B23" i="77"/>
  <c r="B31" i="77"/>
  <c r="B19" i="77"/>
  <c r="B27" i="77"/>
  <c r="E42" i="38"/>
  <c r="B21" i="77"/>
  <c r="B24" i="77"/>
  <c r="Q50" i="38"/>
  <c r="E41" i="76"/>
  <c r="C41" i="76" s="1"/>
  <c r="B23" i="43"/>
  <c r="C25" i="42"/>
  <c r="B25" i="42" s="1"/>
  <c r="D21" i="44"/>
  <c r="B21" i="44" s="1"/>
  <c r="B20" i="45"/>
  <c r="B30" i="45"/>
  <c r="D31" i="44"/>
  <c r="B31" i="44" s="1"/>
  <c r="D18" i="44"/>
  <c r="B18" i="44" s="1"/>
  <c r="B17" i="45"/>
  <c r="B16" i="43"/>
  <c r="C18" i="42"/>
  <c r="B18" i="42" s="1"/>
  <c r="B29" i="43"/>
  <c r="C31" i="42"/>
  <c r="B18" i="43"/>
  <c r="C20" i="42"/>
  <c r="B20" i="42" s="1"/>
  <c r="D13" i="44"/>
  <c r="B13" i="44" s="1"/>
  <c r="B12" i="45"/>
  <c r="B26" i="45"/>
  <c r="D27" i="44"/>
  <c r="B27" i="44" s="1"/>
  <c r="B31" i="43"/>
  <c r="C33" i="42"/>
  <c r="B33" i="42" s="1"/>
  <c r="B33" i="48"/>
  <c r="B30" i="43"/>
  <c r="C32" i="42"/>
  <c r="B32" i="42" s="1"/>
  <c r="D11" i="44"/>
  <c r="B11" i="44" s="1"/>
  <c r="B10" i="45"/>
  <c r="D14" i="44"/>
  <c r="B14" i="44" s="1"/>
  <c r="B13" i="45"/>
  <c r="D23" i="44"/>
  <c r="B23" i="44" s="1"/>
  <c r="B22" i="45"/>
  <c r="D23" i="39"/>
  <c r="H23" i="39"/>
  <c r="O56" i="67"/>
  <c r="D30" i="39"/>
  <c r="H30" i="39"/>
  <c r="O53" i="67"/>
  <c r="O42" i="67"/>
  <c r="B43" i="71"/>
  <c r="B10" i="43"/>
  <c r="C12" i="42"/>
  <c r="B12" i="42" s="1"/>
  <c r="C31" i="39"/>
  <c r="B26" i="43"/>
  <c r="C28" i="42"/>
  <c r="B28" i="42" s="1"/>
  <c r="O45" i="47"/>
  <c r="L45" i="47"/>
  <c r="H24" i="39"/>
  <c r="D24" i="39"/>
  <c r="D34" i="44"/>
  <c r="B34" i="44" s="1"/>
  <c r="B33" i="45"/>
  <c r="B14" i="78"/>
  <c r="B25" i="78"/>
  <c r="B30" i="78"/>
  <c r="B28" i="78"/>
  <c r="E36" i="38"/>
  <c r="E38" i="38"/>
  <c r="N44" i="38"/>
  <c r="B30" i="77"/>
  <c r="B18" i="77"/>
  <c r="B29" i="77"/>
  <c r="B8" i="77"/>
  <c r="E39" i="76"/>
  <c r="C39" i="76" s="1"/>
  <c r="E46" i="76"/>
  <c r="C46" i="76" s="1"/>
  <c r="E37" i="76"/>
  <c r="C37" i="76" s="1"/>
  <c r="D15" i="42"/>
  <c r="B15" i="42" s="1"/>
  <c r="H15" i="42"/>
  <c r="B20" i="43"/>
  <c r="C22" i="42"/>
  <c r="B22" i="42" s="1"/>
  <c r="B33" i="43"/>
  <c r="C35" i="42"/>
  <c r="B22" i="43"/>
  <c r="C24" i="42"/>
  <c r="B24" i="42" s="1"/>
  <c r="H28" i="39"/>
  <c r="D28" i="39"/>
  <c r="H13" i="39"/>
  <c r="D13" i="39"/>
  <c r="O41" i="67"/>
  <c r="H22" i="39"/>
  <c r="D22" i="39"/>
  <c r="B21" i="48"/>
  <c r="B34" i="48"/>
  <c r="B23" i="48"/>
  <c r="D20" i="39"/>
  <c r="H20" i="39"/>
  <c r="H31" i="39"/>
  <c r="D31" i="39"/>
  <c r="O49" i="67"/>
  <c r="H19" i="42"/>
  <c r="D19" i="42"/>
  <c r="C19" i="39"/>
  <c r="C16" i="39"/>
  <c r="C21" i="39"/>
  <c r="D25" i="44"/>
  <c r="B25" i="44" s="1"/>
  <c r="B24" i="45"/>
  <c r="D32" i="44"/>
  <c r="B32" i="44" s="1"/>
  <c r="B31" i="45"/>
  <c r="B24" i="43"/>
  <c r="C26" i="42"/>
  <c r="B26" i="42" s="1"/>
  <c r="C28" i="39"/>
  <c r="B31" i="48"/>
  <c r="D27" i="39"/>
  <c r="H27" i="39"/>
  <c r="D26" i="44"/>
  <c r="B26" i="44" s="1"/>
  <c r="B25" i="45"/>
  <c r="B48" i="71"/>
  <c r="Q38" i="38"/>
  <c r="Q36" i="38"/>
  <c r="Q35" i="38"/>
  <c r="Q44" i="38"/>
  <c r="Q33" i="38"/>
  <c r="Q52" i="38"/>
  <c r="B24" i="39" l="1"/>
  <c r="B29" i="39"/>
  <c r="B19" i="39"/>
  <c r="B35" i="42"/>
  <c r="B14" i="39"/>
  <c r="B26" i="39"/>
  <c r="B23" i="39"/>
  <c r="B27" i="39"/>
  <c r="B9" i="39"/>
  <c r="B13" i="39"/>
  <c r="B20" i="39"/>
  <c r="B16" i="39"/>
  <c r="C52" i="49"/>
  <c r="B52" i="49" s="1"/>
  <c r="C58" i="49"/>
  <c r="B58" i="49" s="1"/>
  <c r="C42" i="49"/>
  <c r="B42" i="49" s="1"/>
  <c r="C47" i="49"/>
  <c r="B47" i="49" s="1"/>
  <c r="C57" i="49"/>
  <c r="B57" i="49" s="1"/>
  <c r="C36" i="49"/>
  <c r="B36" i="49" s="1"/>
  <c r="B27" i="42"/>
  <c r="B30" i="39"/>
  <c r="B25" i="39"/>
  <c r="B18" i="39"/>
  <c r="B21" i="39"/>
  <c r="B15" i="39"/>
  <c r="B28" i="39"/>
  <c r="B31" i="42"/>
  <c r="B23" i="42"/>
  <c r="B17" i="39"/>
  <c r="D24" i="38"/>
  <c r="H24" i="38"/>
  <c r="D22" i="38"/>
  <c r="H22" i="38"/>
  <c r="H18" i="38"/>
  <c r="D28" i="38"/>
  <c r="H28" i="38"/>
  <c r="C9" i="38"/>
  <c r="K26" i="38"/>
  <c r="C26" i="38"/>
  <c r="C14" i="38"/>
  <c r="K12" i="38"/>
  <c r="K14" i="38"/>
  <c r="K10" i="38"/>
  <c r="K23" i="38"/>
  <c r="B19" i="42"/>
  <c r="E43" i="38"/>
  <c r="E33" i="38"/>
  <c r="E56" i="38"/>
  <c r="E35" i="38"/>
  <c r="E37" i="38"/>
  <c r="D15" i="38"/>
  <c r="D21" i="38"/>
  <c r="H21" i="38"/>
  <c r="H15" i="38"/>
  <c r="D17" i="38"/>
  <c r="H17" i="38"/>
  <c r="D26" i="38"/>
  <c r="H26" i="38"/>
  <c r="D29" i="38"/>
  <c r="H29" i="38"/>
  <c r="D16" i="38"/>
  <c r="H16" i="38"/>
  <c r="K31" i="38"/>
  <c r="C31" i="38"/>
  <c r="K25" i="38"/>
  <c r="C25" i="38"/>
  <c r="C27" i="38"/>
  <c r="E50" i="38"/>
  <c r="E48" i="38"/>
  <c r="B22" i="39"/>
  <c r="D31" i="38"/>
  <c r="H31" i="38"/>
  <c r="D30" i="38"/>
  <c r="H30" i="38"/>
  <c r="D19" i="38"/>
  <c r="H19" i="38"/>
  <c r="C20" i="38"/>
  <c r="D18" i="38"/>
  <c r="D9" i="38"/>
  <c r="K20" i="38"/>
  <c r="K11" i="38"/>
  <c r="K27" i="38"/>
  <c r="E51" i="38"/>
  <c r="E52" i="38"/>
  <c r="B32" i="39"/>
  <c r="E39" i="38"/>
  <c r="E45" i="38"/>
  <c r="K32" i="38"/>
  <c r="C32" i="38"/>
  <c r="K24" i="38"/>
  <c r="C24" i="38"/>
  <c r="D32" i="38"/>
  <c r="H32" i="38"/>
  <c r="K18" i="38"/>
  <c r="C18" i="38"/>
  <c r="C23" i="38"/>
  <c r="B31" i="39"/>
  <c r="Q56" i="38"/>
  <c r="Q40" i="38"/>
  <c r="E53" i="38"/>
  <c r="E46" i="38"/>
  <c r="Q55" i="38"/>
  <c r="E40" i="38"/>
  <c r="E47" i="38"/>
  <c r="B32" i="38" l="1"/>
  <c r="B24" i="38"/>
  <c r="B18" i="38"/>
  <c r="K30" i="38"/>
  <c r="C30" i="38"/>
  <c r="B30" i="38" s="1"/>
  <c r="K22" i="38"/>
  <c r="C22" i="38"/>
  <c r="B22" i="38" s="1"/>
  <c r="K29" i="38"/>
  <c r="C29" i="38"/>
  <c r="B29" i="38" s="1"/>
  <c r="K28" i="38"/>
  <c r="C28" i="38"/>
  <c r="B28" i="38" s="1"/>
  <c r="K16" i="38"/>
  <c r="C16" i="38"/>
  <c r="B16" i="38" s="1"/>
  <c r="B9" i="38"/>
  <c r="K21" i="38"/>
  <c r="C21" i="38"/>
  <c r="B21" i="38" s="1"/>
  <c r="B31" i="38"/>
  <c r="K9" i="38"/>
  <c r="K19" i="38"/>
  <c r="C19" i="38"/>
  <c r="B19" i="38" s="1"/>
  <c r="K13" i="38"/>
  <c r="C13" i="38"/>
  <c r="K17" i="38"/>
  <c r="C17" i="38"/>
  <c r="B17" i="38" s="1"/>
  <c r="K15" i="38"/>
  <c r="C15" i="38"/>
  <c r="B15" i="38" s="1"/>
  <c r="B26" i="38"/>
  <c r="D12" i="38" l="1"/>
  <c r="B12" i="38" s="1"/>
  <c r="H12" i="38"/>
  <c r="D25" i="38"/>
  <c r="B25" i="38" s="1"/>
  <c r="H25" i="38"/>
  <c r="D14" i="38"/>
  <c r="B14" i="38" s="1"/>
  <c r="H14" i="38"/>
  <c r="D10" i="38"/>
  <c r="B10" i="38" s="1"/>
  <c r="H10" i="38"/>
  <c r="D27" i="38"/>
  <c r="B27" i="38" s="1"/>
  <c r="H27" i="38"/>
  <c r="D20" i="38"/>
  <c r="B20" i="38" s="1"/>
  <c r="H20" i="38"/>
  <c r="D13" i="38"/>
  <c r="B13" i="38" s="1"/>
  <c r="H13" i="38"/>
  <c r="D11" i="38"/>
  <c r="B11" i="38" s="1"/>
  <c r="H11" i="38"/>
  <c r="D23" i="38"/>
  <c r="B23" i="38" s="1"/>
  <c r="H23" i="38"/>
  <c r="C61" i="67" l="1"/>
  <c r="B61" i="67" s="1"/>
  <c r="C62" i="46" s="1"/>
  <c r="C62" i="67" l="1"/>
  <c r="B62" i="67" s="1"/>
  <c r="C63" i="46" s="1"/>
  <c r="C64" i="67"/>
  <c r="B64" i="67" s="1"/>
  <c r="C65" i="46" s="1"/>
  <c r="C63" i="67"/>
  <c r="B63" i="67" s="1"/>
  <c r="C64" i="46" s="1"/>
  <c r="C62" i="47" l="1"/>
  <c r="B62" i="47" s="1"/>
  <c r="D63" i="46" s="1"/>
  <c r="B63" i="46" s="1"/>
  <c r="H64" i="45"/>
  <c r="D65" i="44" s="1"/>
  <c r="C63" i="47"/>
  <c r="B63" i="47" s="1"/>
  <c r="D64" i="46" s="1"/>
  <c r="B64" i="46" s="1"/>
  <c r="F64" i="48"/>
  <c r="C64" i="45"/>
  <c r="F65" i="48"/>
  <c r="C62" i="43"/>
  <c r="C62" i="45"/>
  <c r="C63" i="43"/>
  <c r="H62" i="45"/>
  <c r="D63" i="44" s="1"/>
  <c r="F63" i="48"/>
  <c r="C63" i="45"/>
  <c r="C64" i="43"/>
  <c r="H63" i="45"/>
  <c r="D64" i="44" s="1"/>
  <c r="C64" i="47"/>
  <c r="B64" i="47" s="1"/>
  <c r="D65" i="46" s="1"/>
  <c r="B65" i="46" s="1"/>
  <c r="N63" i="39" l="1"/>
  <c r="N61" i="39"/>
  <c r="B64" i="43"/>
  <c r="C66" i="42"/>
  <c r="E63" i="48"/>
  <c r="C63" i="48"/>
  <c r="B63" i="48" s="1"/>
  <c r="B63" i="43"/>
  <c r="C65" i="42"/>
  <c r="B62" i="43"/>
  <c r="C64" i="42"/>
  <c r="B64" i="45"/>
  <c r="C65" i="44"/>
  <c r="B65" i="44" s="1"/>
  <c r="H62" i="39"/>
  <c r="H61" i="39"/>
  <c r="C63" i="39"/>
  <c r="E63" i="39"/>
  <c r="C62" i="39"/>
  <c r="E62" i="39"/>
  <c r="B63" i="45"/>
  <c r="C64" i="44"/>
  <c r="B64" i="44" s="1"/>
  <c r="B62" i="45"/>
  <c r="C63" i="44"/>
  <c r="B63" i="44" s="1"/>
  <c r="C65" i="48"/>
  <c r="B65" i="48" s="1"/>
  <c r="E65" i="48"/>
  <c r="E64" i="48"/>
  <c r="C64" i="48"/>
  <c r="B64" i="48" s="1"/>
  <c r="N62" i="39"/>
  <c r="C61" i="39"/>
  <c r="E61" i="39"/>
  <c r="H63" i="39"/>
  <c r="B60" i="78" l="1"/>
  <c r="B60" i="77"/>
  <c r="B61" i="77"/>
  <c r="B62" i="78"/>
  <c r="B61" i="78"/>
  <c r="B62" i="77"/>
  <c r="K61" i="38" l="1"/>
  <c r="C61" i="38"/>
  <c r="K63" i="38"/>
  <c r="C63" i="38"/>
  <c r="K62" i="38"/>
  <c r="C62" i="38"/>
  <c r="C55" i="67" l="1"/>
  <c r="B55" i="67" s="1"/>
  <c r="C56" i="46" s="1"/>
  <c r="C54" i="67"/>
  <c r="B54" i="67" s="1"/>
  <c r="C55" i="46" s="1"/>
  <c r="C58" i="67" l="1"/>
  <c r="B58" i="67" s="1"/>
  <c r="C59" i="46" s="1"/>
  <c r="C56" i="67"/>
  <c r="B56" i="67" s="1"/>
  <c r="C57" i="46" s="1"/>
  <c r="C61" i="47" l="1"/>
  <c r="B61" i="47" s="1"/>
  <c r="D62" i="46" s="1"/>
  <c r="B62" i="46" s="1"/>
  <c r="C60" i="47"/>
  <c r="B60" i="47" s="1"/>
  <c r="D61" i="46" s="1"/>
  <c r="C59" i="47"/>
  <c r="B59" i="47" s="1"/>
  <c r="D60" i="46" s="1"/>
  <c r="C60" i="67"/>
  <c r="B60" i="67" s="1"/>
  <c r="C61" i="46" s="1"/>
  <c r="C59" i="67"/>
  <c r="B59" i="67" s="1"/>
  <c r="C60" i="46" s="1"/>
  <c r="C58" i="47" l="1"/>
  <c r="B58" i="47" s="1"/>
  <c r="D59" i="46" s="1"/>
  <c r="B59" i="46" s="1"/>
  <c r="B61" i="46"/>
  <c r="B60" i="46"/>
  <c r="F60" i="48"/>
  <c r="F61" i="48"/>
  <c r="C60" i="45"/>
  <c r="C60" i="43"/>
  <c r="H58" i="45"/>
  <c r="D59" i="44" s="1"/>
  <c r="F59" i="48"/>
  <c r="F62" i="48"/>
  <c r="C61" i="45"/>
  <c r="C61" i="43"/>
  <c r="H59" i="45"/>
  <c r="D60" i="44" s="1"/>
  <c r="C58" i="45"/>
  <c r="H57" i="39"/>
  <c r="C58" i="43"/>
  <c r="H60" i="45"/>
  <c r="D61" i="44" s="1"/>
  <c r="C59" i="45"/>
  <c r="C59" i="43"/>
  <c r="H61" i="45"/>
  <c r="D62" i="44" s="1"/>
  <c r="H58" i="39" l="1"/>
  <c r="N57" i="39"/>
  <c r="N60" i="39"/>
  <c r="H60" i="39"/>
  <c r="C57" i="39"/>
  <c r="E57" i="39"/>
  <c r="C59" i="39"/>
  <c r="E59" i="39"/>
  <c r="N58" i="39"/>
  <c r="B59" i="45"/>
  <c r="C60" i="44"/>
  <c r="B60" i="44" s="1"/>
  <c r="B58" i="43"/>
  <c r="C60" i="42"/>
  <c r="B61" i="45"/>
  <c r="C62" i="44"/>
  <c r="B62" i="44" s="1"/>
  <c r="C59" i="48"/>
  <c r="B59" i="48" s="1"/>
  <c r="E59" i="48"/>
  <c r="B60" i="43"/>
  <c r="C62" i="42"/>
  <c r="C61" i="48"/>
  <c r="B61" i="48" s="1"/>
  <c r="E61" i="48"/>
  <c r="E60" i="39"/>
  <c r="C60" i="39"/>
  <c r="H59" i="39"/>
  <c r="C58" i="39"/>
  <c r="E58" i="39"/>
  <c r="N59" i="39"/>
  <c r="B59" i="43"/>
  <c r="C61" i="42"/>
  <c r="B58" i="45"/>
  <c r="C59" i="44"/>
  <c r="B59" i="44" s="1"/>
  <c r="B61" i="43"/>
  <c r="C63" i="42"/>
  <c r="E62" i="48"/>
  <c r="C62" i="48"/>
  <c r="B62" i="48" s="1"/>
  <c r="B60" i="45"/>
  <c r="C61" i="44"/>
  <c r="B61" i="44" s="1"/>
  <c r="E60" i="48"/>
  <c r="C60" i="48"/>
  <c r="B60" i="48" s="1"/>
  <c r="B57" i="78" l="1"/>
  <c r="B57" i="77"/>
  <c r="B59" i="77"/>
  <c r="B56" i="78"/>
  <c r="B58" i="77"/>
  <c r="B58" i="78"/>
  <c r="B56" i="77"/>
  <c r="B59" i="78"/>
  <c r="K59" i="38" l="1"/>
  <c r="C59" i="38"/>
  <c r="K57" i="38"/>
  <c r="C57" i="38"/>
  <c r="K60" i="38"/>
  <c r="C60" i="38"/>
  <c r="K58" i="38"/>
  <c r="C58" i="38"/>
  <c r="C54" i="43" l="1"/>
  <c r="B54" i="43" l="1"/>
  <c r="C56" i="42"/>
  <c r="C38" i="43" l="1"/>
  <c r="C48" i="43"/>
  <c r="C41" i="43"/>
  <c r="C49" i="43"/>
  <c r="C36" i="43"/>
  <c r="C45" i="43"/>
  <c r="C53" i="43"/>
  <c r="C37" i="43"/>
  <c r="C47" i="43"/>
  <c r="C35" i="47"/>
  <c r="B35" i="47" s="1"/>
  <c r="D36" i="46" s="1"/>
  <c r="B37" i="43" l="1"/>
  <c r="C39" i="42"/>
  <c r="B45" i="43"/>
  <c r="C47" i="42"/>
  <c r="B49" i="43"/>
  <c r="C51" i="42"/>
  <c r="B48" i="43"/>
  <c r="C50" i="42"/>
  <c r="B47" i="43"/>
  <c r="C49" i="42"/>
  <c r="B53" i="43"/>
  <c r="C55" i="42"/>
  <c r="B36" i="43"/>
  <c r="C38" i="42"/>
  <c r="B41" i="43"/>
  <c r="C43" i="42"/>
  <c r="B38" i="43"/>
  <c r="C40" i="42"/>
  <c r="C57" i="67" l="1"/>
  <c r="B57" i="67" s="1"/>
  <c r="C58" i="46" s="1"/>
  <c r="C54" i="47" l="1"/>
  <c r="B54" i="47" s="1"/>
  <c r="D55" i="46" s="1"/>
  <c r="B55" i="46" s="1"/>
  <c r="C57" i="47"/>
  <c r="B57" i="47" s="1"/>
  <c r="D58" i="46" s="1"/>
  <c r="B58" i="46" s="1"/>
  <c r="C55" i="47"/>
  <c r="B55" i="47" s="1"/>
  <c r="D56" i="46" s="1"/>
  <c r="B56" i="46" s="1"/>
  <c r="C56" i="47"/>
  <c r="B56" i="47" s="1"/>
  <c r="D57" i="46" s="1"/>
  <c r="B57" i="46" s="1"/>
  <c r="C55" i="45"/>
  <c r="H55" i="45"/>
  <c r="D56" i="44" s="1"/>
  <c r="F55" i="48"/>
  <c r="C54" i="45"/>
  <c r="C55" i="43"/>
  <c r="H54" i="45"/>
  <c r="D55" i="44" s="1"/>
  <c r="F56" i="48"/>
  <c r="C57" i="43"/>
  <c r="C56" i="43"/>
  <c r="F57" i="48"/>
  <c r="C56" i="45"/>
  <c r="H56" i="45"/>
  <c r="D57" i="44" s="1"/>
  <c r="F58" i="48"/>
  <c r="C57" i="45"/>
  <c r="H57" i="45"/>
  <c r="D58" i="44" s="1"/>
  <c r="H55" i="39" l="1"/>
  <c r="H54" i="39"/>
  <c r="N56" i="39"/>
  <c r="H56" i="39"/>
  <c r="E55" i="39"/>
  <c r="C55" i="39"/>
  <c r="H53" i="39"/>
  <c r="B57" i="45"/>
  <c r="C58" i="44"/>
  <c r="B58" i="44" s="1"/>
  <c r="E57" i="48"/>
  <c r="C57" i="48"/>
  <c r="B57" i="48" s="1"/>
  <c r="B57" i="43"/>
  <c r="C59" i="42"/>
  <c r="B54" i="45"/>
  <c r="C55" i="44"/>
  <c r="B55" i="44" s="1"/>
  <c r="N54" i="39"/>
  <c r="N55" i="39"/>
  <c r="C56" i="39"/>
  <c r="E56" i="39"/>
  <c r="C54" i="39"/>
  <c r="E54" i="39"/>
  <c r="E53" i="39"/>
  <c r="C53" i="39"/>
  <c r="N53" i="39"/>
  <c r="C58" i="48"/>
  <c r="B58" i="48" s="1"/>
  <c r="E58" i="48"/>
  <c r="B56" i="45"/>
  <c r="C57" i="44"/>
  <c r="B57" i="44" s="1"/>
  <c r="B56" i="43"/>
  <c r="C58" i="42"/>
  <c r="E56" i="48"/>
  <c r="C56" i="48"/>
  <c r="B56" i="48" s="1"/>
  <c r="B55" i="43"/>
  <c r="C57" i="42"/>
  <c r="E55" i="48"/>
  <c r="C55" i="48"/>
  <c r="B55" i="48" s="1"/>
  <c r="B55" i="45"/>
  <c r="C56" i="44"/>
  <c r="B56" i="44" s="1"/>
  <c r="B54" i="77" l="1"/>
  <c r="B52" i="77"/>
  <c r="B53" i="77"/>
  <c r="B53" i="78"/>
  <c r="B52" i="78"/>
  <c r="B55" i="78"/>
  <c r="B55" i="77"/>
  <c r="B54" i="78"/>
  <c r="K53" i="38" l="1"/>
  <c r="C53" i="38"/>
  <c r="K56" i="38"/>
  <c r="C56" i="38"/>
  <c r="K55" i="38"/>
  <c r="C55" i="38"/>
  <c r="K54" i="38"/>
  <c r="C54" i="38"/>
  <c r="C51" i="47" l="1"/>
  <c r="B51" i="47" s="1"/>
  <c r="D52" i="46" s="1"/>
  <c r="C50" i="47"/>
  <c r="B50" i="47" s="1"/>
  <c r="D51" i="46" s="1"/>
  <c r="C46" i="47"/>
  <c r="B46" i="47" s="1"/>
  <c r="D47" i="46" s="1"/>
  <c r="C37" i="47" l="1"/>
  <c r="B37" i="47" s="1"/>
  <c r="D38" i="46" s="1"/>
  <c r="C41" i="47"/>
  <c r="B41" i="47" s="1"/>
  <c r="D42" i="46" s="1"/>
  <c r="C45" i="47"/>
  <c r="B45" i="47" s="1"/>
  <c r="D46" i="46" s="1"/>
  <c r="C53" i="47"/>
  <c r="B53" i="47" s="1"/>
  <c r="D54" i="46" s="1"/>
  <c r="C38" i="47"/>
  <c r="B38" i="47" s="1"/>
  <c r="D39" i="46" s="1"/>
  <c r="C42" i="47"/>
  <c r="B42" i="47" s="1"/>
  <c r="D43" i="46" s="1"/>
  <c r="C47" i="47"/>
  <c r="B47" i="47" s="1"/>
  <c r="D48" i="46" s="1"/>
  <c r="C39" i="47"/>
  <c r="B39" i="47" s="1"/>
  <c r="D40" i="46" s="1"/>
  <c r="C43" i="47"/>
  <c r="B43" i="47" s="1"/>
  <c r="D44" i="46" s="1"/>
  <c r="C48" i="47"/>
  <c r="B48" i="47" s="1"/>
  <c r="D49" i="46" s="1"/>
  <c r="C49" i="47"/>
  <c r="B49" i="47" s="1"/>
  <c r="D50" i="46" s="1"/>
  <c r="C36" i="47"/>
  <c r="B36" i="47" s="1"/>
  <c r="D37" i="46" s="1"/>
  <c r="C40" i="47"/>
  <c r="B40" i="47" s="1"/>
  <c r="D41" i="46" s="1"/>
  <c r="C44" i="47"/>
  <c r="B44" i="47" s="1"/>
  <c r="D45" i="46" s="1"/>
  <c r="C52" i="47"/>
  <c r="B52" i="47" s="1"/>
  <c r="D53" i="46" s="1"/>
  <c r="C53" i="67" l="1"/>
  <c r="B53" i="67" s="1"/>
  <c r="C54" i="46" s="1"/>
  <c r="B54" i="46" s="1"/>
  <c r="C52" i="67"/>
  <c r="B52" i="67" s="1"/>
  <c r="C53" i="46" s="1"/>
  <c r="B53" i="46" s="1"/>
  <c r="C52" i="45" l="1"/>
  <c r="C53" i="45"/>
  <c r="H52" i="45"/>
  <c r="D53" i="44" s="1"/>
  <c r="F53" i="48"/>
  <c r="C52" i="43"/>
  <c r="H53" i="45"/>
  <c r="D54" i="44" s="1"/>
  <c r="F54" i="48"/>
  <c r="N51" i="39"/>
  <c r="N52" i="39"/>
  <c r="B50" i="78" l="1"/>
  <c r="E51" i="39"/>
  <c r="C51" i="39"/>
  <c r="H52" i="39"/>
  <c r="C53" i="48"/>
  <c r="B53" i="48" s="1"/>
  <c r="E53" i="48"/>
  <c r="B53" i="45"/>
  <c r="C54" i="44"/>
  <c r="B54" i="44" s="1"/>
  <c r="B51" i="78"/>
  <c r="C52" i="39"/>
  <c r="E52" i="39"/>
  <c r="H51" i="39"/>
  <c r="C54" i="48"/>
  <c r="B54" i="48" s="1"/>
  <c r="E54" i="48"/>
  <c r="B52" i="43"/>
  <c r="C54" i="42"/>
  <c r="B52" i="45"/>
  <c r="C53" i="44"/>
  <c r="B53" i="44" s="1"/>
  <c r="B50" i="77" l="1"/>
  <c r="B51" i="77"/>
  <c r="K51" i="38" l="1"/>
  <c r="C51" i="38"/>
  <c r="K52" i="38"/>
  <c r="C52" i="38"/>
  <c r="C51" i="67" l="1"/>
  <c r="B51" i="67" s="1"/>
  <c r="C52" i="46" s="1"/>
  <c r="B52" i="46" s="1"/>
  <c r="C50" i="67"/>
  <c r="B50" i="67" s="1"/>
  <c r="C51" i="46" s="1"/>
  <c r="B51" i="46" s="1"/>
  <c r="C49" i="67"/>
  <c r="B49" i="67" s="1"/>
  <c r="C50" i="46" s="1"/>
  <c r="B50" i="46" s="1"/>
  <c r="C48" i="67"/>
  <c r="B48" i="67" s="1"/>
  <c r="C49" i="46" s="1"/>
  <c r="B49" i="46" s="1"/>
  <c r="C47" i="67"/>
  <c r="B47" i="67" s="1"/>
  <c r="C48" i="46" s="1"/>
  <c r="B48" i="46" s="1"/>
  <c r="C46" i="67"/>
  <c r="B46" i="67" s="1"/>
  <c r="C47" i="46" s="1"/>
  <c r="B47" i="46" s="1"/>
  <c r="C45" i="67"/>
  <c r="B45" i="67" s="1"/>
  <c r="C46" i="46" s="1"/>
  <c r="B46" i="46" s="1"/>
  <c r="C44" i="67"/>
  <c r="B44" i="67" s="1"/>
  <c r="C45" i="46" s="1"/>
  <c r="B45" i="46" s="1"/>
  <c r="C43" i="67"/>
  <c r="B43" i="67" s="1"/>
  <c r="C44" i="46" s="1"/>
  <c r="B44" i="46" s="1"/>
  <c r="C42" i="67"/>
  <c r="B42" i="67" s="1"/>
  <c r="C43" i="46" s="1"/>
  <c r="B43" i="46" s="1"/>
  <c r="C41" i="67"/>
  <c r="B41" i="67" s="1"/>
  <c r="C42" i="46" s="1"/>
  <c r="B42" i="46" s="1"/>
  <c r="C40" i="67"/>
  <c r="B40" i="67" s="1"/>
  <c r="C41" i="46" s="1"/>
  <c r="B41" i="46" s="1"/>
  <c r="C39" i="67"/>
  <c r="B39" i="67" s="1"/>
  <c r="C40" i="46" s="1"/>
  <c r="B40" i="46" s="1"/>
  <c r="C38" i="67"/>
  <c r="B38" i="67" s="1"/>
  <c r="C39" i="46" s="1"/>
  <c r="B39" i="46" s="1"/>
  <c r="C37" i="67"/>
  <c r="B37" i="67" s="1"/>
  <c r="C38" i="46" s="1"/>
  <c r="B38" i="46" s="1"/>
  <c r="C36" i="67"/>
  <c r="B36" i="67" s="1"/>
  <c r="C37" i="46" s="1"/>
  <c r="B37" i="46" s="1"/>
  <c r="C35" i="67"/>
  <c r="B35" i="67" s="1"/>
  <c r="C36" i="46" s="1"/>
  <c r="B36" i="46" s="1"/>
  <c r="C34" i="67"/>
  <c r="B34" i="67" s="1"/>
  <c r="C35" i="46" s="1"/>
  <c r="C34" i="47" l="1"/>
  <c r="B34" i="47" s="1"/>
  <c r="D35" i="46" s="1"/>
  <c r="B35" i="46" s="1"/>
  <c r="F37" i="48"/>
  <c r="F45" i="48"/>
  <c r="C38" i="45"/>
  <c r="C39" i="44" s="1"/>
  <c r="C46" i="45"/>
  <c r="C47" i="44" s="1"/>
  <c r="C39" i="43"/>
  <c r="F35" i="48"/>
  <c r="F39" i="48"/>
  <c r="F43" i="48"/>
  <c r="F47" i="48"/>
  <c r="F51" i="48"/>
  <c r="C36" i="45"/>
  <c r="C40" i="45"/>
  <c r="C44" i="45"/>
  <c r="C48" i="45"/>
  <c r="C34" i="43"/>
  <c r="C42" i="43"/>
  <c r="C50" i="43"/>
  <c r="H34" i="45"/>
  <c r="D35" i="44" s="1"/>
  <c r="H38" i="45"/>
  <c r="H42" i="45"/>
  <c r="H46" i="45"/>
  <c r="H50" i="45"/>
  <c r="D51" i="44" s="1"/>
  <c r="F36" i="48"/>
  <c r="F40" i="48"/>
  <c r="F44" i="48"/>
  <c r="F48" i="48"/>
  <c r="F52" i="48"/>
  <c r="C37" i="45"/>
  <c r="C41" i="45"/>
  <c r="C45" i="45"/>
  <c r="C49" i="45"/>
  <c r="C35" i="43"/>
  <c r="C43" i="43"/>
  <c r="C51" i="43"/>
  <c r="H35" i="45"/>
  <c r="D36" i="44" s="1"/>
  <c r="H39" i="45"/>
  <c r="D40" i="44" s="1"/>
  <c r="H43" i="45"/>
  <c r="D44" i="44" s="1"/>
  <c r="H47" i="45"/>
  <c r="D48" i="44" s="1"/>
  <c r="H51" i="45"/>
  <c r="D52" i="44" s="1"/>
  <c r="F49" i="48"/>
  <c r="C50" i="45"/>
  <c r="H36" i="45"/>
  <c r="D37" i="44" s="1"/>
  <c r="H40" i="45"/>
  <c r="D41" i="44" s="1"/>
  <c r="H44" i="45"/>
  <c r="D45" i="44" s="1"/>
  <c r="H48" i="45"/>
  <c r="D49" i="44" s="1"/>
  <c r="F41" i="48"/>
  <c r="C34" i="45"/>
  <c r="C42" i="45"/>
  <c r="C43" i="44" s="1"/>
  <c r="C44" i="43"/>
  <c r="F38" i="48"/>
  <c r="F42" i="48"/>
  <c r="F46" i="48"/>
  <c r="F50" i="48"/>
  <c r="C35" i="45"/>
  <c r="C39" i="45"/>
  <c r="C43" i="45"/>
  <c r="C47" i="45"/>
  <c r="C51" i="45"/>
  <c r="C40" i="43"/>
  <c r="C46" i="43"/>
  <c r="H37" i="45"/>
  <c r="D38" i="44" s="1"/>
  <c r="H41" i="45"/>
  <c r="D42" i="44" s="1"/>
  <c r="H45" i="45"/>
  <c r="D46" i="44" s="1"/>
  <c r="H49" i="45"/>
  <c r="D50" i="44" s="1"/>
  <c r="N40" i="39"/>
  <c r="N48" i="39"/>
  <c r="N37" i="39"/>
  <c r="N41" i="39"/>
  <c r="N45" i="39"/>
  <c r="N49" i="39"/>
  <c r="N44" i="39"/>
  <c r="N34" i="39"/>
  <c r="N38" i="39"/>
  <c r="N42" i="39"/>
  <c r="N46" i="39"/>
  <c r="N50" i="39"/>
  <c r="N36" i="39"/>
  <c r="N35" i="39"/>
  <c r="N39" i="39"/>
  <c r="N43" i="39"/>
  <c r="N47" i="39"/>
  <c r="H41" i="39" l="1"/>
  <c r="H50" i="39"/>
  <c r="H42" i="39"/>
  <c r="H34" i="39"/>
  <c r="H46" i="39"/>
  <c r="H38" i="39"/>
  <c r="H33" i="39"/>
  <c r="H49" i="39"/>
  <c r="B46" i="78"/>
  <c r="B38" i="78"/>
  <c r="B33" i="78"/>
  <c r="B40" i="78"/>
  <c r="N33" i="39"/>
  <c r="E44" i="39"/>
  <c r="C44" i="39"/>
  <c r="E36" i="39"/>
  <c r="C36" i="39"/>
  <c r="E39" i="39"/>
  <c r="C39" i="39"/>
  <c r="E47" i="39"/>
  <c r="C47" i="39"/>
  <c r="H44" i="39"/>
  <c r="H36" i="39"/>
  <c r="E46" i="39"/>
  <c r="C46" i="39"/>
  <c r="C38" i="39"/>
  <c r="E38" i="39"/>
  <c r="H47" i="39"/>
  <c r="H39" i="39"/>
  <c r="E49" i="39"/>
  <c r="C49" i="39"/>
  <c r="C41" i="39"/>
  <c r="E41" i="39"/>
  <c r="E33" i="39"/>
  <c r="C33" i="39"/>
  <c r="H45" i="39"/>
  <c r="C43" i="39"/>
  <c r="E43" i="39"/>
  <c r="B48" i="78"/>
  <c r="B46" i="43"/>
  <c r="C48" i="42"/>
  <c r="B51" i="45"/>
  <c r="C52" i="44"/>
  <c r="B52" i="44" s="1"/>
  <c r="B43" i="45"/>
  <c r="C44" i="44"/>
  <c r="B44" i="44" s="1"/>
  <c r="B35" i="45"/>
  <c r="C36" i="44"/>
  <c r="B36" i="44" s="1"/>
  <c r="C46" i="48"/>
  <c r="B46" i="48" s="1"/>
  <c r="E46" i="48"/>
  <c r="C38" i="48"/>
  <c r="B38" i="48" s="1"/>
  <c r="E38" i="48"/>
  <c r="C41" i="48"/>
  <c r="E41" i="48"/>
  <c r="C49" i="48"/>
  <c r="E49" i="48"/>
  <c r="B51" i="43"/>
  <c r="C53" i="42"/>
  <c r="B35" i="43"/>
  <c r="C37" i="42"/>
  <c r="B45" i="45"/>
  <c r="C46" i="44"/>
  <c r="B46" i="44" s="1"/>
  <c r="B37" i="45"/>
  <c r="C38" i="44"/>
  <c r="B38" i="44" s="1"/>
  <c r="E48" i="48"/>
  <c r="C48" i="48"/>
  <c r="B48" i="48" s="1"/>
  <c r="E40" i="48"/>
  <c r="C40" i="48"/>
  <c r="B40" i="48" s="1"/>
  <c r="B42" i="45"/>
  <c r="D43" i="44"/>
  <c r="B43" i="44" s="1"/>
  <c r="B42" i="43"/>
  <c r="C44" i="42"/>
  <c r="B48" i="45"/>
  <c r="C49" i="44"/>
  <c r="B49" i="44" s="1"/>
  <c r="B40" i="45"/>
  <c r="C41" i="44"/>
  <c r="B41" i="44" s="1"/>
  <c r="E51" i="48"/>
  <c r="C51" i="48"/>
  <c r="B51" i="48" s="1"/>
  <c r="C43" i="48"/>
  <c r="B43" i="48" s="1"/>
  <c r="E43" i="48"/>
  <c r="C35" i="48"/>
  <c r="E35" i="48"/>
  <c r="C45" i="48"/>
  <c r="B45" i="48" s="1"/>
  <c r="E45" i="48"/>
  <c r="B34" i="78"/>
  <c r="B35" i="78"/>
  <c r="B49" i="78"/>
  <c r="B45" i="78"/>
  <c r="B41" i="78"/>
  <c r="B43" i="78"/>
  <c r="B36" i="78"/>
  <c r="C48" i="39"/>
  <c r="E48" i="39"/>
  <c r="E40" i="39"/>
  <c r="C40" i="39"/>
  <c r="H48" i="39"/>
  <c r="H40" i="39"/>
  <c r="C50" i="39"/>
  <c r="E50" i="39"/>
  <c r="C42" i="39"/>
  <c r="E42" i="39"/>
  <c r="E34" i="39"/>
  <c r="C34" i="39"/>
  <c r="H43" i="39"/>
  <c r="H35" i="39"/>
  <c r="E45" i="39"/>
  <c r="C45" i="39"/>
  <c r="C37" i="39"/>
  <c r="E37" i="39"/>
  <c r="H37" i="39"/>
  <c r="E35" i="39"/>
  <c r="C35" i="39"/>
  <c r="B42" i="78"/>
  <c r="B47" i="78"/>
  <c r="B37" i="78"/>
  <c r="B39" i="78"/>
  <c r="B44" i="78"/>
  <c r="B40" i="43"/>
  <c r="C42" i="42"/>
  <c r="B47" i="45"/>
  <c r="C48" i="44"/>
  <c r="B48" i="44" s="1"/>
  <c r="B39" i="45"/>
  <c r="C40" i="44"/>
  <c r="B40" i="44" s="1"/>
  <c r="E50" i="48"/>
  <c r="C50" i="48"/>
  <c r="B50" i="48" s="1"/>
  <c r="C42" i="48"/>
  <c r="E42" i="48"/>
  <c r="C46" i="42"/>
  <c r="B44" i="43"/>
  <c r="B34" i="45"/>
  <c r="C35" i="44"/>
  <c r="B35" i="44" s="1"/>
  <c r="B50" i="45"/>
  <c r="C51" i="44"/>
  <c r="B51" i="44" s="1"/>
  <c r="B43" i="43"/>
  <c r="C45" i="42"/>
  <c r="B49" i="45"/>
  <c r="C50" i="44"/>
  <c r="B50" i="44" s="1"/>
  <c r="B41" i="45"/>
  <c r="C42" i="44"/>
  <c r="B42" i="44" s="1"/>
  <c r="C52" i="48"/>
  <c r="E52" i="48"/>
  <c r="E44" i="48"/>
  <c r="C44" i="48"/>
  <c r="B44" i="48" s="1"/>
  <c r="C36" i="48"/>
  <c r="B36" i="48" s="1"/>
  <c r="E36" i="48"/>
  <c r="B46" i="45"/>
  <c r="D47" i="44"/>
  <c r="B47" i="44" s="1"/>
  <c r="B38" i="45"/>
  <c r="D39" i="44"/>
  <c r="B39" i="44" s="1"/>
  <c r="B50" i="43"/>
  <c r="C52" i="42"/>
  <c r="B34" i="43"/>
  <c r="C36" i="42"/>
  <c r="B44" i="45"/>
  <c r="C45" i="44"/>
  <c r="B45" i="44" s="1"/>
  <c r="B36" i="45"/>
  <c r="C37" i="44"/>
  <c r="B37" i="44" s="1"/>
  <c r="E47" i="48"/>
  <c r="C47" i="48"/>
  <c r="B47" i="48" s="1"/>
  <c r="C39" i="48"/>
  <c r="E39" i="48"/>
  <c r="B39" i="43"/>
  <c r="C41" i="42"/>
  <c r="C37" i="48"/>
  <c r="E37" i="48"/>
  <c r="B49" i="48" l="1"/>
  <c r="B39" i="48"/>
  <c r="B52" i="48"/>
  <c r="B42" i="48"/>
  <c r="B33" i="77"/>
  <c r="B41" i="77"/>
  <c r="B32" i="77"/>
  <c r="B34" i="77"/>
  <c r="B44" i="77"/>
  <c r="B37" i="48"/>
  <c r="B41" i="48"/>
  <c r="B49" i="77"/>
  <c r="B39" i="77"/>
  <c r="B40" i="77"/>
  <c r="B47" i="77"/>
  <c r="B48" i="77"/>
  <c r="B46" i="77"/>
  <c r="B42" i="77"/>
  <c r="B38" i="77"/>
  <c r="B45" i="77"/>
  <c r="B32" i="78"/>
  <c r="B43" i="77"/>
  <c r="B37" i="77"/>
  <c r="B35" i="77"/>
  <c r="B36" i="77"/>
  <c r="B35" i="48"/>
  <c r="K42" i="38" l="1"/>
  <c r="C42" i="38"/>
  <c r="K50" i="38"/>
  <c r="C50" i="38"/>
  <c r="K46" i="38"/>
  <c r="C46" i="38"/>
  <c r="K33" i="38"/>
  <c r="C33" i="38"/>
  <c r="K38" i="38"/>
  <c r="C38" i="38"/>
  <c r="K34" i="38"/>
  <c r="C34" i="38"/>
  <c r="K39" i="38"/>
  <c r="C39" i="38"/>
  <c r="K43" i="38"/>
  <c r="C43" i="38"/>
  <c r="K36" i="38"/>
  <c r="C36" i="38"/>
  <c r="K45" i="38"/>
  <c r="C45" i="38"/>
  <c r="K48" i="38"/>
  <c r="C48" i="38"/>
  <c r="K41" i="38"/>
  <c r="C41" i="38"/>
  <c r="K40" i="38"/>
  <c r="C40" i="38"/>
  <c r="K49" i="38"/>
  <c r="C49" i="38"/>
  <c r="K47" i="38"/>
  <c r="C47" i="38"/>
  <c r="K37" i="38"/>
  <c r="C37" i="38"/>
  <c r="K35" i="38"/>
  <c r="C35" i="38"/>
  <c r="K44" i="38" l="1"/>
  <c r="C44" i="38"/>
  <c r="C65" i="67" l="1"/>
  <c r="B65" i="67" s="1"/>
  <c r="C66" i="46" s="1"/>
  <c r="C65" i="47" l="1"/>
  <c r="B65" i="47" s="1"/>
  <c r="D66" i="46" s="1"/>
  <c r="B66" i="46" s="1"/>
  <c r="F66" i="48"/>
  <c r="H65" i="45"/>
  <c r="D66" i="44" s="1"/>
  <c r="C65" i="45"/>
  <c r="C65" i="43"/>
  <c r="N64" i="39" l="1"/>
  <c r="H64" i="39"/>
  <c r="C67" i="42"/>
  <c r="B65" i="43"/>
  <c r="E64" i="39"/>
  <c r="C64" i="39"/>
  <c r="B65" i="45"/>
  <c r="C66" i="44"/>
  <c r="B66" i="44" s="1"/>
  <c r="C66" i="48"/>
  <c r="B66" i="48" s="1"/>
  <c r="E66" i="48"/>
  <c r="B63" i="78" l="1"/>
  <c r="B63" i="77"/>
  <c r="K64" i="38" l="1"/>
  <c r="C64" i="38"/>
  <c r="C67" i="67" l="1"/>
  <c r="B67" i="67" s="1"/>
  <c r="C68" i="46" s="1"/>
  <c r="C66" i="67"/>
  <c r="B66" i="67" s="1"/>
  <c r="C67" i="46" s="1"/>
  <c r="C67" i="47" l="1"/>
  <c r="B67" i="47" s="1"/>
  <c r="D68" i="46" s="1"/>
  <c r="B68" i="46" s="1"/>
  <c r="C66" i="47"/>
  <c r="B66" i="47" s="1"/>
  <c r="D67" i="46" s="1"/>
  <c r="B67" i="46" s="1"/>
  <c r="C66" i="45"/>
  <c r="C67" i="45"/>
  <c r="F67" i="48"/>
  <c r="C66" i="43"/>
  <c r="H66" i="45"/>
  <c r="D67" i="44" s="1"/>
  <c r="F68" i="48"/>
  <c r="C67" i="43"/>
  <c r="H67" i="45"/>
  <c r="D68" i="44" s="1"/>
  <c r="N65" i="39" l="1"/>
  <c r="D66" i="39"/>
  <c r="D65" i="39"/>
  <c r="B67" i="43"/>
  <c r="C69" i="42"/>
  <c r="B66" i="43"/>
  <c r="C68" i="42"/>
  <c r="B67" i="45"/>
  <c r="C68" i="44"/>
  <c r="B68" i="44" s="1"/>
  <c r="C66" i="39"/>
  <c r="E66" i="39"/>
  <c r="E65" i="39"/>
  <c r="C65" i="39"/>
  <c r="H65" i="39"/>
  <c r="N66" i="39"/>
  <c r="E68" i="48"/>
  <c r="C68" i="48"/>
  <c r="B68" i="48" s="1"/>
  <c r="C67" i="48"/>
  <c r="B67" i="48" s="1"/>
  <c r="E67" i="48"/>
  <c r="B66" i="45"/>
  <c r="C67" i="44"/>
  <c r="B67" i="44" s="1"/>
  <c r="H66" i="39"/>
  <c r="J68" i="76"/>
  <c r="H68" i="76" s="1"/>
  <c r="B68" i="76" s="1"/>
  <c r="J67" i="76"/>
  <c r="H67" i="76" s="1"/>
  <c r="B67" i="76" s="1"/>
  <c r="J66" i="76"/>
  <c r="H66" i="76" s="1"/>
  <c r="B66" i="76" s="1"/>
  <c r="J69" i="76"/>
  <c r="H69" i="76" s="1"/>
  <c r="B69" i="76" s="1"/>
  <c r="K65" i="39" l="1"/>
  <c r="K66" i="39"/>
  <c r="B65" i="39"/>
  <c r="B64" i="78"/>
  <c r="D67" i="39"/>
  <c r="B67" i="39" s="1"/>
  <c r="K67" i="39"/>
  <c r="B65" i="78"/>
  <c r="B65" i="77"/>
  <c r="B64" i="77"/>
  <c r="B66" i="39"/>
  <c r="D68" i="39"/>
  <c r="B68" i="39" s="1"/>
  <c r="K68" i="39"/>
  <c r="K65" i="38" l="1"/>
  <c r="C65" i="38"/>
  <c r="D66" i="38" l="1"/>
  <c r="H66" i="38"/>
  <c r="K66" i="38"/>
  <c r="C66" i="38"/>
  <c r="D68" i="38"/>
  <c r="B68" i="38" s="1"/>
  <c r="H68" i="38"/>
  <c r="D67" i="38"/>
  <c r="B67" i="38" s="1"/>
  <c r="H67" i="38"/>
  <c r="D65" i="38"/>
  <c r="B65" i="38" s="1"/>
  <c r="H65" i="38"/>
  <c r="B66" i="38" l="1"/>
  <c r="J61" i="76" l="1"/>
  <c r="H61" i="76" s="1"/>
  <c r="B61" i="76" s="1"/>
  <c r="D60" i="39" l="1"/>
  <c r="B60" i="39" s="1"/>
  <c r="K60" i="39"/>
  <c r="D60" i="38" l="1"/>
  <c r="B60" i="38" s="1"/>
  <c r="H60" i="38"/>
  <c r="J63" i="76" l="1"/>
  <c r="H63" i="76" s="1"/>
  <c r="B63" i="76" s="1"/>
  <c r="J62" i="76"/>
  <c r="H62" i="76" s="1"/>
  <c r="B62" i="76" s="1"/>
  <c r="J65" i="76"/>
  <c r="H65" i="76" s="1"/>
  <c r="B65" i="76" s="1"/>
  <c r="J64" i="76"/>
  <c r="H64" i="76" s="1"/>
  <c r="B64" i="76" s="1"/>
  <c r="D61" i="39" l="1"/>
  <c r="B61" i="39" s="1"/>
  <c r="K61" i="39"/>
  <c r="K64" i="39"/>
  <c r="D64" i="39"/>
  <c r="B64" i="39" s="1"/>
  <c r="D62" i="39"/>
  <c r="B62" i="39" s="1"/>
  <c r="K62" i="39"/>
  <c r="K63" i="39"/>
  <c r="D63" i="39"/>
  <c r="B63" i="39" s="1"/>
  <c r="D63" i="38" l="1"/>
  <c r="B63" i="38" s="1"/>
  <c r="H63" i="38"/>
  <c r="D61" i="38"/>
  <c r="B61" i="38" s="1"/>
  <c r="H61" i="38"/>
  <c r="D62" i="38"/>
  <c r="B62" i="38" s="1"/>
  <c r="H62" i="38"/>
  <c r="D64" i="38"/>
  <c r="B64" i="38" s="1"/>
  <c r="H64" i="38"/>
  <c r="J60" i="76" l="1"/>
  <c r="H60" i="76" s="1"/>
  <c r="B60" i="76" s="1"/>
  <c r="J59" i="76"/>
  <c r="H59" i="76" s="1"/>
  <c r="B59" i="76" s="1"/>
  <c r="J58" i="76"/>
  <c r="H58" i="76" s="1"/>
  <c r="B58" i="76" s="1"/>
  <c r="D58" i="39" l="1"/>
  <c r="B58" i="39" s="1"/>
  <c r="K58" i="39"/>
  <c r="K59" i="39"/>
  <c r="D59" i="39"/>
  <c r="B59" i="39" s="1"/>
  <c r="D57" i="39"/>
  <c r="B57" i="39" s="1"/>
  <c r="K57" i="39"/>
  <c r="D57" i="38" l="1"/>
  <c r="B57" i="38" s="1"/>
  <c r="H57" i="38"/>
  <c r="D58" i="38"/>
  <c r="B58" i="38" s="1"/>
  <c r="H58" i="38"/>
  <c r="D59" i="38"/>
  <c r="B59" i="38" s="1"/>
  <c r="H59" i="38"/>
  <c r="J54" i="76" l="1"/>
  <c r="H54" i="76" s="1"/>
  <c r="B54" i="76" s="1"/>
  <c r="J55" i="76"/>
  <c r="H55" i="76" s="1"/>
  <c r="B55" i="76" s="1"/>
  <c r="J57" i="76"/>
  <c r="H57" i="76" s="1"/>
  <c r="B57" i="76" s="1"/>
  <c r="J56" i="76"/>
  <c r="H56" i="76" s="1"/>
  <c r="B56" i="76" s="1"/>
  <c r="D55" i="39" l="1"/>
  <c r="B55" i="39" s="1"/>
  <c r="K55" i="39"/>
  <c r="D54" i="39"/>
  <c r="B54" i="39" s="1"/>
  <c r="K54" i="39"/>
  <c r="K56" i="39"/>
  <c r="D56" i="39"/>
  <c r="B56" i="39" s="1"/>
  <c r="K53" i="39"/>
  <c r="D53" i="39"/>
  <c r="B53" i="39" s="1"/>
  <c r="D54" i="38" l="1"/>
  <c r="B54" i="38" s="1"/>
  <c r="H54" i="38"/>
  <c r="D55" i="38"/>
  <c r="B55" i="38" s="1"/>
  <c r="H55" i="38"/>
  <c r="D53" i="38"/>
  <c r="B53" i="38" s="1"/>
  <c r="H53" i="38"/>
  <c r="D56" i="38"/>
  <c r="B56" i="38" s="1"/>
  <c r="H56" i="38"/>
  <c r="J53" i="76" l="1"/>
  <c r="H53" i="76" s="1"/>
  <c r="B53" i="76" s="1"/>
  <c r="J52" i="76"/>
  <c r="H52" i="76" s="1"/>
  <c r="B52" i="76" s="1"/>
  <c r="K52" i="39" l="1"/>
  <c r="D52" i="39"/>
  <c r="B52" i="39" s="1"/>
  <c r="K51" i="39"/>
  <c r="D51" i="39"/>
  <c r="B51" i="39" s="1"/>
  <c r="D51" i="38" l="1"/>
  <c r="B51" i="38" s="1"/>
  <c r="H51" i="38"/>
  <c r="D52" i="38"/>
  <c r="B52" i="38" s="1"/>
  <c r="H52" i="38"/>
  <c r="J49" i="76" l="1"/>
  <c r="H49" i="76" s="1"/>
  <c r="B49" i="76" s="1"/>
  <c r="J37" i="76"/>
  <c r="H37" i="76" s="1"/>
  <c r="B37" i="76" s="1"/>
  <c r="J44" i="76"/>
  <c r="H44" i="76" s="1"/>
  <c r="B44" i="76" s="1"/>
  <c r="J40" i="76"/>
  <c r="H40" i="76" s="1"/>
  <c r="B40" i="76" s="1"/>
  <c r="J45" i="76"/>
  <c r="H45" i="76" s="1"/>
  <c r="B45" i="76" s="1"/>
  <c r="J41" i="76"/>
  <c r="H41" i="76" s="1"/>
  <c r="B41" i="76" s="1"/>
  <c r="J51" i="76"/>
  <c r="H51" i="76" s="1"/>
  <c r="B51" i="76" s="1"/>
  <c r="J47" i="76"/>
  <c r="H47" i="76" s="1"/>
  <c r="B47" i="76" s="1"/>
  <c r="J43" i="76"/>
  <c r="H43" i="76" s="1"/>
  <c r="B43" i="76" s="1"/>
  <c r="J35" i="76"/>
  <c r="H35" i="76" s="1"/>
  <c r="B35" i="76" s="1"/>
  <c r="J39" i="76"/>
  <c r="H39" i="76" s="1"/>
  <c r="B39" i="76" s="1"/>
  <c r="J42" i="76"/>
  <c r="H42" i="76" s="1"/>
  <c r="B42" i="76" s="1"/>
  <c r="J48" i="76"/>
  <c r="H48" i="76" s="1"/>
  <c r="B48" i="76" s="1"/>
  <c r="J36" i="76"/>
  <c r="H36" i="76" s="1"/>
  <c r="B36" i="76" s="1"/>
  <c r="J50" i="76"/>
  <c r="H50" i="76" s="1"/>
  <c r="B50" i="76" s="1"/>
  <c r="J46" i="76"/>
  <c r="H46" i="76" s="1"/>
  <c r="B46" i="76" s="1"/>
  <c r="J38" i="76"/>
  <c r="H38" i="76" s="1"/>
  <c r="B38" i="76" s="1"/>
  <c r="D41" i="39" l="1"/>
  <c r="B41" i="39" s="1"/>
  <c r="K41" i="39"/>
  <c r="D42" i="39"/>
  <c r="B42" i="39" s="1"/>
  <c r="K42" i="39"/>
  <c r="K50" i="39"/>
  <c r="D50" i="39"/>
  <c r="B50" i="39" s="1"/>
  <c r="K44" i="39"/>
  <c r="D44" i="39"/>
  <c r="B44" i="39" s="1"/>
  <c r="K43" i="39"/>
  <c r="D43" i="39"/>
  <c r="B43" i="39" s="1"/>
  <c r="K45" i="39"/>
  <c r="D45" i="39"/>
  <c r="B45" i="39" s="1"/>
  <c r="K38" i="39"/>
  <c r="D38" i="39"/>
  <c r="B38" i="39" s="1"/>
  <c r="K47" i="39"/>
  <c r="D47" i="39"/>
  <c r="B47" i="39" s="1"/>
  <c r="K48" i="39"/>
  <c r="D48" i="39"/>
  <c r="B48" i="39" s="1"/>
  <c r="K34" i="39"/>
  <c r="D34" i="39"/>
  <c r="B34" i="39" s="1"/>
  <c r="K46" i="39"/>
  <c r="D46" i="39"/>
  <c r="B46" i="39" s="1"/>
  <c r="K40" i="39"/>
  <c r="D40" i="39"/>
  <c r="B40" i="39" s="1"/>
  <c r="D39" i="39"/>
  <c r="B39" i="39" s="1"/>
  <c r="K39" i="39"/>
  <c r="K37" i="39"/>
  <c r="D37" i="39"/>
  <c r="B37" i="39" s="1"/>
  <c r="D49" i="39"/>
  <c r="B49" i="39" s="1"/>
  <c r="K49" i="39"/>
  <c r="K35" i="39"/>
  <c r="D35" i="39"/>
  <c r="B35" i="39" s="1"/>
  <c r="K36" i="39"/>
  <c r="D36" i="39"/>
  <c r="B36" i="39" s="1"/>
  <c r="J34" i="76"/>
  <c r="H34" i="76" s="1"/>
  <c r="B34" i="76" s="1"/>
  <c r="D33" i="39" l="1"/>
  <c r="B33" i="39" s="1"/>
  <c r="K33" i="39"/>
  <c r="D47" i="38" l="1"/>
  <c r="B47" i="38" s="1"/>
  <c r="H47" i="38"/>
  <c r="D43" i="38"/>
  <c r="B43" i="38" s="1"/>
  <c r="H43" i="38"/>
  <c r="D38" i="38"/>
  <c r="B38" i="38" s="1"/>
  <c r="H38" i="38"/>
  <c r="D42" i="38"/>
  <c r="B42" i="38" s="1"/>
  <c r="H42" i="38"/>
  <c r="D36" i="38"/>
  <c r="B36" i="38" s="1"/>
  <c r="H36" i="38"/>
  <c r="D45" i="38"/>
  <c r="B45" i="38" s="1"/>
  <c r="H45" i="38"/>
  <c r="D46" i="38"/>
  <c r="B46" i="38" s="1"/>
  <c r="H46" i="38"/>
  <c r="D37" i="38"/>
  <c r="B37" i="38" s="1"/>
  <c r="H37" i="38"/>
  <c r="D49" i="38"/>
  <c r="B49" i="38" s="1"/>
  <c r="H49" i="38"/>
  <c r="D39" i="38"/>
  <c r="B39" i="38" s="1"/>
  <c r="H39" i="38"/>
  <c r="D35" i="38"/>
  <c r="B35" i="38" s="1"/>
  <c r="H35" i="38"/>
  <c r="D44" i="38"/>
  <c r="B44" i="38" s="1"/>
  <c r="H44" i="38"/>
  <c r="D41" i="38"/>
  <c r="B41" i="38" s="1"/>
  <c r="H41" i="38"/>
  <c r="D40" i="38"/>
  <c r="B40" i="38" s="1"/>
  <c r="H40" i="38"/>
  <c r="D48" i="38"/>
  <c r="B48" i="38" s="1"/>
  <c r="H48" i="38"/>
  <c r="D50" i="38"/>
  <c r="B50" i="38" s="1"/>
  <c r="H50" i="38"/>
  <c r="D34" i="38"/>
  <c r="B34" i="38" s="1"/>
  <c r="H34" i="38"/>
  <c r="D33" i="38" l="1"/>
  <c r="B33" i="38" s="1"/>
  <c r="H33" i="38"/>
  <c r="C73" i="47" l="1"/>
  <c r="B73" i="47" s="1"/>
  <c r="D74" i="46" s="1"/>
  <c r="C72" i="47"/>
  <c r="B72" i="47" s="1"/>
  <c r="D73" i="46" s="1"/>
  <c r="C70" i="47"/>
  <c r="B70" i="47" s="1"/>
  <c r="D71" i="46" s="1"/>
  <c r="C73" i="67" l="1"/>
  <c r="B73" i="67" s="1"/>
  <c r="C74" i="46" s="1"/>
  <c r="C71" i="47"/>
  <c r="B71" i="47" s="1"/>
  <c r="D72" i="46" s="1"/>
  <c r="C70" i="67"/>
  <c r="B70" i="67" s="1"/>
  <c r="C71" i="46" s="1"/>
  <c r="B71" i="46" s="1"/>
  <c r="C71" i="67"/>
  <c r="B71" i="67" s="1"/>
  <c r="C72" i="46" s="1"/>
  <c r="B72" i="46" s="1"/>
  <c r="C72" i="67"/>
  <c r="B72" i="67" s="1"/>
  <c r="C73" i="46" s="1"/>
  <c r="B73" i="46" s="1"/>
  <c r="B74" i="46"/>
  <c r="C72" i="45"/>
  <c r="C72" i="43"/>
  <c r="H72" i="45"/>
  <c r="D73" i="44" s="1"/>
  <c r="C73" i="45"/>
  <c r="C73" i="43"/>
  <c r="H73" i="45"/>
  <c r="D74" i="44" s="1"/>
  <c r="C71" i="45"/>
  <c r="C71" i="43"/>
  <c r="H71" i="45"/>
  <c r="D72" i="44" s="1"/>
  <c r="C70" i="45"/>
  <c r="C70" i="43"/>
  <c r="H70" i="45"/>
  <c r="D71" i="44" s="1"/>
  <c r="H70" i="39" l="1"/>
  <c r="H71" i="39"/>
  <c r="N70" i="39"/>
  <c r="N69" i="39"/>
  <c r="B71" i="45"/>
  <c r="C72" i="44"/>
  <c r="B72" i="44" s="1"/>
  <c r="B73" i="45"/>
  <c r="C74" i="44"/>
  <c r="B74" i="44" s="1"/>
  <c r="B72" i="45"/>
  <c r="C73" i="44"/>
  <c r="B73" i="44" s="1"/>
  <c r="K71" i="39"/>
  <c r="B70" i="45"/>
  <c r="C71" i="44"/>
  <c r="B71" i="44" s="1"/>
  <c r="H72" i="39"/>
  <c r="N71" i="39"/>
  <c r="B70" i="43"/>
  <c r="C72" i="42"/>
  <c r="D70" i="39"/>
  <c r="K69" i="39"/>
  <c r="K72" i="39"/>
  <c r="N72" i="39"/>
  <c r="F74" i="48"/>
  <c r="F73" i="48"/>
  <c r="F72" i="48"/>
  <c r="F71" i="48"/>
  <c r="H69" i="39"/>
  <c r="B71" i="43"/>
  <c r="C73" i="42"/>
  <c r="B73" i="43"/>
  <c r="C75" i="42"/>
  <c r="B72" i="43"/>
  <c r="C74" i="42"/>
  <c r="J73" i="76"/>
  <c r="H73" i="76" s="1"/>
  <c r="B73" i="76" s="1"/>
  <c r="J72" i="76"/>
  <c r="H72" i="76" s="1"/>
  <c r="B72" i="76" s="1"/>
  <c r="J71" i="76"/>
  <c r="H71" i="76" s="1"/>
  <c r="B71" i="76" s="1"/>
  <c r="J70" i="76"/>
  <c r="H70" i="76" s="1"/>
  <c r="B70" i="76" s="1"/>
  <c r="D69" i="39" l="1"/>
  <c r="D71" i="39"/>
  <c r="B70" i="77"/>
  <c r="B68" i="78"/>
  <c r="K70" i="39"/>
  <c r="C71" i="39"/>
  <c r="E71" i="39"/>
  <c r="B71" i="77"/>
  <c r="E69" i="39"/>
  <c r="C69" i="39"/>
  <c r="E73" i="48"/>
  <c r="C73" i="48"/>
  <c r="B73" i="48" s="1"/>
  <c r="E74" i="48"/>
  <c r="C74" i="48"/>
  <c r="B74" i="48" s="1"/>
  <c r="D72" i="39"/>
  <c r="B69" i="77"/>
  <c r="B69" i="78"/>
  <c r="E72" i="48"/>
  <c r="C72" i="48"/>
  <c r="B72" i="48" s="1"/>
  <c r="C72" i="39"/>
  <c r="E72" i="39"/>
  <c r="B68" i="77"/>
  <c r="B71" i="78"/>
  <c r="B70" i="78"/>
  <c r="E71" i="48"/>
  <c r="C71" i="48"/>
  <c r="B71" i="48" s="1"/>
  <c r="C70" i="39"/>
  <c r="B70" i="39" s="1"/>
  <c r="E70" i="39"/>
  <c r="B71" i="39" l="1"/>
  <c r="B69" i="39"/>
  <c r="B72" i="39"/>
  <c r="K71" i="38"/>
  <c r="C71" i="38"/>
  <c r="C72" i="38"/>
  <c r="K72" i="38"/>
  <c r="K70" i="38"/>
  <c r="C70" i="38"/>
  <c r="K69" i="38"/>
  <c r="C69" i="38"/>
  <c r="D71" i="38" l="1"/>
  <c r="B71" i="38" s="1"/>
  <c r="H71" i="38"/>
  <c r="D72" i="38"/>
  <c r="B72" i="38" s="1"/>
  <c r="H72" i="38"/>
  <c r="D70" i="38"/>
  <c r="B70" i="38" s="1"/>
  <c r="H70" i="38"/>
  <c r="D69" i="38"/>
  <c r="B69" i="38" s="1"/>
  <c r="H69" i="38"/>
  <c r="Q88" i="42" l="1"/>
  <c r="P88" i="42" s="1"/>
  <c r="N88" i="42" s="1"/>
  <c r="H88" i="42" l="1"/>
  <c r="D88" i="42"/>
  <c r="B88" i="42" s="1"/>
  <c r="Q39" i="42"/>
  <c r="P39" i="42" s="1"/>
  <c r="N39" i="42" s="1"/>
  <c r="Q53" i="42"/>
  <c r="P53" i="42" s="1"/>
  <c r="N53" i="42" s="1"/>
  <c r="Q41" i="42"/>
  <c r="P41" i="42" s="1"/>
  <c r="N41" i="42" s="1"/>
  <c r="H39" i="42" l="1"/>
  <c r="D39" i="42"/>
  <c r="B39" i="42" s="1"/>
  <c r="H41" i="42"/>
  <c r="D41" i="42"/>
  <c r="B41" i="42" s="1"/>
  <c r="Q49" i="42"/>
  <c r="P49" i="42" s="1"/>
  <c r="N49" i="42" s="1"/>
  <c r="Q60" i="42"/>
  <c r="P60" i="42" s="1"/>
  <c r="N60" i="42" s="1"/>
  <c r="Q46" i="42"/>
  <c r="P46" i="42" s="1"/>
  <c r="N46" i="42" s="1"/>
  <c r="Q61" i="42"/>
  <c r="P61" i="42" s="1"/>
  <c r="N61" i="42" s="1"/>
  <c r="Q38" i="42"/>
  <c r="P38" i="42" s="1"/>
  <c r="N38" i="42" s="1"/>
  <c r="Q48" i="42"/>
  <c r="P48" i="42" s="1"/>
  <c r="N48" i="42" s="1"/>
  <c r="Q62" i="42"/>
  <c r="P62" i="42" s="1"/>
  <c r="N62" i="42" s="1"/>
  <c r="Q56" i="42"/>
  <c r="P56" i="42" s="1"/>
  <c r="N56" i="42" s="1"/>
  <c r="Q40" i="42"/>
  <c r="P40" i="42" s="1"/>
  <c r="N40" i="42" s="1"/>
  <c r="Q50" i="42"/>
  <c r="P50" i="42" s="1"/>
  <c r="N50" i="42" s="1"/>
  <c r="Q47" i="42"/>
  <c r="P47" i="42" s="1"/>
  <c r="N47" i="42" s="1"/>
  <c r="Q52" i="42"/>
  <c r="P52" i="42" s="1"/>
  <c r="N52" i="42" s="1"/>
  <c r="Q55" i="42"/>
  <c r="P55" i="42" s="1"/>
  <c r="N55" i="42" s="1"/>
  <c r="Q54" i="42"/>
  <c r="P54" i="42" s="1"/>
  <c r="N54" i="42" s="1"/>
  <c r="Q58" i="42"/>
  <c r="P58" i="42" s="1"/>
  <c r="N58" i="42" s="1"/>
  <c r="Q44" i="42"/>
  <c r="P44" i="42" s="1"/>
  <c r="N44" i="42" s="1"/>
  <c r="Q42" i="42"/>
  <c r="P42" i="42" s="1"/>
  <c r="N42" i="42" s="1"/>
  <c r="Q57" i="42"/>
  <c r="P57" i="42" s="1"/>
  <c r="N57" i="42" s="1"/>
  <c r="Q37" i="42"/>
  <c r="P37" i="42" s="1"/>
  <c r="N37" i="42" s="1"/>
  <c r="Q43" i="42"/>
  <c r="P43" i="42" s="1"/>
  <c r="N43" i="42" s="1"/>
  <c r="D53" i="42"/>
  <c r="B53" i="42" s="1"/>
  <c r="H53" i="42"/>
  <c r="Q36" i="42"/>
  <c r="P36" i="42" s="1"/>
  <c r="N36" i="42" s="1"/>
  <c r="Q51" i="42"/>
  <c r="P51" i="42" s="1"/>
  <c r="N51" i="42" s="1"/>
  <c r="Q63" i="42"/>
  <c r="P63" i="42" s="1"/>
  <c r="N63" i="42" s="1"/>
  <c r="Q59" i="42"/>
  <c r="P59" i="42" s="1"/>
  <c r="N59" i="42" s="1"/>
  <c r="Q45" i="42"/>
  <c r="P45" i="42" s="1"/>
  <c r="N45" i="42" s="1"/>
  <c r="D56" i="42" l="1"/>
  <c r="B56" i="42" s="1"/>
  <c r="H56" i="42"/>
  <c r="D61" i="42"/>
  <c r="B61" i="42" s="1"/>
  <c r="H61" i="42"/>
  <c r="D36" i="42"/>
  <c r="B36" i="42" s="1"/>
  <c r="H36" i="42"/>
  <c r="H52" i="42"/>
  <c r="D52" i="42"/>
  <c r="B52" i="42" s="1"/>
  <c r="H42" i="42"/>
  <c r="D42" i="42"/>
  <c r="B42" i="42" s="1"/>
  <c r="D46" i="42"/>
  <c r="B46" i="42" s="1"/>
  <c r="H46" i="42"/>
  <c r="H45" i="42"/>
  <c r="D45" i="42"/>
  <c r="B45" i="42" s="1"/>
  <c r="D47" i="42"/>
  <c r="B47" i="42" s="1"/>
  <c r="H47" i="42"/>
  <c r="D62" i="42"/>
  <c r="B62" i="42" s="1"/>
  <c r="H62" i="42"/>
  <c r="D44" i="42"/>
  <c r="B44" i="42" s="1"/>
  <c r="H44" i="42"/>
  <c r="D60" i="42"/>
  <c r="B60" i="42" s="1"/>
  <c r="H60" i="42"/>
  <c r="D43" i="42"/>
  <c r="B43" i="42" s="1"/>
  <c r="H43" i="42"/>
  <c r="H59" i="42"/>
  <c r="D59" i="42"/>
  <c r="B59" i="42" s="1"/>
  <c r="D58" i="42"/>
  <c r="B58" i="42" s="1"/>
  <c r="H58" i="42"/>
  <c r="H50" i="42"/>
  <c r="D50" i="42"/>
  <c r="B50" i="42" s="1"/>
  <c r="H48" i="42"/>
  <c r="D48" i="42"/>
  <c r="B48" i="42" s="1"/>
  <c r="D49" i="42"/>
  <c r="B49" i="42" s="1"/>
  <c r="H49" i="42"/>
  <c r="D63" i="42"/>
  <c r="B63" i="42" s="1"/>
  <c r="H63" i="42"/>
  <c r="D37" i="42"/>
  <c r="B37" i="42" s="1"/>
  <c r="H37" i="42"/>
  <c r="H54" i="42"/>
  <c r="D54" i="42"/>
  <c r="B54" i="42" s="1"/>
  <c r="D40" i="42"/>
  <c r="B40" i="42" s="1"/>
  <c r="H40" i="42"/>
  <c r="H38" i="42"/>
  <c r="D38" i="42"/>
  <c r="B38" i="42" s="1"/>
  <c r="D51" i="42"/>
  <c r="B51" i="42" s="1"/>
  <c r="H51" i="42"/>
  <c r="D57" i="42"/>
  <c r="B57" i="42" s="1"/>
  <c r="H57" i="42"/>
  <c r="H55" i="42"/>
  <c r="D55" i="42"/>
  <c r="B55" i="42" s="1"/>
  <c r="Q84" i="42" l="1"/>
  <c r="P84" i="42" s="1"/>
  <c r="N84" i="42" s="1"/>
  <c r="Q85" i="42"/>
  <c r="P85" i="42" s="1"/>
  <c r="N85" i="42" s="1"/>
  <c r="Q87" i="42"/>
  <c r="P87" i="42" s="1"/>
  <c r="N87" i="42" s="1"/>
  <c r="Q86" i="42"/>
  <c r="P86" i="42" s="1"/>
  <c r="N86" i="42" s="1"/>
  <c r="D87" i="42" l="1"/>
  <c r="B87" i="42" s="1"/>
  <c r="H87" i="42"/>
  <c r="H85" i="42"/>
  <c r="D85" i="42"/>
  <c r="B85" i="42" s="1"/>
  <c r="D86" i="42"/>
  <c r="B86" i="42" s="1"/>
  <c r="H86" i="42"/>
  <c r="H84" i="42"/>
  <c r="D84" i="42"/>
  <c r="B84" i="42" s="1"/>
  <c r="Q83" i="42" l="1"/>
  <c r="P83" i="42" s="1"/>
  <c r="N83" i="42" s="1"/>
  <c r="Q82" i="42"/>
  <c r="P82" i="42" s="1"/>
  <c r="N82" i="42" s="1"/>
  <c r="H82" i="42" l="1"/>
  <c r="D82" i="42"/>
  <c r="B82" i="42" s="1"/>
  <c r="H83" i="42"/>
  <c r="D83" i="42"/>
  <c r="B83" i="42" s="1"/>
  <c r="Q67" i="42" l="1"/>
  <c r="P67" i="42" s="1"/>
  <c r="N67" i="42" s="1"/>
  <c r="Q70" i="42"/>
  <c r="P70" i="42" s="1"/>
  <c r="N70" i="42" s="1"/>
  <c r="Q69" i="42"/>
  <c r="P69" i="42" s="1"/>
  <c r="N69" i="42" s="1"/>
  <c r="Q71" i="42"/>
  <c r="P71" i="42" s="1"/>
  <c r="N71" i="42" s="1"/>
  <c r="Q65" i="42"/>
  <c r="P65" i="42" s="1"/>
  <c r="N65" i="42" s="1"/>
  <c r="Q68" i="42"/>
  <c r="P68" i="42" s="1"/>
  <c r="N68" i="42" s="1"/>
  <c r="Q64" i="42"/>
  <c r="P64" i="42" s="1"/>
  <c r="N64" i="42" s="1"/>
  <c r="Q66" i="42"/>
  <c r="P66" i="42" s="1"/>
  <c r="N66" i="42" s="1"/>
  <c r="D70" i="42" l="1"/>
  <c r="B70" i="42" s="1"/>
  <c r="H70" i="42"/>
  <c r="D71" i="42"/>
  <c r="B71" i="42" s="1"/>
  <c r="H71" i="42"/>
  <c r="D66" i="42"/>
  <c r="B66" i="42" s="1"/>
  <c r="H66" i="42"/>
  <c r="D65" i="42"/>
  <c r="B65" i="42" s="1"/>
  <c r="H65" i="42"/>
  <c r="D64" i="42"/>
  <c r="B64" i="42" s="1"/>
  <c r="H64" i="42"/>
  <c r="H67" i="42"/>
  <c r="D67" i="42"/>
  <c r="B67" i="42" s="1"/>
  <c r="H68" i="42"/>
  <c r="D68" i="42"/>
  <c r="B68" i="42" s="1"/>
  <c r="D69" i="42"/>
  <c r="B69" i="42" s="1"/>
  <c r="H69" i="42"/>
  <c r="Q74" i="42" l="1"/>
  <c r="P74" i="42" s="1"/>
  <c r="N74" i="42" s="1"/>
  <c r="Q73" i="42"/>
  <c r="P73" i="42" s="1"/>
  <c r="N73" i="42" s="1"/>
  <c r="Q72" i="42"/>
  <c r="P72" i="42" s="1"/>
  <c r="N72" i="42" s="1"/>
  <c r="Q75" i="42"/>
  <c r="P75" i="42" s="1"/>
  <c r="N75" i="42" s="1"/>
  <c r="H72" i="42" l="1"/>
  <c r="D72" i="42"/>
  <c r="B72" i="42" s="1"/>
  <c r="D74" i="42"/>
  <c r="B74" i="42" s="1"/>
  <c r="H74" i="42"/>
  <c r="D75" i="42"/>
  <c r="B75" i="42" s="1"/>
  <c r="H75" i="42"/>
  <c r="D73" i="42"/>
  <c r="B73" i="42" s="1"/>
  <c r="H73" i="42"/>
  <c r="Q78" i="42" l="1"/>
  <c r="P78" i="42" s="1"/>
  <c r="N78" i="42" s="1"/>
  <c r="Q77" i="42"/>
  <c r="P77" i="42" s="1"/>
  <c r="N77" i="42" s="1"/>
  <c r="Q79" i="42"/>
  <c r="P79" i="42" s="1"/>
  <c r="N79" i="42" s="1"/>
  <c r="H77" i="42" l="1"/>
  <c r="D77" i="42"/>
  <c r="B77" i="42" s="1"/>
  <c r="H78" i="42"/>
  <c r="D78" i="42"/>
  <c r="B78" i="42" s="1"/>
  <c r="H79" i="42"/>
  <c r="D79" i="42"/>
  <c r="B79" i="42" s="1"/>
  <c r="Q76" i="42" l="1"/>
  <c r="P76" i="42" s="1"/>
  <c r="N76" i="42" s="1"/>
  <c r="D76" i="42" l="1"/>
  <c r="B76" i="42" s="1"/>
  <c r="H76" i="42"/>
  <c r="Q81" i="42" l="1"/>
  <c r="P81" i="42" s="1"/>
  <c r="N81" i="42" s="1"/>
  <c r="Q80" i="42"/>
  <c r="P80" i="42" s="1"/>
  <c r="N80" i="42" s="1"/>
  <c r="D81" i="42" l="1"/>
  <c r="B81" i="42" s="1"/>
  <c r="H81" i="42"/>
  <c r="D80" i="42"/>
  <c r="B80" i="42" s="1"/>
  <c r="H80" i="42"/>
</calcChain>
</file>

<file path=xl/sharedStrings.xml><?xml version="1.0" encoding="utf-8"?>
<sst xmlns="http://schemas.openxmlformats.org/spreadsheetml/2006/main" count="1929" uniqueCount="170">
  <si>
    <t>Dłużne papiery wartościowe / Debt securities</t>
  </si>
  <si>
    <t>Udzielone kredyty handlowe / Trade credits</t>
  </si>
  <si>
    <t>Gotówka, rachunki bieżące i lokaty / Currency and deposits</t>
  </si>
  <si>
    <t>Pozostałe aktywa zagraniczne / Other assets</t>
  </si>
  <si>
    <t>Złoto monetarne / Monetary gold</t>
  </si>
  <si>
    <t>SDR / Special drawing rights</t>
  </si>
  <si>
    <t>Pozycja rezerwowa w MFW / Reserve position in the Fund</t>
  </si>
  <si>
    <t>Pozostałe pasywa zagraniczne / Other liabilities</t>
  </si>
  <si>
    <t>Instrumenty dłużne / Debt instruments</t>
  </si>
  <si>
    <t>Międzynarodowa pozycja inwestycyjna - aktywa, pasywa / International investment positions - assets, liabilities</t>
  </si>
  <si>
    <t>Międzynarodowa pozycja inwestycyjna netto / International investment positions, net</t>
  </si>
  <si>
    <t>Okres / Period</t>
  </si>
  <si>
    <t>Netto / Net</t>
  </si>
  <si>
    <t>Aktywa / Assets</t>
  </si>
  <si>
    <t>Pasywa / Liabilities</t>
  </si>
  <si>
    <t xml:space="preserve">Inwestycje bezpośrednie / Direct investment </t>
  </si>
  <si>
    <t>Inwestycje portfelowe / Portfolio investment</t>
  </si>
  <si>
    <t>Pozostałe inwestycje /  Other investment</t>
  </si>
  <si>
    <t>Oficjalne aktywa rezerwowe /  Reserve assets</t>
  </si>
  <si>
    <t>I kw 2004</t>
  </si>
  <si>
    <t>II kw 2004</t>
  </si>
  <si>
    <t>III kw 2004</t>
  </si>
  <si>
    <t>IV kw 2004</t>
  </si>
  <si>
    <t>I kw 2005</t>
  </si>
  <si>
    <t>II kw 2005</t>
  </si>
  <si>
    <t>III kw 2005</t>
  </si>
  <si>
    <t>IV kw 2005</t>
  </si>
  <si>
    <t>I kw 2006</t>
  </si>
  <si>
    <t>II kw 2006</t>
  </si>
  <si>
    <t>III kw 2006</t>
  </si>
  <si>
    <t>IV kw 2006</t>
  </si>
  <si>
    <t>I kw 2007</t>
  </si>
  <si>
    <t>II kw 2007</t>
  </si>
  <si>
    <t>III kw 2007</t>
  </si>
  <si>
    <t>IV kw 2007</t>
  </si>
  <si>
    <t>I kw 2008</t>
  </si>
  <si>
    <t>II kw 2008</t>
  </si>
  <si>
    <t>III kw 2008</t>
  </si>
  <si>
    <t>IV kw 2008</t>
  </si>
  <si>
    <t>I kw 2009</t>
  </si>
  <si>
    <t>II kw 2009</t>
  </si>
  <si>
    <t>III kw 2009</t>
  </si>
  <si>
    <t>IV kw 2009</t>
  </si>
  <si>
    <t>I kw 2010</t>
  </si>
  <si>
    <t>II kw 2010</t>
  </si>
  <si>
    <t>III kw 2010</t>
  </si>
  <si>
    <t>IV kw 2010</t>
  </si>
  <si>
    <t>I kw 2011</t>
  </si>
  <si>
    <t>II kw 2011</t>
  </si>
  <si>
    <t>III kw 2011</t>
  </si>
  <si>
    <t>IV kw 2011</t>
  </si>
  <si>
    <t>I kw 2012</t>
  </si>
  <si>
    <t>II kw 2012</t>
  </si>
  <si>
    <t>III kw 2012</t>
  </si>
  <si>
    <t>IV kw 2012</t>
  </si>
  <si>
    <t>I kw 2013</t>
  </si>
  <si>
    <t>II kw 2013</t>
  </si>
  <si>
    <t>III kw 2013</t>
  </si>
  <si>
    <t>IV kw 2013</t>
  </si>
  <si>
    <t>Międzynarodowa pozycja inwestycyjna w podziale na sektory / International investment positions divided into sectors</t>
  </si>
  <si>
    <t>Międzynarodowa pozycja inwestycyjna netto / International investment positions net</t>
  </si>
  <si>
    <t>NBP / Monetary authorities</t>
  </si>
  <si>
    <t>MIF (z wyłączeniem NBP)/ MFIs (excluding central bank)</t>
  </si>
  <si>
    <t>Sektor rządowy i samorządowy / General government</t>
  </si>
  <si>
    <t>Pozostałe sektory / Other sectors</t>
  </si>
  <si>
    <t>Razem / Total</t>
  </si>
  <si>
    <t>Międzynarodowa pozycja inwestycyjna sektora rządowego (1) / International investment positions - government sector (1)</t>
  </si>
  <si>
    <t>Międzynarodowa pozycja inwestycyjna sektora rządowego / International investment positions - government sector</t>
  </si>
  <si>
    <t>Udziałowe papiery wartościowe / Equity securities</t>
  </si>
  <si>
    <t xml:space="preserve">Długoterminowe papiery dłużne / Bonds and notes </t>
  </si>
  <si>
    <t xml:space="preserve"> Instrumenty rynku pieniężnego / Money-market instruments </t>
  </si>
  <si>
    <t>Obligacje na rynku krajowym / Bonds on the domestic market</t>
  </si>
  <si>
    <t>Obligacje na rynkach zagranicznych / Bonds on a foreign market</t>
  </si>
  <si>
    <t>Międzynarodowa pozycja inwestycyjna sektora rządowego (2) / International investment positions - government  (2)</t>
  </si>
  <si>
    <t>Pozostałe inwestycje / Other Investment</t>
  </si>
  <si>
    <t>Kredyty handlowe / Trade credits</t>
  </si>
  <si>
    <t>Pozostałe kredyty i pożyczki udzielone / Loans</t>
  </si>
  <si>
    <t>Pozostałe kredyty i pożyczki otrzymane / Loans</t>
  </si>
  <si>
    <t>Gotówka, rachunki bieżące i depozyty / Currency and deposits</t>
  </si>
  <si>
    <t>Międzynarodowa pozycja inwestycyjna MIF (1) / International investment positions - MFIs (1)</t>
  </si>
  <si>
    <t>Międzynarodowa pozycja inwestycyjna MIF / International investment positions - MFIs</t>
  </si>
  <si>
    <t>Międzynarodowa pozycja inwestycyjna MIF (2) / International investment positions - MFIs (2)</t>
  </si>
  <si>
    <t>Międzynarodowa pozycja inwestycyjna pozostałych sektorów  (1) / International investment positions - other sectors (1)</t>
  </si>
  <si>
    <t>Międzynarodowa pozycja inwestycyjna pozostałych sektorów / International investment positions - other sectors</t>
  </si>
  <si>
    <t>Międzynarodowa pozycja inwestycyjna NBP (1) / International investment positions - NBP (1)</t>
  </si>
  <si>
    <t>Międzynarodowa pozycja inwestycyjna NBP / International investment positions - NBP</t>
  </si>
  <si>
    <t>Międzynarodowa pozycja inwestycyjna NBP (2) / International investment positions - NBP (2)</t>
  </si>
  <si>
    <t>Oficjalne aktywa rezerwowe / Reserve assets</t>
  </si>
  <si>
    <t>Instrumenty rynku pieniężnego / Money market instruments</t>
  </si>
  <si>
    <t>Długoterminowe papiery dłużne / Bonds and notes</t>
  </si>
  <si>
    <t>Inwestycje bezpośrednie - aktywa / Direct investment - assets</t>
  </si>
  <si>
    <t>Inwestycje bezpośrednie - pasywa / Direct investment - liabilities</t>
  </si>
  <si>
    <t>Pozostałe udziały kapitałowe / Other equity</t>
  </si>
  <si>
    <t>Udziałowe papiery wartościowe/ Equity securities</t>
  </si>
  <si>
    <t xml:space="preserve">Podmioty finansowe / Financial corporations </t>
  </si>
  <si>
    <t>Podmioty niefinansowe / Non-financial corporations</t>
  </si>
  <si>
    <t>Otrzymane kredyty handlowe / Trade credits</t>
  </si>
  <si>
    <t>Alokacja SDR / SDR allocation</t>
  </si>
  <si>
    <t>Inwestor bezpośredni w podmiotach bezpośredniego inwestowania / Direct investors in direct investment enterprises</t>
  </si>
  <si>
    <t>Podmioty bezpośredniego inwestowania w inwestorach bezpośrednich / Direct investment enterprises in direct investors</t>
  </si>
  <si>
    <t>Między innymi podmiotami w grupie / Between fellow enterprises</t>
  </si>
  <si>
    <t>Inwestycje bezpośrednie - aktywa i pasywa w podziale na instrumenty / Direct investment assets and liabilities divided in instruments</t>
  </si>
  <si>
    <t>Inwestycje bezpośrednie - netto / Direct investment net</t>
  </si>
  <si>
    <t>Instrumenty dłużne / Debt insrtuments</t>
  </si>
  <si>
    <t>Akcje i inne formy udziałów kapitałowych / Equity and investment fund shares</t>
  </si>
  <si>
    <t>Pochodne instrumenty finansowe / Financial derivatives</t>
  </si>
  <si>
    <t>Pochodne instrumenty finansowe /  Financial derivatives</t>
  </si>
  <si>
    <t>Inwestycje portfelowe - aktywa i pasywa w podziale na instrumenty / Portfolio investment assets and liabilities divided in instruments</t>
  </si>
  <si>
    <t>Inwestycje portfelowe - netto / Portfolio investment net</t>
  </si>
  <si>
    <t>Inwestycje portfelowe - aktywa / Portfolio investment - assets</t>
  </si>
  <si>
    <t>Inwestycje portfelowe - pasywa / Portfolio investment - liabilities</t>
  </si>
  <si>
    <t>Instrumenty rynku pieniężnego / Money-market instruments</t>
  </si>
  <si>
    <t>Pozostałe inwestycje - aktywa / Other investment - assets</t>
  </si>
  <si>
    <t>Pozostałe inwestycje - aktywa w podziale na instrumenty / Other investment - assets divided in instruments</t>
  </si>
  <si>
    <t>Pozostałe akktywa zagraniczne / Other assets</t>
  </si>
  <si>
    <t>Pozostałe inwestycje - pasywa w podziale na instrumenty / Other investment - liabilitiess divided in instruments</t>
  </si>
  <si>
    <t>Pozostałe inwestycje - pasywa / Other investment - liabilities</t>
  </si>
  <si>
    <t>Międzynarodowa pozycja inwestycyjna pozostałych sektorów  (2) / International investment positions - other sectors (2)</t>
  </si>
  <si>
    <t>Międzynarodowa pozycja inwestycyjna pozostałych sektorów (3) / International investment positions - other sectors (3)</t>
  </si>
  <si>
    <t>Pozostałe inwestycje - aktywa / Other Investment - assets</t>
  </si>
  <si>
    <t>Pozostałe inwestycje - pasywa / Other Investment - liabilities</t>
  </si>
  <si>
    <t>Międzynarodowa pozycja inwestycyjna pozostałych sektorów (4) / International investment positions - other sectors (4)</t>
  </si>
  <si>
    <t>Międzynarodowa pozycja inwestycyjna pozostałych sektorów (5) / International investment positions - other sectors (5)</t>
  </si>
  <si>
    <t>Alokacja SDR-ów / SDRs Allocation</t>
  </si>
  <si>
    <t>I kw 2014</t>
  </si>
  <si>
    <t>II kw 2014</t>
  </si>
  <si>
    <t>III kw 2014</t>
  </si>
  <si>
    <t>IV kw 2014</t>
  </si>
  <si>
    <t xml:space="preserve">Inwestycje bezpośrednie - pasywa/ Direct investment - liabilities </t>
  </si>
  <si>
    <t>Inwestycje bezpośrednie - aktywa  / Direct investment - assets</t>
  </si>
  <si>
    <t>Inwestycje bezpośrednie - aktywa/ Direct investment - assets</t>
  </si>
  <si>
    <t>I kw 2015</t>
  </si>
  <si>
    <t>II kw 2015</t>
  </si>
  <si>
    <t>III kw 2015</t>
  </si>
  <si>
    <t>IV kw 2015</t>
  </si>
  <si>
    <t>I kw 2016</t>
  </si>
  <si>
    <t>II kw 2016</t>
  </si>
  <si>
    <t>III kw 2016</t>
  </si>
  <si>
    <t>IV kw 2016</t>
  </si>
  <si>
    <t>I kw 2017</t>
  </si>
  <si>
    <t>II kw 2017</t>
  </si>
  <si>
    <t>III kw 2017</t>
  </si>
  <si>
    <t>IV kw 2017</t>
  </si>
  <si>
    <t>I kw 2018</t>
  </si>
  <si>
    <t>II kw 2018</t>
  </si>
  <si>
    <t>III kw 2018</t>
  </si>
  <si>
    <t>IV kw 2018</t>
  </si>
  <si>
    <t>Rezerwy  techniczno-ubezpieczeniowe / Insurance technical reserves</t>
  </si>
  <si>
    <t>I kw 2019</t>
  </si>
  <si>
    <t>II kw 2019</t>
  </si>
  <si>
    <t>III kw 2019</t>
  </si>
  <si>
    <t>IV kw 2019</t>
  </si>
  <si>
    <t>I kw 2020</t>
  </si>
  <si>
    <t>II kw 2020</t>
  </si>
  <si>
    <t>III kw 2020</t>
  </si>
  <si>
    <t>IV kw 2020</t>
  </si>
  <si>
    <t>Pozostałe aktywa rezerwowe / Other reserve assets</t>
  </si>
  <si>
    <t>I kw 2021</t>
  </si>
  <si>
    <t>II kw 2021</t>
  </si>
  <si>
    <t>III kw 2021</t>
  </si>
  <si>
    <t>IV kw 2021</t>
  </si>
  <si>
    <t>I kw 2022</t>
  </si>
  <si>
    <t>II kw 2022</t>
  </si>
  <si>
    <t>III kw 2022</t>
  </si>
  <si>
    <t>IV kw 2022</t>
  </si>
  <si>
    <t>I kw 2023</t>
  </si>
  <si>
    <t>II kw 2023</t>
  </si>
  <si>
    <t>III kw 2023</t>
  </si>
  <si>
    <t>IV kw 2023</t>
  </si>
  <si>
    <t>Międzynarodowa Pozycja Inwestycyjna w milionach USD - stan na koniec okresu / International Investment Position in millions of USD - stock at the end of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</si>
</sst>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theme="1"/>
      <name val="Arial"/>
      <family val="2"/>
      <charset val="238"/>
    </font>
    <font>
      <sz val="10"/>
      <name val="Courier"/>
      <family val="1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1"/>
      <color theme="0"/>
      <name val="Arial CE"/>
      <charset val="238"/>
    </font>
    <font>
      <b/>
      <sz val="11"/>
      <color theme="0"/>
      <name val="Arial CE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11"/>
      <color theme="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E6E8EB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B4DCEB"/>
        <bgColor indexed="64"/>
      </patternFill>
    </fill>
    <fill>
      <patternFill patternType="solid">
        <fgColor rgb="FFD4EBF5"/>
        <bgColor indexed="64"/>
      </patternFill>
    </fill>
    <fill>
      <patternFill patternType="solid">
        <fgColor theme="3" tint="-4.9989318521683403E-2"/>
        <bgColor indexed="64"/>
      </patternFill>
    </fill>
    <fill>
      <patternFill patternType="solid">
        <fgColor theme="3" tint="-0.14999847407452621"/>
        <bgColor indexed="64"/>
      </patternFill>
    </fill>
    <fill>
      <patternFill patternType="solid">
        <fgColor rgb="FF152E52"/>
        <bgColor indexed="64"/>
      </patternFill>
    </fill>
    <fill>
      <patternFill patternType="solid">
        <fgColor rgb="FF4A74B0"/>
        <bgColor indexed="64"/>
      </patternFill>
    </fill>
    <fill>
      <patternFill patternType="solid">
        <fgColor rgb="FF7DAFE1"/>
        <bgColor indexed="64"/>
      </patternFill>
    </fill>
    <fill>
      <patternFill patternType="solid">
        <fgColor rgb="FFC7C8CA"/>
        <bgColor indexed="64"/>
      </patternFill>
    </fill>
    <fill>
      <patternFill patternType="solid">
        <fgColor rgb="FFE6E7E8"/>
        <bgColor indexed="64"/>
      </patternFill>
    </fill>
    <fill>
      <patternFill patternType="solid">
        <fgColor rgb="FFD7EBF5"/>
        <bgColor indexed="64"/>
      </patternFill>
    </fill>
  </fills>
  <borders count="116">
    <border>
      <left/>
      <right/>
      <top/>
      <bottom/>
      <diagonal/>
    </border>
    <border>
      <left style="thin">
        <color rgb="FF6E6E73"/>
      </left>
      <right/>
      <top/>
      <bottom/>
      <diagonal/>
    </border>
    <border>
      <left style="thin">
        <color rgb="FF6E6E73"/>
      </left>
      <right/>
      <top/>
      <bottom style="thin">
        <color rgb="FF6E6E73"/>
      </bottom>
      <diagonal/>
    </border>
    <border>
      <left/>
      <right/>
      <top/>
      <bottom style="thin">
        <color rgb="FF6E6E73"/>
      </bottom>
      <diagonal/>
    </border>
    <border>
      <left/>
      <right/>
      <top style="thin">
        <color rgb="FF6E6E7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6E6E73"/>
      </left>
      <right style="thin">
        <color rgb="FFD7EBE8"/>
      </right>
      <top style="thin">
        <color rgb="FF6E6E73"/>
      </top>
      <bottom/>
      <diagonal/>
    </border>
    <border>
      <left/>
      <right style="thin">
        <color rgb="FF6E6E73"/>
      </right>
      <top style="thin">
        <color rgb="FF6E6E73"/>
      </top>
      <bottom/>
      <diagonal/>
    </border>
    <border>
      <left style="thin">
        <color rgb="FF6E6E73"/>
      </left>
      <right style="thin">
        <color rgb="FFD7EBE8"/>
      </right>
      <top/>
      <bottom/>
      <diagonal/>
    </border>
    <border>
      <left style="thin">
        <color rgb="FFD7EBE8"/>
      </left>
      <right style="thin">
        <color rgb="FFD7EBE8"/>
      </right>
      <top style="thin">
        <color rgb="FFD7EBE8"/>
      </top>
      <bottom/>
      <diagonal/>
    </border>
    <border>
      <left style="thin">
        <color rgb="FFD7EBE8"/>
      </left>
      <right/>
      <top style="thin">
        <color rgb="FFD7EBE8"/>
      </top>
      <bottom/>
      <diagonal/>
    </border>
    <border>
      <left style="thin">
        <color rgb="FF6E6E73"/>
      </left>
      <right/>
      <top style="thin">
        <color rgb="FF6E6E73"/>
      </top>
      <bottom/>
      <diagonal/>
    </border>
    <border>
      <left style="thin">
        <color rgb="FFD7EBE8"/>
      </left>
      <right style="thin">
        <color rgb="FFD7EBE8"/>
      </right>
      <top style="thin">
        <color rgb="FF6E6E73"/>
      </top>
      <bottom/>
      <diagonal/>
    </border>
    <border>
      <left style="thin">
        <color rgb="FFD7EBE8"/>
      </left>
      <right style="thin">
        <color rgb="FF6E6E73"/>
      </right>
      <top style="thin">
        <color rgb="FF6E6E73"/>
      </top>
      <bottom/>
      <diagonal/>
    </border>
    <border>
      <left style="thin">
        <color rgb="FF6E6E73"/>
      </left>
      <right style="thin">
        <color rgb="FFD7EBE8"/>
      </right>
      <top/>
      <bottom style="thin">
        <color rgb="FF6E6E73"/>
      </bottom>
      <diagonal/>
    </border>
    <border>
      <left style="thin">
        <color rgb="FFD7EBE8"/>
      </left>
      <right style="thin">
        <color rgb="FFD7EBE8"/>
      </right>
      <top/>
      <bottom style="thin">
        <color rgb="FF6E6E73"/>
      </bottom>
      <diagonal/>
    </border>
    <border>
      <left style="thin">
        <color rgb="FFD7EBE8"/>
      </left>
      <right/>
      <top/>
      <bottom style="thin">
        <color rgb="FF6E6E73"/>
      </bottom>
      <diagonal/>
    </border>
    <border>
      <left style="thin">
        <color rgb="FF6E6E73"/>
      </left>
      <right style="thin">
        <color rgb="FF6E6E73"/>
      </right>
      <top style="thin">
        <color rgb="FF6E6E73"/>
      </top>
      <bottom style="thin">
        <color rgb="FF6E6E73"/>
      </bottom>
      <diagonal/>
    </border>
    <border>
      <left/>
      <right style="thin">
        <color rgb="FF6E6E73"/>
      </right>
      <top style="thin">
        <color rgb="FF6E6E73"/>
      </top>
      <bottom style="thin">
        <color rgb="FF6E6E73"/>
      </bottom>
      <diagonal/>
    </border>
    <border>
      <left/>
      <right style="thin">
        <color rgb="FFD7EBE8"/>
      </right>
      <top/>
      <bottom style="thin">
        <color rgb="FF6E6E7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D7EBE8"/>
      </left>
      <right style="thin">
        <color rgb="FF6E6E73"/>
      </right>
      <top/>
      <bottom/>
      <diagonal/>
    </border>
    <border>
      <left style="thin">
        <color rgb="FF6E6E73"/>
      </left>
      <right style="thin">
        <color rgb="FFE6E8EB"/>
      </right>
      <top style="thin">
        <color rgb="FF6E6E73"/>
      </top>
      <bottom/>
      <diagonal/>
    </border>
    <border>
      <left style="thin">
        <color rgb="FF6E6E73"/>
      </left>
      <right style="thin">
        <color rgb="FFE6E8EB"/>
      </right>
      <top/>
      <bottom/>
      <diagonal/>
    </border>
    <border>
      <left style="thin">
        <color rgb="FFE6E8EB"/>
      </left>
      <right style="thin">
        <color rgb="FFD7EBE8"/>
      </right>
      <top/>
      <bottom/>
      <diagonal/>
    </border>
    <border>
      <left style="thin">
        <color rgb="FFD7EBE8"/>
      </left>
      <right style="thin">
        <color rgb="FF6E6E73"/>
      </right>
      <top style="thin">
        <color rgb="FFD7EBE8"/>
      </top>
      <bottom/>
      <diagonal/>
    </border>
    <border>
      <left style="thin">
        <color rgb="FFD7EBE8"/>
      </left>
      <right style="thin">
        <color rgb="FFD7EBE8"/>
      </right>
      <top/>
      <bottom/>
      <diagonal/>
    </border>
    <border>
      <left style="thin">
        <color rgb="FF6E6E73"/>
      </left>
      <right style="thin">
        <color rgb="FF6E6E73"/>
      </right>
      <top style="thin">
        <color rgb="FF6E6E73"/>
      </top>
      <bottom/>
      <diagonal/>
    </border>
    <border>
      <left style="thin">
        <color rgb="FF6E6E73"/>
      </left>
      <right style="thin">
        <color rgb="FF6E6E73"/>
      </right>
      <top/>
      <bottom/>
      <diagonal/>
    </border>
    <border>
      <left style="thin">
        <color rgb="FF6E6E73"/>
      </left>
      <right style="thin">
        <color rgb="FFE6E6EB"/>
      </right>
      <top style="thin">
        <color rgb="FF6E6E73"/>
      </top>
      <bottom/>
      <diagonal/>
    </border>
    <border>
      <left style="thin">
        <color rgb="FFE6E6EB"/>
      </left>
      <right style="thin">
        <color rgb="FFE6E6EB"/>
      </right>
      <top style="thin">
        <color rgb="FF6E6E73"/>
      </top>
      <bottom/>
      <diagonal/>
    </border>
    <border>
      <left style="thin">
        <color rgb="FFE6E6EB"/>
      </left>
      <right style="thin">
        <color rgb="FF6E6E73"/>
      </right>
      <top style="thin">
        <color rgb="FF6E6E73"/>
      </top>
      <bottom/>
      <diagonal/>
    </border>
    <border>
      <left style="thin">
        <color rgb="FF6E6E73"/>
      </left>
      <right style="thin">
        <color rgb="FFE6E8EB"/>
      </right>
      <top/>
      <bottom style="thin">
        <color rgb="FF6E6E73"/>
      </bottom>
      <diagonal/>
    </border>
    <border>
      <left style="thin">
        <color rgb="FFE6E8EB"/>
      </left>
      <right style="thin">
        <color rgb="FFD7EBE8"/>
      </right>
      <top/>
      <bottom style="thin">
        <color rgb="FF6E6E73"/>
      </bottom>
      <diagonal/>
    </border>
    <border>
      <left style="thin">
        <color rgb="FFD7EBE8"/>
      </left>
      <right style="thin">
        <color rgb="FFD7EBE8"/>
      </right>
      <top/>
      <bottom style="thin">
        <color rgb="FFD7EBE8"/>
      </bottom>
      <diagonal/>
    </border>
    <border>
      <left style="thin">
        <color rgb="FFD7EBE8"/>
      </left>
      <right style="thin">
        <color rgb="FF6E6E73"/>
      </right>
      <top/>
      <bottom style="thin">
        <color rgb="FFD7EBE8"/>
      </bottom>
      <diagonal/>
    </border>
    <border>
      <left style="thin">
        <color rgb="FF6E6E73"/>
      </left>
      <right style="thin">
        <color rgb="FF6E6E73"/>
      </right>
      <top/>
      <bottom style="thin">
        <color rgb="FF6E6E73"/>
      </bottom>
      <diagonal/>
    </border>
    <border>
      <left style="thin">
        <color rgb="FFE6E8EB"/>
      </left>
      <right/>
      <top style="thin">
        <color rgb="FF6E6E73"/>
      </top>
      <bottom/>
      <diagonal/>
    </border>
    <border>
      <left style="thin">
        <color rgb="FFD7EBE8"/>
      </left>
      <right/>
      <top/>
      <bottom/>
      <diagonal/>
    </border>
    <border>
      <left style="thin">
        <color rgb="FFD7EBE8"/>
      </left>
      <right/>
      <top style="thin">
        <color rgb="FF6E6E73"/>
      </top>
      <bottom/>
      <diagonal/>
    </border>
    <border>
      <left style="thin">
        <color rgb="FF6E6E73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rgb="FF6E6E73"/>
      </top>
      <bottom/>
      <diagonal/>
    </border>
    <border>
      <left/>
      <right/>
      <top style="thin">
        <color rgb="FF6E6E73"/>
      </top>
      <bottom style="thin">
        <color indexed="64"/>
      </bottom>
      <diagonal/>
    </border>
    <border>
      <left style="thin">
        <color rgb="FF6E6E73"/>
      </left>
      <right style="thin">
        <color indexed="64"/>
      </right>
      <top style="thin">
        <color rgb="FF6E6E73"/>
      </top>
      <bottom/>
      <diagonal/>
    </border>
    <border>
      <left style="thin">
        <color indexed="64"/>
      </left>
      <right style="thin">
        <color indexed="64"/>
      </right>
      <top style="thin">
        <color rgb="FF6E6E73"/>
      </top>
      <bottom/>
      <diagonal/>
    </border>
    <border>
      <left style="thin">
        <color indexed="64"/>
      </left>
      <right style="thin">
        <color rgb="FF6E6E73"/>
      </right>
      <top style="thin">
        <color rgb="FF6E6E73"/>
      </top>
      <bottom/>
      <diagonal/>
    </border>
    <border>
      <left style="thin">
        <color rgb="FFD7EBE8"/>
      </left>
      <right/>
      <top style="thin">
        <color rgb="FF6E6E73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rgb="FF6E6E73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rgb="FF6E6E73"/>
      </right>
      <top style="thin">
        <color theme="0"/>
      </top>
      <bottom/>
      <diagonal/>
    </border>
    <border>
      <left style="thin">
        <color theme="0"/>
      </left>
      <right style="thin">
        <color rgb="FF6E6E73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 tint="-4.9989318521683403E-2"/>
      </left>
      <right style="thin">
        <color rgb="FFD7EBE8"/>
      </right>
      <top style="thin">
        <color theme="0" tint="-4.9989318521683403E-2"/>
      </top>
      <bottom/>
      <diagonal/>
    </border>
    <border>
      <left style="thin">
        <color rgb="FFD7EBE8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rgb="FFD7EBE8"/>
      </right>
      <top/>
      <bottom/>
      <diagonal/>
    </border>
    <border>
      <left/>
      <right style="thin">
        <color theme="0" tint="-4.9989318521683403E-2"/>
      </right>
      <top style="thin">
        <color rgb="FF6E6E73"/>
      </top>
      <bottom/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 style="thin">
        <color rgb="FF6E6E73"/>
      </left>
      <right style="thin">
        <color theme="0" tint="-4.9989318521683403E-2"/>
      </right>
      <top style="thin">
        <color rgb="FF6E6E73"/>
      </top>
      <bottom/>
      <diagonal/>
    </border>
    <border>
      <left style="thin">
        <color theme="0" tint="-4.9989318521683403E-2"/>
      </left>
      <right style="thin">
        <color rgb="FFD7EBE8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rgb="FFD7EBE8"/>
      </left>
      <right style="thin">
        <color rgb="FFD7EBE8"/>
      </right>
      <top/>
      <bottom style="thin">
        <color theme="0" tint="-4.9989318521683403E-2"/>
      </bottom>
      <diagonal/>
    </border>
    <border>
      <left style="thin">
        <color rgb="FFD7EBE8"/>
      </left>
      <right/>
      <top/>
      <bottom style="thin">
        <color theme="0" tint="-4.9989318521683403E-2"/>
      </bottom>
      <diagonal/>
    </border>
    <border>
      <left style="thin">
        <color rgb="FF6E6E73"/>
      </left>
      <right style="thin">
        <color rgb="FF6E6E73"/>
      </right>
      <top/>
      <bottom style="thin">
        <color theme="0" tint="-4.9989318521683403E-2"/>
      </bottom>
      <diagonal/>
    </border>
    <border>
      <left style="thin">
        <color rgb="FF6E6E73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rgb="FF6E6E73"/>
      </right>
      <top/>
      <bottom/>
      <diagonal/>
    </border>
    <border>
      <left style="thin">
        <color theme="0" tint="-4.9989318521683403E-2"/>
      </left>
      <right style="thin">
        <color rgb="FF6E6E73"/>
      </right>
      <top/>
      <bottom style="thin">
        <color theme="0" tint="-4.9989318521683403E-2"/>
      </bottom>
      <diagonal/>
    </border>
    <border>
      <left style="thin">
        <color rgb="FF6E6E73"/>
      </left>
      <right style="thin">
        <color theme="0"/>
      </right>
      <top style="thin">
        <color rgb="FF6E6E73"/>
      </top>
      <bottom/>
      <diagonal/>
    </border>
    <border>
      <left style="thin">
        <color rgb="FF6E6E73"/>
      </left>
      <right style="thin">
        <color theme="0"/>
      </right>
      <top/>
      <bottom/>
      <diagonal/>
    </border>
    <border>
      <left style="thin">
        <color rgb="FF6E6E73"/>
      </left>
      <right style="thin">
        <color theme="0"/>
      </right>
      <top/>
      <bottom style="thin">
        <color rgb="FF6E6E73"/>
      </bottom>
      <diagonal/>
    </border>
    <border>
      <left style="thin">
        <color theme="0"/>
      </left>
      <right style="thin">
        <color rgb="FF6E6E73"/>
      </right>
      <top/>
      <bottom/>
      <diagonal/>
    </border>
    <border>
      <left style="thin">
        <color theme="0"/>
      </left>
      <right style="thin">
        <color rgb="FF6E6E73"/>
      </right>
      <top/>
      <bottom style="thin">
        <color rgb="FF6E6E73"/>
      </bottom>
      <diagonal/>
    </border>
    <border>
      <left style="thin">
        <color rgb="FF6E6E73"/>
      </left>
      <right style="thin">
        <color theme="0" tint="-4.9989318521683403E-2"/>
      </right>
      <top style="thin">
        <color rgb="FF6E6E73"/>
      </top>
      <bottom style="thin">
        <color rgb="FF6E6E73"/>
      </bottom>
      <diagonal/>
    </border>
    <border>
      <left style="thin">
        <color rgb="FF6E6E73"/>
      </left>
      <right style="thin">
        <color theme="0" tint="-4.9989318521683403E-2"/>
      </right>
      <top/>
      <bottom/>
      <diagonal/>
    </border>
    <border>
      <left style="thin">
        <color rgb="FF6E6E73"/>
      </left>
      <right style="thin">
        <color theme="0" tint="-4.9989318521683403E-2"/>
      </right>
      <top/>
      <bottom style="thin">
        <color rgb="FF6E6E73"/>
      </bottom>
      <diagonal/>
    </border>
    <border>
      <left style="thin">
        <color theme="0" tint="-4.9989318521683403E-2"/>
      </left>
      <right style="thin">
        <color rgb="FF6E6E73"/>
      </right>
      <top/>
      <bottom style="thin">
        <color rgb="FF6E6E73"/>
      </bottom>
      <diagonal/>
    </border>
    <border>
      <left style="thin">
        <color theme="0" tint="-4.9989318521683403E-2"/>
      </left>
      <right/>
      <top style="thin">
        <color rgb="FF6E6E73"/>
      </top>
      <bottom/>
      <diagonal/>
    </border>
    <border>
      <left style="thin">
        <color theme="0" tint="-4.9989318521683403E-2"/>
      </left>
      <right style="thin">
        <color theme="0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/>
      </right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/>
      </right>
      <top/>
      <bottom style="thin">
        <color theme="0" tint="-4.9989318521683403E-2"/>
      </bottom>
      <diagonal/>
    </border>
    <border>
      <left style="thin">
        <color rgb="FF6E6E73"/>
      </left>
      <right style="thin">
        <color rgb="FF6E6E73"/>
      </right>
      <top style="thin">
        <color rgb="FF6E6E73"/>
      </top>
      <bottom style="thin">
        <color theme="0" tint="-4.9989318521683403E-2"/>
      </bottom>
      <diagonal/>
    </border>
    <border>
      <left style="thin">
        <color rgb="FF6E6E73"/>
      </left>
      <right style="thin">
        <color theme="0" tint="-4.9989318521683403E-2"/>
      </right>
      <top style="thin">
        <color rgb="FF6E6E73"/>
      </top>
      <bottom style="thin">
        <color theme="0" tint="-4.9989318521683403E-2"/>
      </bottom>
      <diagonal/>
    </border>
    <border>
      <left/>
      <right style="thin">
        <color rgb="FFD7EBE8"/>
      </right>
      <top style="thin">
        <color rgb="FF6E6E73"/>
      </top>
      <bottom/>
      <diagonal/>
    </border>
    <border>
      <left style="thin">
        <color theme="0"/>
      </left>
      <right style="thin">
        <color rgb="FF6E6E73"/>
      </right>
      <top/>
      <bottom style="thin">
        <color theme="0" tint="-4.9989318521683403E-2"/>
      </bottom>
      <diagonal/>
    </border>
    <border>
      <left style="thin">
        <color theme="7"/>
      </left>
      <right style="thin">
        <color indexed="64"/>
      </right>
      <top style="thin">
        <color theme="7"/>
      </top>
      <bottom/>
      <diagonal/>
    </border>
    <border>
      <left style="thin">
        <color indexed="64"/>
      </left>
      <right style="thin">
        <color indexed="64"/>
      </right>
      <top style="thin">
        <color theme="7"/>
      </top>
      <bottom/>
      <diagonal/>
    </border>
    <border>
      <left style="thin">
        <color indexed="64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rgb="FF6E6E73"/>
      </right>
      <top/>
      <bottom/>
      <diagonal/>
    </border>
    <border>
      <left style="thin">
        <color indexed="64"/>
      </left>
      <right style="thin">
        <color theme="7"/>
      </right>
      <top style="thin">
        <color rgb="FF6E6E73"/>
      </top>
      <bottom/>
      <diagonal/>
    </border>
    <border>
      <left style="thin">
        <color rgb="FF6E6E73"/>
      </left>
      <right style="thin">
        <color theme="7"/>
      </right>
      <top style="thin">
        <color rgb="FF6E6E73"/>
      </top>
      <bottom/>
      <diagonal/>
    </border>
    <border>
      <left style="thin">
        <color theme="7"/>
      </left>
      <right style="thin">
        <color rgb="FF6E6E73"/>
      </right>
      <top/>
      <bottom style="thin">
        <color rgb="FF6E6E73"/>
      </bottom>
      <diagonal/>
    </border>
    <border>
      <left style="thin">
        <color rgb="FF6E6E73"/>
      </left>
      <right style="thin">
        <color theme="7"/>
      </right>
      <top/>
      <bottom style="thin">
        <color rgb="FF6E6E73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indexed="64"/>
      </bottom>
      <diagonal/>
    </border>
    <border>
      <left style="thin">
        <color theme="7"/>
      </left>
      <right style="thin">
        <color theme="7"/>
      </right>
      <top style="thin">
        <color indexed="64"/>
      </top>
      <bottom style="thin">
        <color indexed="64"/>
      </bottom>
      <diagonal/>
    </border>
    <border>
      <left style="thin">
        <color theme="7"/>
      </left>
      <right style="thin">
        <color theme="7"/>
      </right>
      <top style="thin">
        <color indexed="64"/>
      </top>
      <bottom style="thin">
        <color rgb="FF6E6E73"/>
      </bottom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/>
      <bottom/>
      <diagonal/>
    </border>
    <border>
      <left style="thin">
        <color theme="7"/>
      </left>
      <right/>
      <top/>
      <bottom style="thin">
        <color rgb="FF6E6E73"/>
      </bottom>
      <diagonal/>
    </border>
  </borders>
  <cellStyleXfs count="6">
    <xf numFmtId="0" fontId="0" fillId="0" borderId="0"/>
    <xf numFmtId="0" fontId="9" fillId="0" borderId="0"/>
    <xf numFmtId="0" fontId="1" fillId="0" borderId="0"/>
    <xf numFmtId="0" fontId="17" fillId="0" borderId="0"/>
    <xf numFmtId="0" fontId="7" fillId="0" borderId="0"/>
    <xf numFmtId="9" fontId="7" fillId="0" borderId="0" applyFont="0" applyFill="0" applyBorder="0" applyAlignment="0" applyProtection="0"/>
  </cellStyleXfs>
  <cellXfs count="313">
    <xf numFmtId="0" fontId="0" fillId="0" borderId="0" xfId="0"/>
    <xf numFmtId="0" fontId="2" fillId="0" borderId="0" xfId="1" applyFont="1" applyFill="1" applyBorder="1" applyAlignment="1">
      <alignment horizontal="left" vertical="center"/>
    </xf>
    <xf numFmtId="0" fontId="3" fillId="0" borderId="0" xfId="1" applyFont="1"/>
    <xf numFmtId="0" fontId="9" fillId="0" borderId="0" xfId="1"/>
    <xf numFmtId="0" fontId="9" fillId="0" borderId="0" xfId="1" applyAlignment="1">
      <alignment horizontal="left"/>
    </xf>
    <xf numFmtId="0" fontId="10" fillId="0" borderId="0" xfId="1" applyFont="1"/>
    <xf numFmtId="0" fontId="9" fillId="0" borderId="0" xfId="1" applyAlignment="1">
      <alignment horizontal="right"/>
    </xf>
    <xf numFmtId="0" fontId="8" fillId="0" borderId="0" xfId="1" applyFont="1" applyAlignment="1">
      <alignment horizontal="center" vertical="center"/>
    </xf>
    <xf numFmtId="0" fontId="8" fillId="0" borderId="0" xfId="1" applyFont="1"/>
    <xf numFmtId="0" fontId="5" fillId="0" borderId="0" xfId="1" applyFont="1" applyBorder="1" applyAlignment="1">
      <alignment horizontal="right" vertical="center"/>
    </xf>
    <xf numFmtId="3" fontId="4" fillId="0" borderId="0" xfId="1" applyNumberFormat="1" applyFont="1" applyBorder="1" applyAlignment="1">
      <alignment vertical="center"/>
    </xf>
    <xf numFmtId="3" fontId="4" fillId="2" borderId="0" xfId="1" applyNumberFormat="1" applyFont="1" applyFill="1" applyBorder="1" applyAlignment="1">
      <alignment vertical="center"/>
    </xf>
    <xf numFmtId="0" fontId="9" fillId="0" borderId="0" xfId="1" applyBorder="1"/>
    <xf numFmtId="0" fontId="13" fillId="3" borderId="27" xfId="1" applyFont="1" applyFill="1" applyBorder="1" applyAlignment="1">
      <alignment horizontal="center"/>
    </xf>
    <xf numFmtId="0" fontId="15" fillId="4" borderId="27" xfId="1" applyFont="1" applyFill="1" applyBorder="1" applyAlignment="1">
      <alignment horizontal="center" vertical="center" wrapText="1"/>
    </xf>
    <xf numFmtId="0" fontId="9" fillId="0" borderId="7" xfId="1" applyFill="1" applyBorder="1" applyAlignment="1">
      <alignment horizontal="center" vertical="center" wrapText="1"/>
    </xf>
    <xf numFmtId="3" fontId="9" fillId="0" borderId="0" xfId="1" applyNumberFormat="1"/>
    <xf numFmtId="3" fontId="9" fillId="0" borderId="6" xfId="1" applyNumberFormat="1" applyBorder="1"/>
    <xf numFmtId="0" fontId="5" fillId="0" borderId="0" xfId="1" applyFont="1"/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8" fillId="0" borderId="5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6" borderId="24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16" fillId="0" borderId="0" xfId="1" applyFont="1" applyFill="1" applyAlignment="1">
      <alignment horizontal="left" vertical="center"/>
    </xf>
    <xf numFmtId="0" fontId="14" fillId="5" borderId="24" xfId="1" applyFont="1" applyFill="1" applyBorder="1" applyAlignment="1">
      <alignment horizontal="center" vertical="center" wrapText="1"/>
    </xf>
    <xf numFmtId="0" fontId="9" fillId="0" borderId="0" xfId="1" applyFill="1"/>
    <xf numFmtId="0" fontId="14" fillId="5" borderId="44" xfId="1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left" vertical="center"/>
    </xf>
    <xf numFmtId="0" fontId="7" fillId="0" borderId="0" xfId="4"/>
    <xf numFmtId="0" fontId="10" fillId="0" borderId="0" xfId="4" applyFont="1"/>
    <xf numFmtId="0" fontId="5" fillId="0" borderId="0" xfId="4" applyFont="1"/>
    <xf numFmtId="0" fontId="5" fillId="0" borderId="0" xfId="4" applyFont="1" applyBorder="1" applyAlignment="1">
      <alignment horizontal="right" vertical="center"/>
    </xf>
    <xf numFmtId="3" fontId="4" fillId="0" borderId="0" xfId="4" applyNumberFormat="1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0" xfId="4" applyFont="1" applyAlignment="1">
      <alignment vertical="center"/>
    </xf>
    <xf numFmtId="0" fontId="5" fillId="2" borderId="0" xfId="4" applyFont="1" applyFill="1" applyBorder="1" applyAlignment="1">
      <alignment horizontal="right" vertical="center"/>
    </xf>
    <xf numFmtId="3" fontId="4" fillId="2" borderId="0" xfId="4" applyNumberFormat="1" applyFont="1" applyFill="1" applyBorder="1" applyAlignment="1">
      <alignment vertical="center"/>
    </xf>
    <xf numFmtId="3" fontId="5" fillId="2" borderId="0" xfId="4" applyNumberFormat="1" applyFont="1" applyFill="1" applyBorder="1" applyAlignment="1">
      <alignment vertical="center"/>
    </xf>
    <xf numFmtId="0" fontId="5" fillId="0" borderId="0" xfId="4" applyFont="1" applyBorder="1" applyAlignment="1">
      <alignment vertical="center"/>
    </xf>
    <xf numFmtId="0" fontId="5" fillId="0" borderId="0" xfId="4" applyFont="1" applyAlignment="1">
      <alignment vertical="center"/>
    </xf>
    <xf numFmtId="0" fontId="14" fillId="5" borderId="44" xfId="1" applyFont="1" applyFill="1" applyBorder="1" applyAlignment="1">
      <alignment horizontal="center" vertical="center" wrapText="1"/>
    </xf>
    <xf numFmtId="0" fontId="14" fillId="8" borderId="24" xfId="1" applyFont="1" applyFill="1" applyBorder="1" applyAlignment="1">
      <alignment horizontal="center" vertical="center" wrapText="1"/>
    </xf>
    <xf numFmtId="0" fontId="14" fillId="8" borderId="87" xfId="1" applyFont="1" applyFill="1" applyBorder="1" applyAlignment="1">
      <alignment horizontal="center" vertical="center" wrapText="1"/>
    </xf>
    <xf numFmtId="0" fontId="14" fillId="8" borderId="96" xfId="1" applyFont="1" applyFill="1" applyBorder="1" applyAlignment="1">
      <alignment horizontal="center" vertical="center" wrapText="1"/>
    </xf>
    <xf numFmtId="0" fontId="14" fillId="8" borderId="97" xfId="1" applyFont="1" applyFill="1" applyBorder="1" applyAlignment="1">
      <alignment horizontal="center" vertical="center" wrapText="1"/>
    </xf>
    <xf numFmtId="3" fontId="9" fillId="0" borderId="0" xfId="1" applyNumberFormat="1" applyBorder="1"/>
    <xf numFmtId="3" fontId="4" fillId="0" borderId="0" xfId="1" applyNumberFormat="1" applyFont="1" applyAlignment="1">
      <alignment vertical="center"/>
    </xf>
    <xf numFmtId="3" fontId="4" fillId="0" borderId="0" xfId="4" applyNumberFormat="1" applyFont="1" applyAlignment="1">
      <alignment vertical="center"/>
    </xf>
    <xf numFmtId="3" fontId="7" fillId="0" borderId="0" xfId="4" applyNumberFormat="1"/>
    <xf numFmtId="3" fontId="7" fillId="0" borderId="0" xfId="4" applyNumberFormat="1" applyBorder="1"/>
    <xf numFmtId="0" fontId="7" fillId="0" borderId="0" xfId="4" applyBorder="1"/>
    <xf numFmtId="0" fontId="4" fillId="5" borderId="2" xfId="1" applyFont="1" applyFill="1" applyBorder="1" applyAlignment="1">
      <alignment horizontal="center" vertical="center" wrapText="1"/>
    </xf>
    <xf numFmtId="0" fontId="14" fillId="5" borderId="35" xfId="1" applyFont="1" applyFill="1" applyBorder="1" applyAlignment="1">
      <alignment horizontal="center" vertical="center" wrapText="1"/>
    </xf>
    <xf numFmtId="0" fontId="14" fillId="5" borderId="77" xfId="1" applyFont="1" applyFill="1" applyBorder="1" applyAlignment="1">
      <alignment horizontal="center" vertical="center" wrapText="1"/>
    </xf>
    <xf numFmtId="0" fontId="14" fillId="5" borderId="44" xfId="1" applyFont="1" applyFill="1" applyBorder="1" applyAlignment="1">
      <alignment horizontal="center" vertical="center" wrapText="1"/>
    </xf>
    <xf numFmtId="0" fontId="14" fillId="5" borderId="44" xfId="1" applyFont="1" applyFill="1" applyBorder="1" applyAlignment="1">
      <alignment horizontal="center" vertical="center" wrapText="1"/>
    </xf>
    <xf numFmtId="0" fontId="6" fillId="9" borderId="13" xfId="1" applyFont="1" applyFill="1" applyBorder="1" applyAlignment="1">
      <alignment vertical="center" wrapText="1"/>
    </xf>
    <xf numFmtId="0" fontId="9" fillId="9" borderId="4" xfId="1" applyFill="1" applyBorder="1"/>
    <xf numFmtId="0" fontId="9" fillId="9" borderId="14" xfId="1" applyFill="1" applyBorder="1" applyAlignment="1">
      <alignment horizontal="left"/>
    </xf>
    <xf numFmtId="0" fontId="4" fillId="11" borderId="2" xfId="1" applyFont="1" applyFill="1" applyBorder="1" applyAlignment="1">
      <alignment horizontal="center" vertical="center" wrapText="1"/>
    </xf>
    <xf numFmtId="0" fontId="4" fillId="5" borderId="24" xfId="1" applyFont="1" applyFill="1" applyBorder="1" applyAlignment="1">
      <alignment horizontal="center" vertical="center" wrapText="1"/>
    </xf>
    <xf numFmtId="0" fontId="4" fillId="5" borderId="25" xfId="1" applyFont="1" applyFill="1" applyBorder="1" applyAlignment="1">
      <alignment horizontal="center" vertical="center" wrapText="1"/>
    </xf>
    <xf numFmtId="0" fontId="4" fillId="11" borderId="21" xfId="1" applyFont="1" applyFill="1" applyBorder="1" applyAlignment="1">
      <alignment horizontal="center" vertical="center" wrapText="1"/>
    </xf>
    <xf numFmtId="0" fontId="4" fillId="11" borderId="26" xfId="1" applyFont="1" applyFill="1" applyBorder="1" applyAlignment="1">
      <alignment horizontal="center" vertical="center" wrapText="1"/>
    </xf>
    <xf numFmtId="0" fontId="5" fillId="12" borderId="0" xfId="1" applyFont="1" applyFill="1" applyBorder="1" applyAlignment="1">
      <alignment horizontal="center" vertical="center"/>
    </xf>
    <xf numFmtId="0" fontId="5" fillId="13" borderId="0" xfId="1" applyFont="1" applyFill="1" applyBorder="1" applyAlignment="1">
      <alignment horizontal="right" vertical="center"/>
    </xf>
    <xf numFmtId="3" fontId="4" fillId="13" borderId="0" xfId="1" applyNumberFormat="1" applyFont="1" applyFill="1" applyBorder="1" applyAlignment="1">
      <alignment vertical="center"/>
    </xf>
    <xf numFmtId="3" fontId="5" fillId="13" borderId="0" xfId="1" applyNumberFormat="1" applyFont="1" applyFill="1" applyBorder="1" applyAlignment="1">
      <alignment vertical="center"/>
    </xf>
    <xf numFmtId="0" fontId="5" fillId="13" borderId="0" xfId="4" applyFont="1" applyFill="1" applyBorder="1" applyAlignment="1">
      <alignment horizontal="right" vertical="center"/>
    </xf>
    <xf numFmtId="3" fontId="4" fillId="13" borderId="0" xfId="4" applyNumberFormat="1" applyFont="1" applyFill="1" applyBorder="1" applyAlignment="1">
      <alignment vertical="center"/>
    </xf>
    <xf numFmtId="3" fontId="5" fillId="13" borderId="0" xfId="4" applyNumberFormat="1" applyFont="1" applyFill="1" applyBorder="1" applyAlignment="1">
      <alignment vertical="center"/>
    </xf>
    <xf numFmtId="0" fontId="15" fillId="5" borderId="28" xfId="1" applyFont="1" applyFill="1" applyBorder="1" applyAlignment="1">
      <alignment horizontal="center" vertical="center" wrapText="1"/>
    </xf>
    <xf numFmtId="0" fontId="14" fillId="11" borderId="2" xfId="1" applyFont="1" applyFill="1" applyBorder="1" applyAlignment="1">
      <alignment horizontal="center" vertical="center" wrapText="1"/>
    </xf>
    <xf numFmtId="0" fontId="14" fillId="11" borderId="3" xfId="1" applyFont="1" applyFill="1" applyBorder="1" applyAlignment="1">
      <alignment horizontal="center" vertical="center" wrapText="1"/>
    </xf>
    <xf numFmtId="0" fontId="11" fillId="9" borderId="4" xfId="1" applyFont="1" applyFill="1" applyBorder="1" applyAlignment="1">
      <alignment vertical="center"/>
    </xf>
    <xf numFmtId="0" fontId="14" fillId="11" borderId="9" xfId="4" applyFont="1" applyFill="1" applyBorder="1" applyAlignment="1">
      <alignment horizontal="center" vertical="center" wrapText="1"/>
    </xf>
    <xf numFmtId="0" fontId="14" fillId="11" borderId="63" xfId="4" applyFont="1" applyFill="1" applyBorder="1" applyAlignment="1">
      <alignment horizontal="center" vertical="center" wrapText="1"/>
    </xf>
    <xf numFmtId="0" fontId="5" fillId="12" borderId="56" xfId="4" applyFont="1" applyFill="1" applyBorder="1" applyAlignment="1">
      <alignment horizontal="center" vertical="center"/>
    </xf>
    <xf numFmtId="0" fontId="5" fillId="12" borderId="8" xfId="4" applyFont="1" applyFill="1" applyBorder="1" applyAlignment="1">
      <alignment horizontal="center" vertical="center"/>
    </xf>
    <xf numFmtId="0" fontId="14" fillId="11" borderId="57" xfId="4" applyFont="1" applyFill="1" applyBorder="1" applyAlignment="1">
      <alignment horizontal="center" vertical="center" wrapText="1"/>
    </xf>
    <xf numFmtId="0" fontId="14" fillId="5" borderId="57" xfId="4" applyFont="1" applyFill="1" applyBorder="1" applyAlignment="1">
      <alignment horizontal="center" vertical="center" wrapText="1"/>
    </xf>
    <xf numFmtId="0" fontId="14" fillId="11" borderId="11" xfId="4" applyFont="1" applyFill="1" applyBorder="1" applyAlignment="1">
      <alignment horizontal="center" vertical="center" wrapText="1"/>
    </xf>
    <xf numFmtId="0" fontId="14" fillId="5" borderId="9" xfId="4" applyFont="1" applyFill="1" applyBorder="1" applyAlignment="1">
      <alignment horizontal="center" vertical="center" wrapText="1"/>
    </xf>
    <xf numFmtId="0" fontId="5" fillId="9" borderId="30" xfId="1" applyFont="1" applyFill="1" applyBorder="1"/>
    <xf numFmtId="0" fontId="5" fillId="9" borderId="31" xfId="1" applyFont="1" applyFill="1" applyBorder="1"/>
    <xf numFmtId="0" fontId="6" fillId="9" borderId="31" xfId="1" applyFont="1" applyFill="1" applyBorder="1" applyAlignment="1">
      <alignment horizontal="center" vertical="center" wrapText="1"/>
    </xf>
    <xf numFmtId="0" fontId="5" fillId="9" borderId="40" xfId="1" applyFont="1" applyFill="1" applyBorder="1"/>
    <xf numFmtId="0" fontId="4" fillId="13" borderId="24" xfId="1" applyFont="1" applyFill="1" applyBorder="1" applyAlignment="1">
      <alignment horizontal="center" vertical="center" wrapText="1"/>
    </xf>
    <xf numFmtId="0" fontId="5" fillId="9" borderId="31" xfId="1" applyFont="1" applyFill="1" applyBorder="1" applyAlignment="1">
      <alignment vertical="center"/>
    </xf>
    <xf numFmtId="0" fontId="14" fillId="5" borderId="35" xfId="1" applyFont="1" applyFill="1" applyBorder="1" applyAlignment="1">
      <alignment vertical="center" wrapText="1"/>
    </xf>
    <xf numFmtId="0" fontId="14" fillId="5" borderId="2" xfId="1" applyFont="1" applyFill="1" applyBorder="1" applyAlignment="1">
      <alignment horizontal="center" vertical="center" wrapText="1"/>
    </xf>
    <xf numFmtId="0" fontId="5" fillId="9" borderId="65" xfId="1" applyFont="1" applyFill="1" applyBorder="1"/>
    <xf numFmtId="0" fontId="5" fillId="9" borderId="69" xfId="1" applyFont="1" applyFill="1" applyBorder="1" applyAlignment="1">
      <alignment vertical="center"/>
    </xf>
    <xf numFmtId="0" fontId="5" fillId="9" borderId="69" xfId="1" applyFont="1" applyFill="1" applyBorder="1"/>
    <xf numFmtId="0" fontId="6" fillId="9" borderId="69" xfId="1" applyFont="1" applyFill="1" applyBorder="1" applyAlignment="1">
      <alignment horizontal="center" vertical="center" wrapText="1"/>
    </xf>
    <xf numFmtId="0" fontId="6" fillId="9" borderId="73" xfId="1" applyFont="1" applyFill="1" applyBorder="1" applyAlignment="1">
      <alignment horizontal="center" vertical="center" wrapText="1"/>
    </xf>
    <xf numFmtId="0" fontId="5" fillId="9" borderId="82" xfId="1" applyFont="1" applyFill="1" applyBorder="1"/>
    <xf numFmtId="0" fontId="5" fillId="9" borderId="83" xfId="1" applyFont="1" applyFill="1" applyBorder="1" applyAlignment="1">
      <alignment vertical="center"/>
    </xf>
    <xf numFmtId="0" fontId="5" fillId="9" borderId="83" xfId="1" applyFont="1" applyFill="1" applyBorder="1"/>
    <xf numFmtId="0" fontId="6" fillId="9" borderId="83" xfId="1" applyFont="1" applyFill="1" applyBorder="1" applyAlignment="1">
      <alignment horizontal="center" vertical="center" wrapText="1"/>
    </xf>
    <xf numFmtId="0" fontId="5" fillId="9" borderId="84" xfId="1" applyFont="1" applyFill="1" applyBorder="1"/>
    <xf numFmtId="0" fontId="5" fillId="9" borderId="72" xfId="1" applyFont="1" applyFill="1" applyBorder="1"/>
    <xf numFmtId="0" fontId="5" fillId="9" borderId="88" xfId="1" applyFont="1" applyFill="1" applyBorder="1" applyAlignment="1">
      <alignment vertical="center"/>
    </xf>
    <xf numFmtId="0" fontId="6" fillId="9" borderId="88" xfId="1" applyFont="1" applyFill="1" applyBorder="1" applyAlignment="1">
      <alignment horizontal="center" vertical="center" wrapText="1"/>
    </xf>
    <xf numFmtId="0" fontId="5" fillId="9" borderId="89" xfId="1" applyFont="1" applyFill="1" applyBorder="1"/>
    <xf numFmtId="0" fontId="5" fillId="9" borderId="92" xfId="1" applyFont="1" applyFill="1" applyBorder="1"/>
    <xf numFmtId="0" fontId="6" fillId="9" borderId="13" xfId="1" applyFont="1" applyFill="1" applyBorder="1" applyAlignment="1">
      <alignment vertical="center"/>
    </xf>
    <xf numFmtId="0" fontId="5" fillId="9" borderId="1" xfId="1" applyFont="1" applyFill="1" applyBorder="1" applyAlignment="1">
      <alignment vertical="center"/>
    </xf>
    <xf numFmtId="0" fontId="5" fillId="9" borderId="1" xfId="1" applyFont="1" applyFill="1" applyBorder="1"/>
    <xf numFmtId="0" fontId="6" fillId="9" borderId="1" xfId="1" applyFont="1" applyFill="1" applyBorder="1" applyAlignment="1">
      <alignment horizontal="center" vertical="center" wrapText="1"/>
    </xf>
    <xf numFmtId="0" fontId="5" fillId="9" borderId="2" xfId="1" applyFont="1" applyFill="1" applyBorder="1"/>
    <xf numFmtId="0" fontId="6" fillId="10" borderId="57" xfId="4" applyFont="1" applyFill="1" applyBorder="1" applyAlignment="1">
      <alignment horizontal="center" vertical="center" wrapText="1"/>
    </xf>
    <xf numFmtId="0" fontId="14" fillId="13" borderId="24" xfId="1" applyFont="1" applyFill="1" applyBorder="1" applyAlignment="1">
      <alignment horizontal="center" vertical="center" wrapText="1"/>
    </xf>
    <xf numFmtId="0" fontId="14" fillId="12" borderId="44" xfId="1" applyFont="1" applyFill="1" applyBorder="1" applyAlignment="1">
      <alignment horizontal="center" vertical="center" wrapText="1"/>
    </xf>
    <xf numFmtId="0" fontId="14" fillId="14" borderId="24" xfId="1" applyFont="1" applyFill="1" applyBorder="1" applyAlignment="1">
      <alignment horizontal="center" vertical="center" wrapText="1"/>
    </xf>
    <xf numFmtId="0" fontId="4" fillId="14" borderId="2" xfId="1" applyFont="1" applyFill="1" applyBorder="1" applyAlignment="1">
      <alignment horizontal="center" vertical="center" wrapText="1"/>
    </xf>
    <xf numFmtId="0" fontId="4" fillId="13" borderId="2" xfId="1" applyFont="1" applyFill="1" applyBorder="1" applyAlignment="1">
      <alignment horizontal="center" vertical="center" wrapText="1"/>
    </xf>
    <xf numFmtId="0" fontId="4" fillId="12" borderId="24" xfId="1" applyFont="1" applyFill="1" applyBorder="1" applyAlignment="1">
      <alignment horizontal="center" vertical="center" wrapText="1"/>
    </xf>
    <xf numFmtId="0" fontId="4" fillId="11" borderId="4" xfId="1" applyFont="1" applyFill="1" applyBorder="1" applyAlignment="1">
      <alignment horizontal="center" vertical="center" wrapText="1"/>
    </xf>
    <xf numFmtId="0" fontId="4" fillId="11" borderId="14" xfId="1" applyFont="1" applyFill="1" applyBorder="1" applyAlignment="1">
      <alignment horizontal="center" vertical="center" wrapText="1"/>
    </xf>
    <xf numFmtId="0" fontId="11" fillId="9" borderId="4" xfId="1" applyFont="1" applyFill="1" applyBorder="1" applyAlignment="1">
      <alignment horizontal="center" vertical="center"/>
    </xf>
    <xf numFmtId="0" fontId="6" fillId="9" borderId="15" xfId="1" applyFont="1" applyFill="1" applyBorder="1" applyAlignment="1">
      <alignment horizontal="center" vertical="center" wrapText="1"/>
    </xf>
    <xf numFmtId="0" fontId="6" fillId="9" borderId="21" xfId="1" applyFont="1" applyFill="1" applyBorder="1" applyAlignment="1">
      <alignment horizontal="center" vertical="center" wrapText="1"/>
    </xf>
    <xf numFmtId="0" fontId="6" fillId="9" borderId="0" xfId="1" applyFont="1" applyFill="1" applyBorder="1" applyAlignment="1">
      <alignment horizontal="center" vertical="center" wrapText="1"/>
    </xf>
    <xf numFmtId="0" fontId="6" fillId="9" borderId="3" xfId="1" applyFont="1" applyFill="1" applyBorder="1" applyAlignment="1">
      <alignment horizontal="center" vertical="center" wrapText="1"/>
    </xf>
    <xf numFmtId="0" fontId="18" fillId="10" borderId="16" xfId="1" applyFont="1" applyFill="1" applyBorder="1" applyAlignment="1">
      <alignment horizontal="center" vertical="center" wrapText="1"/>
    </xf>
    <xf numFmtId="0" fontId="18" fillId="10" borderId="22" xfId="1" applyFont="1" applyFill="1" applyBorder="1" applyAlignment="1">
      <alignment horizontal="center" vertical="center" wrapText="1"/>
    </xf>
    <xf numFmtId="0" fontId="18" fillId="10" borderId="17" xfId="1" applyFont="1" applyFill="1" applyBorder="1" applyAlignment="1">
      <alignment horizontal="center" vertical="center" wrapText="1"/>
    </xf>
    <xf numFmtId="0" fontId="18" fillId="10" borderId="23" xfId="1" applyFont="1" applyFill="1" applyBorder="1" applyAlignment="1">
      <alignment horizontal="center" vertical="center" wrapText="1"/>
    </xf>
    <xf numFmtId="0" fontId="4" fillId="11" borderId="18" xfId="1" applyFont="1" applyFill="1" applyBorder="1" applyAlignment="1">
      <alignment horizontal="center" vertical="center" wrapText="1"/>
    </xf>
    <xf numFmtId="0" fontId="4" fillId="11" borderId="13" xfId="1" applyFont="1" applyFill="1" applyBorder="1" applyAlignment="1">
      <alignment horizontal="center" vertical="center" wrapText="1"/>
    </xf>
    <xf numFmtId="0" fontId="4" fillId="11" borderId="19" xfId="1" applyFont="1" applyFill="1" applyBorder="1" applyAlignment="1">
      <alignment horizontal="center" vertical="center" wrapText="1"/>
    </xf>
    <xf numFmtId="0" fontId="4" fillId="11" borderId="20" xfId="1" applyFont="1" applyFill="1" applyBorder="1" applyAlignment="1">
      <alignment horizontal="center" vertical="center" wrapText="1"/>
    </xf>
    <xf numFmtId="0" fontId="6" fillId="9" borderId="13" xfId="1" applyFont="1" applyFill="1" applyBorder="1" applyAlignment="1">
      <alignment horizontal="center" vertical="center" wrapText="1"/>
    </xf>
    <xf numFmtId="0" fontId="12" fillId="9" borderId="4" xfId="1" applyFont="1" applyFill="1" applyBorder="1" applyAlignment="1">
      <alignment horizontal="center" vertical="center"/>
    </xf>
    <xf numFmtId="0" fontId="12" fillId="9" borderId="14" xfId="1" applyFont="1" applyFill="1" applyBorder="1" applyAlignment="1">
      <alignment horizontal="center" vertical="center"/>
    </xf>
    <xf numFmtId="0" fontId="12" fillId="9" borderId="0" xfId="1" applyFont="1" applyFill="1" applyBorder="1" applyAlignment="1">
      <alignment horizontal="center" vertical="center" wrapText="1"/>
    </xf>
    <xf numFmtId="0" fontId="12" fillId="9" borderId="3" xfId="1" applyFont="1" applyFill="1" applyBorder="1" applyAlignment="1">
      <alignment horizontal="center" vertical="center" wrapText="1"/>
    </xf>
    <xf numFmtId="0" fontId="14" fillId="11" borderId="18" xfId="1" applyFont="1" applyFill="1" applyBorder="1" applyAlignment="1">
      <alignment horizontal="center" vertical="center" wrapText="1"/>
    </xf>
    <xf numFmtId="0" fontId="14" fillId="11" borderId="4" xfId="1" applyFont="1" applyFill="1" applyBorder="1" applyAlignment="1">
      <alignment horizontal="center" vertical="center" wrapText="1"/>
    </xf>
    <xf numFmtId="0" fontId="14" fillId="11" borderId="14" xfId="1" applyFont="1" applyFill="1" applyBorder="1" applyAlignment="1">
      <alignment horizontal="center" vertical="center" wrapText="1"/>
    </xf>
    <xf numFmtId="0" fontId="12" fillId="10" borderId="9" xfId="4" applyFont="1" applyFill="1" applyBorder="1" applyAlignment="1">
      <alignment horizontal="center" vertical="center"/>
    </xf>
    <xf numFmtId="0" fontId="12" fillId="10" borderId="59" xfId="4" applyFont="1" applyFill="1" applyBorder="1" applyAlignment="1">
      <alignment horizontal="center" vertical="center"/>
    </xf>
    <xf numFmtId="0" fontId="12" fillId="10" borderId="62" xfId="4" applyFont="1" applyFill="1" applyBorder="1" applyAlignment="1">
      <alignment horizontal="center" vertical="center"/>
    </xf>
    <xf numFmtId="0" fontId="11" fillId="9" borderId="47" xfId="1" applyFont="1" applyFill="1" applyBorder="1" applyAlignment="1">
      <alignment horizontal="center" vertical="center"/>
    </xf>
    <xf numFmtId="0" fontId="11" fillId="9" borderId="14" xfId="1" applyFont="1" applyFill="1" applyBorder="1" applyAlignment="1">
      <alignment horizontal="center" vertical="center"/>
    </xf>
    <xf numFmtId="0" fontId="6" fillId="9" borderId="60" xfId="4" applyFont="1" applyFill="1" applyBorder="1" applyAlignment="1">
      <alignment horizontal="center" vertical="center" wrapText="1"/>
    </xf>
    <xf numFmtId="0" fontId="6" fillId="9" borderId="57" xfId="4" applyFont="1" applyFill="1" applyBorder="1" applyAlignment="1">
      <alignment horizontal="center" vertical="center" wrapText="1"/>
    </xf>
    <xf numFmtId="0" fontId="12" fillId="10" borderId="10" xfId="4" applyFont="1" applyFill="1" applyBorder="1" applyAlignment="1">
      <alignment horizontal="center" vertical="center"/>
    </xf>
    <xf numFmtId="0" fontId="6" fillId="9" borderId="8" xfId="4" applyFont="1" applyFill="1" applyBorder="1" applyAlignment="1">
      <alignment horizontal="center" vertical="center" wrapText="1"/>
    </xf>
    <xf numFmtId="0" fontId="12" fillId="10" borderId="12" xfId="4" applyFont="1" applyFill="1" applyBorder="1" applyAlignment="1">
      <alignment horizontal="center" vertical="center"/>
    </xf>
    <xf numFmtId="0" fontId="12" fillId="10" borderId="8" xfId="4" applyFont="1" applyFill="1" applyBorder="1" applyAlignment="1">
      <alignment horizontal="center" vertical="center"/>
    </xf>
    <xf numFmtId="0" fontId="12" fillId="10" borderId="60" xfId="4" applyFont="1" applyFill="1" applyBorder="1" applyAlignment="1">
      <alignment horizontal="center" vertical="center"/>
    </xf>
    <xf numFmtId="0" fontId="12" fillId="10" borderId="57" xfId="4" applyFont="1" applyFill="1" applyBorder="1" applyAlignment="1">
      <alignment horizontal="center" vertical="center"/>
    </xf>
    <xf numFmtId="0" fontId="14" fillId="11" borderId="9" xfId="4" applyFont="1" applyFill="1" applyBorder="1" applyAlignment="1">
      <alignment horizontal="center" vertical="center" wrapText="1"/>
    </xf>
    <xf numFmtId="0" fontId="14" fillId="11" borderId="61" xfId="4" applyFont="1" applyFill="1" applyBorder="1" applyAlignment="1">
      <alignment horizontal="center" vertical="center" wrapText="1"/>
    </xf>
    <xf numFmtId="0" fontId="14" fillId="11" borderId="56" xfId="4" applyFont="1" applyFill="1" applyBorder="1" applyAlignment="1">
      <alignment horizontal="center" vertical="center" wrapText="1"/>
    </xf>
    <xf numFmtId="0" fontId="6" fillId="9" borderId="4" xfId="4" applyFont="1" applyFill="1" applyBorder="1" applyAlignment="1">
      <alignment horizontal="center" vertical="center" wrapText="1"/>
    </xf>
    <xf numFmtId="0" fontId="6" fillId="9" borderId="0" xfId="4" applyFont="1" applyFill="1" applyBorder="1" applyAlignment="1">
      <alignment horizontal="center" vertical="center" wrapText="1"/>
    </xf>
    <xf numFmtId="0" fontId="6" fillId="9" borderId="64" xfId="4" applyFont="1" applyFill="1" applyBorder="1" applyAlignment="1">
      <alignment horizontal="center" vertical="center" wrapText="1"/>
    </xf>
    <xf numFmtId="0" fontId="6" fillId="9" borderId="60" xfId="1" applyFont="1" applyFill="1" applyBorder="1" applyAlignment="1">
      <alignment horizontal="center" vertical="center" wrapText="1"/>
    </xf>
    <xf numFmtId="0" fontId="6" fillId="9" borderId="57" xfId="1" applyFont="1" applyFill="1" applyBorder="1" applyAlignment="1">
      <alignment horizontal="center" vertical="center" wrapText="1"/>
    </xf>
    <xf numFmtId="0" fontId="6" fillId="10" borderId="60" xfId="4" applyFont="1" applyFill="1" applyBorder="1" applyAlignment="1">
      <alignment horizontal="center" vertical="center" wrapText="1"/>
    </xf>
    <xf numFmtId="0" fontId="6" fillId="10" borderId="57" xfId="4" applyFont="1" applyFill="1" applyBorder="1" applyAlignment="1">
      <alignment horizontal="center" vertical="center" wrapText="1"/>
    </xf>
    <xf numFmtId="0" fontId="14" fillId="11" borderId="12" xfId="4" applyFont="1" applyFill="1" applyBorder="1" applyAlignment="1">
      <alignment horizontal="center" vertical="center" wrapText="1"/>
    </xf>
    <xf numFmtId="0" fontId="14" fillId="11" borderId="57" xfId="4" applyFont="1" applyFill="1" applyBorder="1" applyAlignment="1">
      <alignment horizontal="center" vertical="center" wrapText="1"/>
    </xf>
    <xf numFmtId="0" fontId="14" fillId="11" borderId="59" xfId="4" applyFont="1" applyFill="1" applyBorder="1" applyAlignment="1">
      <alignment horizontal="center" vertical="center" wrapText="1"/>
    </xf>
    <xf numFmtId="0" fontId="14" fillId="11" borderId="10" xfId="4" applyFont="1" applyFill="1" applyBorder="1" applyAlignment="1">
      <alignment horizontal="center" vertical="center" wrapText="1"/>
    </xf>
    <xf numFmtId="0" fontId="6" fillId="9" borderId="4" xfId="1" applyFont="1" applyFill="1" applyBorder="1" applyAlignment="1">
      <alignment horizontal="center" vertical="center"/>
    </xf>
    <xf numFmtId="0" fontId="6" fillId="9" borderId="14" xfId="1" applyFont="1" applyFill="1" applyBorder="1" applyAlignment="1">
      <alignment horizontal="center" vertical="center"/>
    </xf>
    <xf numFmtId="0" fontId="6" fillId="9" borderId="32" xfId="1" applyFont="1" applyFill="1" applyBorder="1" applyAlignment="1">
      <alignment horizontal="center" vertical="center" wrapText="1"/>
    </xf>
    <xf numFmtId="0" fontId="6" fillId="9" borderId="41" xfId="1" applyFont="1" applyFill="1" applyBorder="1" applyAlignment="1">
      <alignment horizontal="center" vertical="center" wrapText="1"/>
    </xf>
    <xf numFmtId="0" fontId="18" fillId="10" borderId="34" xfId="1" applyFont="1" applyFill="1" applyBorder="1" applyAlignment="1">
      <alignment horizontal="center" vertical="center" wrapText="1"/>
    </xf>
    <xf numFmtId="0" fontId="18" fillId="10" borderId="42" xfId="1" applyFont="1" applyFill="1" applyBorder="1" applyAlignment="1">
      <alignment horizontal="center" vertical="center" wrapText="1"/>
    </xf>
    <xf numFmtId="0" fontId="18" fillId="10" borderId="33" xfId="1" applyFont="1" applyFill="1" applyBorder="1" applyAlignment="1">
      <alignment horizontal="center" vertical="center" wrapText="1"/>
    </xf>
    <xf numFmtId="0" fontId="18" fillId="10" borderId="29" xfId="1" applyFont="1" applyFill="1" applyBorder="1" applyAlignment="1">
      <alignment horizontal="center" vertical="center" wrapText="1"/>
    </xf>
    <xf numFmtId="0" fontId="18" fillId="10" borderId="43" xfId="1" applyFont="1" applyFill="1" applyBorder="1" applyAlignment="1">
      <alignment horizontal="center" vertical="center" wrapText="1"/>
    </xf>
    <xf numFmtId="0" fontId="4" fillId="11" borderId="0" xfId="1" applyFont="1" applyFill="1" applyBorder="1" applyAlignment="1">
      <alignment horizontal="center" vertical="center" wrapText="1"/>
    </xf>
    <xf numFmtId="0" fontId="4" fillId="11" borderId="3" xfId="1" applyFont="1" applyFill="1" applyBorder="1" applyAlignment="1">
      <alignment horizontal="center" vertical="center" wrapText="1"/>
    </xf>
    <xf numFmtId="0" fontId="4" fillId="5" borderId="18" xfId="1" applyFont="1" applyFill="1" applyBorder="1" applyAlignment="1">
      <alignment horizontal="center" vertical="center" wrapText="1"/>
    </xf>
    <xf numFmtId="0" fontId="4" fillId="5" borderId="14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14" borderId="35" xfId="1" applyFont="1" applyFill="1" applyBorder="1" applyAlignment="1">
      <alignment horizontal="center" vertical="center" wrapText="1"/>
    </xf>
    <xf numFmtId="0" fontId="4" fillId="14" borderId="36" xfId="1" applyFont="1" applyFill="1" applyBorder="1" applyAlignment="1">
      <alignment horizontal="center" vertical="center" wrapText="1"/>
    </xf>
    <xf numFmtId="0" fontId="4" fillId="14" borderId="44" xfId="1" applyFont="1" applyFill="1" applyBorder="1" applyAlignment="1">
      <alignment horizontal="center" vertical="center" wrapText="1"/>
    </xf>
    <xf numFmtId="0" fontId="4" fillId="14" borderId="18" xfId="1" applyFont="1" applyFill="1" applyBorder="1" applyAlignment="1">
      <alignment horizontal="center" vertical="center" wrapText="1"/>
    </xf>
    <xf numFmtId="0" fontId="4" fillId="14" borderId="1" xfId="1" applyFont="1" applyFill="1" applyBorder="1" applyAlignment="1">
      <alignment horizontal="center" vertical="center" wrapText="1"/>
    </xf>
    <xf numFmtId="0" fontId="4" fillId="14" borderId="2" xfId="1" applyFont="1" applyFill="1" applyBorder="1" applyAlignment="1">
      <alignment horizontal="center" vertical="center" wrapText="1"/>
    </xf>
    <xf numFmtId="0" fontId="4" fillId="14" borderId="4" xfId="1" applyFont="1" applyFill="1" applyBorder="1" applyAlignment="1">
      <alignment horizontal="center" vertical="center" wrapText="1"/>
    </xf>
    <xf numFmtId="0" fontId="4" fillId="14" borderId="14" xfId="1" applyFont="1" applyFill="1" applyBorder="1" applyAlignment="1">
      <alignment horizontal="center" vertical="center" wrapText="1"/>
    </xf>
    <xf numFmtId="0" fontId="4" fillId="13" borderId="35" xfId="1" applyFont="1" applyFill="1" applyBorder="1" applyAlignment="1">
      <alignment horizontal="center" vertical="center" wrapText="1"/>
    </xf>
    <xf numFmtId="0" fontId="4" fillId="13" borderId="44" xfId="1" applyFont="1" applyFill="1" applyBorder="1" applyAlignment="1">
      <alignment horizontal="center" vertical="center" wrapText="1"/>
    </xf>
    <xf numFmtId="0" fontId="4" fillId="13" borderId="37" xfId="1" applyFont="1" applyFill="1" applyBorder="1" applyAlignment="1">
      <alignment horizontal="center" vertical="center" wrapText="1"/>
    </xf>
    <xf numFmtId="0" fontId="4" fillId="13" borderId="38" xfId="1" applyFont="1" applyFill="1" applyBorder="1" applyAlignment="1">
      <alignment horizontal="center" vertical="center" wrapText="1"/>
    </xf>
    <xf numFmtId="0" fontId="4" fillId="13" borderId="39" xfId="1" applyFont="1" applyFill="1" applyBorder="1" applyAlignment="1">
      <alignment horizontal="center" vertical="center" wrapText="1"/>
    </xf>
    <xf numFmtId="0" fontId="6" fillId="9" borderId="18" xfId="1" applyFont="1" applyFill="1" applyBorder="1" applyAlignment="1">
      <alignment horizontal="center" vertical="center" wrapText="1"/>
    </xf>
    <xf numFmtId="0" fontId="6" fillId="9" borderId="1" xfId="1" applyFont="1" applyFill="1" applyBorder="1" applyAlignment="1">
      <alignment horizontal="center" vertical="center" wrapText="1"/>
    </xf>
    <xf numFmtId="0" fontId="6" fillId="9" borderId="2" xfId="1" applyFont="1" applyFill="1" applyBorder="1" applyAlignment="1">
      <alignment horizontal="center" vertical="center" wrapText="1"/>
    </xf>
    <xf numFmtId="0" fontId="4" fillId="5" borderId="35" xfId="1" applyFont="1" applyFill="1" applyBorder="1" applyAlignment="1">
      <alignment horizontal="center" vertical="center" wrapText="1"/>
    </xf>
    <xf numFmtId="0" fontId="4" fillId="5" borderId="44" xfId="1" applyFont="1" applyFill="1" applyBorder="1" applyAlignment="1">
      <alignment horizontal="center" vertical="center" wrapText="1"/>
    </xf>
    <xf numFmtId="0" fontId="4" fillId="14" borderId="35" xfId="1" applyFont="1" applyFill="1" applyBorder="1" applyAlignment="1">
      <alignment horizontal="left" vertical="center" wrapText="1"/>
    </xf>
    <xf numFmtId="0" fontId="4" fillId="14" borderId="44" xfId="1" applyFont="1" applyFill="1" applyBorder="1" applyAlignment="1">
      <alignment horizontal="left" vertical="center" wrapText="1"/>
    </xf>
    <xf numFmtId="0" fontId="4" fillId="11" borderId="36" xfId="1" applyFont="1" applyFill="1" applyBorder="1" applyAlignment="1">
      <alignment horizontal="center" vertical="center" wrapText="1"/>
    </xf>
    <xf numFmtId="0" fontId="4" fillId="11" borderId="44" xfId="1" applyFont="1" applyFill="1" applyBorder="1" applyAlignment="1">
      <alignment horizontal="center" vertical="center" wrapText="1"/>
    </xf>
    <xf numFmtId="0" fontId="4" fillId="5" borderId="36" xfId="1" applyFont="1" applyFill="1" applyBorder="1" applyAlignment="1">
      <alignment horizontal="center" vertical="center" wrapText="1"/>
    </xf>
    <xf numFmtId="0" fontId="6" fillId="9" borderId="45" xfId="1" applyFont="1" applyFill="1" applyBorder="1" applyAlignment="1">
      <alignment horizontal="center" vertical="center"/>
    </xf>
    <xf numFmtId="0" fontId="18" fillId="10" borderId="46" xfId="1" applyFont="1" applyFill="1" applyBorder="1" applyAlignment="1">
      <alignment horizontal="center" vertical="center" wrapText="1"/>
    </xf>
    <xf numFmtId="0" fontId="11" fillId="9" borderId="45" xfId="1" applyFont="1" applyFill="1" applyBorder="1" applyAlignment="1">
      <alignment horizontal="center" vertical="center"/>
    </xf>
    <xf numFmtId="0" fontId="6" fillId="9" borderId="36" xfId="1" applyFont="1" applyFill="1" applyBorder="1" applyAlignment="1">
      <alignment horizontal="center" vertical="center" wrapText="1"/>
    </xf>
    <xf numFmtId="0" fontId="6" fillId="9" borderId="44" xfId="1" applyFont="1" applyFill="1" applyBorder="1" applyAlignment="1">
      <alignment horizontal="center" vertical="center" wrapText="1"/>
    </xf>
    <xf numFmtId="0" fontId="14" fillId="11" borderId="1" xfId="1" applyFont="1" applyFill="1" applyBorder="1" applyAlignment="1">
      <alignment horizontal="center" vertical="center" wrapText="1"/>
    </xf>
    <xf numFmtId="0" fontId="14" fillId="11" borderId="2" xfId="1" applyFont="1" applyFill="1" applyBorder="1" applyAlignment="1">
      <alignment horizontal="center" vertical="center" wrapText="1"/>
    </xf>
    <xf numFmtId="0" fontId="14" fillId="5" borderId="18" xfId="1" applyFont="1" applyFill="1" applyBorder="1" applyAlignment="1">
      <alignment horizontal="center" vertical="center" wrapText="1"/>
    </xf>
    <xf numFmtId="0" fontId="14" fillId="5" borderId="4" xfId="1" applyFont="1" applyFill="1" applyBorder="1" applyAlignment="1">
      <alignment horizontal="center" vertical="center" wrapText="1"/>
    </xf>
    <xf numFmtId="0" fontId="14" fillId="5" borderId="14" xfId="1" applyFont="1" applyFill="1" applyBorder="1" applyAlignment="1">
      <alignment horizontal="center" vertical="center" wrapText="1"/>
    </xf>
    <xf numFmtId="0" fontId="12" fillId="9" borderId="66" xfId="1" applyFont="1" applyFill="1" applyBorder="1" applyAlignment="1">
      <alignment horizontal="center" vertical="center"/>
    </xf>
    <xf numFmtId="0" fontId="12" fillId="9" borderId="67" xfId="1" applyFont="1" applyFill="1" applyBorder="1" applyAlignment="1">
      <alignment horizontal="center" vertical="center"/>
    </xf>
    <xf numFmtId="0" fontId="12" fillId="9" borderId="68" xfId="1" applyFont="1" applyFill="1" applyBorder="1" applyAlignment="1">
      <alignment horizontal="center" vertical="center"/>
    </xf>
    <xf numFmtId="0" fontId="12" fillId="9" borderId="74" xfId="1" applyFont="1" applyFill="1" applyBorder="1" applyAlignment="1">
      <alignment horizontal="center" vertical="center" wrapText="1"/>
    </xf>
    <xf numFmtId="0" fontId="4" fillId="10" borderId="16" xfId="1" applyFont="1" applyFill="1" applyBorder="1" applyAlignment="1">
      <alignment horizontal="center" vertical="center" wrapText="1"/>
    </xf>
    <xf numFmtId="0" fontId="4" fillId="10" borderId="34" xfId="1" applyFont="1" applyFill="1" applyBorder="1" applyAlignment="1">
      <alignment horizontal="center" vertical="center" wrapText="1"/>
    </xf>
    <xf numFmtId="0" fontId="4" fillId="10" borderId="75" xfId="1" applyFont="1" applyFill="1" applyBorder="1" applyAlignment="1">
      <alignment horizontal="center" vertical="center" wrapText="1"/>
    </xf>
    <xf numFmtId="0" fontId="4" fillId="10" borderId="17" xfId="1" applyFont="1" applyFill="1" applyBorder="1" applyAlignment="1">
      <alignment horizontal="center" vertical="center" wrapText="1"/>
    </xf>
    <xf numFmtId="0" fontId="4" fillId="10" borderId="46" xfId="1" applyFont="1" applyFill="1" applyBorder="1" applyAlignment="1">
      <alignment horizontal="center" vertical="center" wrapText="1"/>
    </xf>
    <xf numFmtId="0" fontId="4" fillId="10" borderId="76" xfId="1" applyFont="1" applyFill="1" applyBorder="1" applyAlignment="1">
      <alignment horizontal="center" vertical="center" wrapText="1"/>
    </xf>
    <xf numFmtId="0" fontId="14" fillId="11" borderId="79" xfId="1" applyFont="1" applyFill="1" applyBorder="1" applyAlignment="1">
      <alignment horizontal="center" vertical="center" wrapText="1"/>
    </xf>
    <xf numFmtId="0" fontId="14" fillId="11" borderId="67" xfId="1" applyFont="1" applyFill="1" applyBorder="1" applyAlignment="1">
      <alignment horizontal="center" vertical="center" wrapText="1"/>
    </xf>
    <xf numFmtId="0" fontId="14" fillId="11" borderId="68" xfId="1" applyFont="1" applyFill="1" applyBorder="1" applyAlignment="1">
      <alignment horizontal="center" vertical="center" wrapText="1"/>
    </xf>
    <xf numFmtId="0" fontId="14" fillId="5" borderId="48" xfId="1" applyFont="1" applyFill="1" applyBorder="1" applyAlignment="1">
      <alignment horizontal="center" vertical="center" wrapText="1"/>
    </xf>
    <xf numFmtId="0" fontId="14" fillId="5" borderId="49" xfId="1" applyFont="1" applyFill="1" applyBorder="1" applyAlignment="1">
      <alignment horizontal="center" vertical="center" wrapText="1"/>
    </xf>
    <xf numFmtId="0" fontId="14" fillId="5" borderId="71" xfId="1" applyFont="1" applyFill="1" applyBorder="1" applyAlignment="1">
      <alignment horizontal="center" vertical="center" wrapText="1"/>
    </xf>
    <xf numFmtId="0" fontId="14" fillId="14" borderId="35" xfId="1" applyFont="1" applyFill="1" applyBorder="1" applyAlignment="1">
      <alignment horizontal="center" vertical="center" wrapText="1"/>
    </xf>
    <xf numFmtId="0" fontId="14" fillId="14" borderId="77" xfId="1" applyFont="1" applyFill="1" applyBorder="1" applyAlignment="1">
      <alignment horizontal="center" vertical="center" wrapText="1"/>
    </xf>
    <xf numFmtId="0" fontId="14" fillId="14" borderId="72" xfId="1" applyFont="1" applyFill="1" applyBorder="1" applyAlignment="1">
      <alignment horizontal="center" vertical="center" wrapText="1"/>
    </xf>
    <xf numFmtId="0" fontId="14" fillId="14" borderId="78" xfId="1" applyFont="1" applyFill="1" applyBorder="1" applyAlignment="1">
      <alignment horizontal="center" vertical="center" wrapText="1"/>
    </xf>
    <xf numFmtId="0" fontId="14" fillId="5" borderId="36" xfId="1" applyFont="1" applyFill="1" applyBorder="1" applyAlignment="1">
      <alignment horizontal="center" vertical="center" wrapText="1"/>
    </xf>
    <xf numFmtId="0" fontId="14" fillId="5" borderId="77" xfId="1" applyFont="1" applyFill="1" applyBorder="1" applyAlignment="1">
      <alignment horizontal="center" vertical="center" wrapText="1"/>
    </xf>
    <xf numFmtId="0" fontId="14" fillId="11" borderId="80" xfId="1" applyFont="1" applyFill="1" applyBorder="1" applyAlignment="1">
      <alignment horizontal="center" vertical="center" wrapText="1"/>
    </xf>
    <xf numFmtId="0" fontId="14" fillId="11" borderId="81" xfId="1" applyFont="1" applyFill="1" applyBorder="1" applyAlignment="1">
      <alignment horizontal="center" vertical="center" wrapText="1"/>
    </xf>
    <xf numFmtId="0" fontId="14" fillId="13" borderId="35" xfId="1" applyFont="1" applyFill="1" applyBorder="1" applyAlignment="1">
      <alignment horizontal="center" vertical="center" wrapText="1"/>
    </xf>
    <xf numFmtId="0" fontId="14" fillId="13" borderId="44" xfId="1" applyFont="1" applyFill="1" applyBorder="1" applyAlignment="1">
      <alignment horizontal="center" vertical="center" wrapText="1"/>
    </xf>
    <xf numFmtId="0" fontId="14" fillId="14" borderId="18" xfId="1" applyFont="1" applyFill="1" applyBorder="1" applyAlignment="1">
      <alignment horizontal="center" vertical="center" wrapText="1"/>
    </xf>
    <xf numFmtId="0" fontId="14" fillId="14" borderId="4" xfId="1" applyFont="1" applyFill="1" applyBorder="1" applyAlignment="1">
      <alignment horizontal="center" vertical="center" wrapText="1"/>
    </xf>
    <xf numFmtId="0" fontId="14" fillId="14" borderId="14" xfId="1" applyFont="1" applyFill="1" applyBorder="1" applyAlignment="1">
      <alignment horizontal="center" vertical="center" wrapText="1"/>
    </xf>
    <xf numFmtId="0" fontId="12" fillId="9" borderId="0" xfId="1" applyFont="1" applyFill="1" applyBorder="1" applyAlignment="1">
      <alignment horizontal="center" vertical="center"/>
    </xf>
    <xf numFmtId="0" fontId="14" fillId="11" borderId="0" xfId="1" applyFont="1" applyFill="1" applyBorder="1" applyAlignment="1">
      <alignment horizontal="center" vertical="center" wrapText="1"/>
    </xf>
    <xf numFmtId="0" fontId="14" fillId="14" borderId="36" xfId="1" applyFont="1" applyFill="1" applyBorder="1" applyAlignment="1">
      <alignment horizontal="center" vertical="center" wrapText="1"/>
    </xf>
    <xf numFmtId="0" fontId="14" fillId="14" borderId="44" xfId="1" applyFont="1" applyFill="1" applyBorder="1" applyAlignment="1">
      <alignment horizontal="center" vertical="center" wrapText="1"/>
    </xf>
    <xf numFmtId="0" fontId="14" fillId="12" borderId="18" xfId="1" applyFont="1" applyFill="1" applyBorder="1" applyAlignment="1">
      <alignment horizontal="center" vertical="center" wrapText="1"/>
    </xf>
    <xf numFmtId="0" fontId="14" fillId="12" borderId="4" xfId="1" applyFont="1" applyFill="1" applyBorder="1" applyAlignment="1">
      <alignment horizontal="center" vertical="center" wrapText="1"/>
    </xf>
    <xf numFmtId="0" fontId="14" fillId="12" borderId="14" xfId="1" applyFont="1" applyFill="1" applyBorder="1" applyAlignment="1">
      <alignment horizontal="center" vertical="center" wrapText="1"/>
    </xf>
    <xf numFmtId="0" fontId="14" fillId="7" borderId="35" xfId="1" applyFont="1" applyFill="1" applyBorder="1" applyAlignment="1">
      <alignment horizontal="center" vertical="center" wrapText="1"/>
    </xf>
    <xf numFmtId="0" fontId="14" fillId="7" borderId="44" xfId="1" applyFont="1" applyFill="1" applyBorder="1" applyAlignment="1">
      <alignment horizontal="center" vertical="center" wrapText="1"/>
    </xf>
    <xf numFmtId="0" fontId="14" fillId="11" borderId="85" xfId="1" applyFont="1" applyFill="1" applyBorder="1" applyAlignment="1">
      <alignment horizontal="center" vertical="center" wrapText="1"/>
    </xf>
    <xf numFmtId="0" fontId="14" fillId="11" borderId="86" xfId="1" applyFont="1" applyFill="1" applyBorder="1" applyAlignment="1">
      <alignment horizontal="center" vertical="center" wrapText="1"/>
    </xf>
    <xf numFmtId="0" fontId="14" fillId="5" borderId="44" xfId="1" applyFont="1" applyFill="1" applyBorder="1" applyAlignment="1">
      <alignment horizontal="center" vertical="center" wrapText="1"/>
    </xf>
    <xf numFmtId="0" fontId="11" fillId="9" borderId="79" xfId="1" applyFont="1" applyFill="1" applyBorder="1" applyAlignment="1">
      <alignment horizontal="center" vertical="center"/>
    </xf>
    <xf numFmtId="0" fontId="11" fillId="9" borderId="67" xfId="1" applyFont="1" applyFill="1" applyBorder="1" applyAlignment="1">
      <alignment horizontal="center" vertical="center"/>
    </xf>
    <xf numFmtId="0" fontId="11" fillId="9" borderId="68" xfId="1" applyFont="1" applyFill="1" applyBorder="1" applyAlignment="1">
      <alignment horizontal="center" vertical="center"/>
    </xf>
    <xf numFmtId="0" fontId="14" fillId="11" borderId="91" xfId="1" applyFont="1" applyFill="1" applyBorder="1" applyAlignment="1">
      <alignment horizontal="center" vertical="center" wrapText="1"/>
    </xf>
    <xf numFmtId="0" fontId="14" fillId="11" borderId="70" xfId="1" applyFont="1" applyFill="1" applyBorder="1" applyAlignment="1">
      <alignment horizontal="center" vertical="center" wrapText="1"/>
    </xf>
    <xf numFmtId="0" fontId="14" fillId="11" borderId="90" xfId="1" applyFont="1" applyFill="1" applyBorder="1" applyAlignment="1">
      <alignment horizontal="center" vertical="center" wrapText="1"/>
    </xf>
    <xf numFmtId="0" fontId="14" fillId="5" borderId="70" xfId="1" applyFont="1" applyFill="1" applyBorder="1" applyAlignment="1">
      <alignment horizontal="center" vertical="center" wrapText="1"/>
    </xf>
    <xf numFmtId="0" fontId="6" fillId="9" borderId="88" xfId="1" applyFont="1" applyFill="1" applyBorder="1" applyAlignment="1">
      <alignment horizontal="center" vertical="center" wrapText="1"/>
    </xf>
    <xf numFmtId="0" fontId="6" fillId="9" borderId="89" xfId="1" applyFont="1" applyFill="1" applyBorder="1" applyAlignment="1">
      <alignment horizontal="center" vertical="center" wrapText="1"/>
    </xf>
    <xf numFmtId="0" fontId="11" fillId="9" borderId="0" xfId="1" applyFont="1" applyFill="1" applyBorder="1" applyAlignment="1">
      <alignment horizontal="center" vertical="center"/>
    </xf>
    <xf numFmtId="0" fontId="6" fillId="9" borderId="93" xfId="1" applyFont="1" applyFill="1" applyBorder="1" applyAlignment="1">
      <alignment horizontal="center" vertical="center" wrapText="1"/>
    </xf>
    <xf numFmtId="0" fontId="6" fillId="9" borderId="95" xfId="1" applyFont="1" applyFill="1" applyBorder="1" applyAlignment="1">
      <alignment horizontal="center" vertical="center" wrapText="1"/>
    </xf>
    <xf numFmtId="0" fontId="14" fillId="11" borderId="94" xfId="1" applyFont="1" applyFill="1" applyBorder="1" applyAlignment="1">
      <alignment horizontal="center" vertical="center" wrapText="1"/>
    </xf>
    <xf numFmtId="0" fontId="14" fillId="11" borderId="99" xfId="1" applyFont="1" applyFill="1" applyBorder="1" applyAlignment="1">
      <alignment horizontal="center" vertical="center" wrapText="1"/>
    </xf>
    <xf numFmtId="0" fontId="4" fillId="11" borderId="111" xfId="1" applyFont="1" applyFill="1" applyBorder="1" applyAlignment="1">
      <alignment horizontal="center" vertical="center" wrapText="1"/>
    </xf>
    <xf numFmtId="0" fontId="4" fillId="11" borderId="112" xfId="1" applyFont="1" applyFill="1" applyBorder="1" applyAlignment="1">
      <alignment horizontal="center" vertical="center" wrapText="1"/>
    </xf>
    <xf numFmtId="0" fontId="4" fillId="11" borderId="113" xfId="1" applyFont="1" applyFill="1" applyBorder="1" applyAlignment="1">
      <alignment horizontal="center" vertical="center" wrapText="1"/>
    </xf>
    <xf numFmtId="0" fontId="4" fillId="5" borderId="108" xfId="1" applyFont="1" applyFill="1" applyBorder="1" applyAlignment="1">
      <alignment horizontal="center" vertical="center" wrapText="1"/>
    </xf>
    <xf numFmtId="0" fontId="4" fillId="5" borderId="109" xfId="1" applyFont="1" applyFill="1" applyBorder="1" applyAlignment="1">
      <alignment horizontal="center" vertical="center" wrapText="1"/>
    </xf>
    <xf numFmtId="0" fontId="4" fillId="5" borderId="110" xfId="1" applyFont="1" applyFill="1" applyBorder="1" applyAlignment="1">
      <alignment horizontal="center" vertical="center" wrapText="1"/>
    </xf>
    <xf numFmtId="0" fontId="12" fillId="9" borderId="47" xfId="1" applyFont="1" applyFill="1" applyBorder="1" applyAlignment="1">
      <alignment horizontal="center" vertical="center"/>
    </xf>
    <xf numFmtId="0" fontId="12" fillId="9" borderId="98" xfId="1" applyFont="1" applyFill="1" applyBorder="1" applyAlignment="1">
      <alignment horizontal="center" vertical="center"/>
    </xf>
    <xf numFmtId="0" fontId="13" fillId="11" borderId="114" xfId="1" applyFont="1" applyFill="1" applyBorder="1" applyAlignment="1">
      <alignment horizontal="center" vertical="center" wrapText="1"/>
    </xf>
    <xf numFmtId="0" fontId="13" fillId="11" borderId="115" xfId="1" applyFont="1" applyFill="1" applyBorder="1" applyAlignment="1">
      <alignment horizontal="center" vertical="center" wrapText="1"/>
    </xf>
    <xf numFmtId="0" fontId="14" fillId="11" borderId="103" xfId="1" applyFont="1" applyFill="1" applyBorder="1" applyAlignment="1">
      <alignment horizontal="center" vertical="center" wrapText="1"/>
    </xf>
    <xf numFmtId="0" fontId="14" fillId="11" borderId="106" xfId="1" applyFont="1" applyFill="1" applyBorder="1" applyAlignment="1">
      <alignment horizontal="center" vertical="center" wrapText="1"/>
    </xf>
    <xf numFmtId="0" fontId="4" fillId="10" borderId="22" xfId="1" applyFont="1" applyFill="1" applyBorder="1" applyAlignment="1">
      <alignment horizontal="center" vertical="center" wrapText="1"/>
    </xf>
    <xf numFmtId="0" fontId="4" fillId="10" borderId="23" xfId="1" applyFont="1" applyFill="1" applyBorder="1" applyAlignment="1">
      <alignment horizontal="center" vertical="center" wrapText="1"/>
    </xf>
    <xf numFmtId="0" fontId="14" fillId="11" borderId="100" xfId="1" applyFont="1" applyFill="1" applyBorder="1" applyAlignment="1">
      <alignment horizontal="center" vertical="center" wrapText="1"/>
    </xf>
    <xf numFmtId="0" fontId="14" fillId="11" borderId="101" xfId="1" applyFont="1" applyFill="1" applyBorder="1" applyAlignment="1">
      <alignment horizontal="center" vertical="center" wrapText="1"/>
    </xf>
    <xf numFmtId="0" fontId="14" fillId="11" borderId="102" xfId="1" applyFont="1" applyFill="1" applyBorder="1" applyAlignment="1">
      <alignment horizontal="center" vertical="center" wrapText="1"/>
    </xf>
    <xf numFmtId="0" fontId="14" fillId="14" borderId="105" xfId="1" applyFont="1" applyFill="1" applyBorder="1" applyAlignment="1">
      <alignment horizontal="center" vertical="center" wrapText="1"/>
    </xf>
    <xf numFmtId="0" fontId="14" fillId="14" borderId="107" xfId="1" applyFont="1" applyFill="1" applyBorder="1" applyAlignment="1">
      <alignment horizontal="center" vertical="center" wrapText="1"/>
    </xf>
    <xf numFmtId="0" fontId="14" fillId="5" borderId="52" xfId="1" applyFont="1" applyFill="1" applyBorder="1" applyAlignment="1">
      <alignment horizontal="center" vertical="center" wrapText="1"/>
    </xf>
    <xf numFmtId="0" fontId="14" fillId="5" borderId="50" xfId="1" applyFont="1" applyFill="1" applyBorder="1" applyAlignment="1">
      <alignment horizontal="center" vertical="center" wrapText="1"/>
    </xf>
    <xf numFmtId="0" fontId="14" fillId="5" borderId="53" xfId="1" applyFont="1" applyFill="1" applyBorder="1" applyAlignment="1">
      <alignment horizontal="center" vertical="center" wrapText="1"/>
    </xf>
    <xf numFmtId="0" fontId="14" fillId="5" borderId="54" xfId="1" applyFont="1" applyFill="1" applyBorder="1" applyAlignment="1">
      <alignment horizontal="center" vertical="center" wrapText="1"/>
    </xf>
    <xf numFmtId="0" fontId="14" fillId="5" borderId="58" xfId="1" applyFont="1" applyFill="1" applyBorder="1" applyAlignment="1">
      <alignment horizontal="center" vertical="center" wrapText="1"/>
    </xf>
    <xf numFmtId="0" fontId="14" fillId="5" borderId="104" xfId="1" applyFont="1" applyFill="1" applyBorder="1" applyAlignment="1">
      <alignment horizontal="center" vertical="center" wrapText="1"/>
    </xf>
    <xf numFmtId="0" fontId="13" fillId="14" borderId="35" xfId="1" applyFont="1" applyFill="1" applyBorder="1" applyAlignment="1">
      <alignment horizontal="center" vertical="center" wrapText="1"/>
    </xf>
    <xf numFmtId="0" fontId="13" fillId="14" borderId="44" xfId="1" applyFont="1" applyFill="1" applyBorder="1" applyAlignment="1">
      <alignment horizontal="center" vertical="center" wrapText="1"/>
    </xf>
    <xf numFmtId="0" fontId="11" fillId="9" borderId="55" xfId="1" applyFont="1" applyFill="1" applyBorder="1" applyAlignment="1">
      <alignment horizontal="center" vertical="center"/>
    </xf>
    <xf numFmtId="0" fontId="11" fillId="9" borderId="51" xfId="1" applyFont="1" applyFill="1" applyBorder="1" applyAlignment="1">
      <alignment horizontal="center" vertical="center"/>
    </xf>
    <xf numFmtId="0" fontId="13" fillId="11" borderId="48" xfId="1" applyFont="1" applyFill="1" applyBorder="1" applyAlignment="1">
      <alignment horizontal="center" vertical="center" wrapText="1"/>
    </xf>
    <xf numFmtId="0" fontId="13" fillId="11" borderId="49" xfId="1" applyFont="1" applyFill="1" applyBorder="1" applyAlignment="1">
      <alignment horizontal="center" vertical="center" wrapText="1"/>
    </xf>
    <xf numFmtId="0" fontId="13" fillId="5" borderId="18" xfId="1" applyFont="1" applyFill="1" applyBorder="1" applyAlignment="1">
      <alignment horizontal="center" vertical="center" wrapText="1"/>
    </xf>
    <xf numFmtId="0" fontId="13" fillId="5" borderId="4" xfId="1" applyFont="1" applyFill="1" applyBorder="1" applyAlignment="1">
      <alignment horizontal="center" vertical="center" wrapText="1"/>
    </xf>
    <xf numFmtId="0" fontId="13" fillId="11" borderId="36" xfId="1" applyFont="1" applyFill="1" applyBorder="1" applyAlignment="1">
      <alignment horizontal="center" vertical="center" wrapText="1"/>
    </xf>
    <xf numFmtId="0" fontId="13" fillId="11" borderId="44" xfId="1" applyFont="1" applyFill="1" applyBorder="1" applyAlignment="1">
      <alignment horizontal="center" vertical="center" wrapText="1"/>
    </xf>
    <xf numFmtId="0" fontId="13" fillId="5" borderId="36" xfId="1" applyFont="1" applyFill="1" applyBorder="1" applyAlignment="1">
      <alignment horizontal="center" vertical="center" wrapText="1"/>
    </xf>
    <xf numFmtId="0" fontId="13" fillId="5" borderId="44" xfId="1" applyFont="1" applyFill="1" applyBorder="1" applyAlignment="1">
      <alignment horizontal="center" vertical="center" wrapText="1"/>
    </xf>
  </cellXfs>
  <cellStyles count="6">
    <cellStyle name="Normal_BOPIIP" xfId="2" xr:uid="{00000000-0005-0000-0000-000000000000}"/>
    <cellStyle name="Normalny" xfId="0" builtinId="0"/>
    <cellStyle name="Normalny 2" xfId="1" xr:uid="{00000000-0005-0000-0000-000002000000}"/>
    <cellStyle name="Normalny 2 2" xfId="4" xr:uid="{00000000-0005-0000-0000-000003000000}"/>
    <cellStyle name="Normalny 3" xfId="3" xr:uid="{00000000-0005-0000-0000-000004000000}"/>
    <cellStyle name="Procentowy 2" xfId="5" xr:uid="{00000000-0005-0000-0000-000005000000}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D7EBF5"/>
      <color rgb="FFB4DCEB"/>
      <color rgb="FFC7C8CA"/>
      <color rgb="FFE6E7E8"/>
      <color rgb="FFD7EBE8"/>
      <color rgb="FFCCFFCC"/>
      <color rgb="FFB4DC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cdept1\ds\DANE\AWL-WYDZ\I%20I%20P\ZRODLO\BOP_ROZR_KWARTALY_2001_2000_aw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a"/>
      <sheetName val="2000a"/>
      <sheetName val="2001"/>
      <sheetName val="2000"/>
      <sheetName val="Inw_bez"/>
    </sheetNames>
    <sheetDataSet>
      <sheetData sheetId="0"/>
      <sheetData sheetId="1"/>
      <sheetData sheetId="2"/>
      <sheetData sheetId="3"/>
      <sheetData sheetId="4"/>
      <sheetData sheetId="5">
        <row r="234">
          <cell r="R234">
            <v>0</v>
          </cell>
        </row>
      </sheetData>
      <sheetData sheetId="6">
        <row r="234">
          <cell r="R234">
            <v>-1</v>
          </cell>
        </row>
      </sheetData>
      <sheetData sheetId="7">
        <row r="234">
          <cell r="R234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J1" t="str">
            <v>III kwartał 2000</v>
          </cell>
          <cell r="M1" t="str">
            <v>IV kwartał 2000</v>
          </cell>
          <cell r="P1" t="str">
            <v>4_ kwartały 2000</v>
          </cell>
        </row>
        <row r="8">
          <cell r="H8">
            <v>385</v>
          </cell>
        </row>
        <row r="9">
          <cell r="H9">
            <v>105</v>
          </cell>
        </row>
        <row r="10">
          <cell r="H10">
            <v>1</v>
          </cell>
        </row>
        <row r="11">
          <cell r="H11">
            <v>59</v>
          </cell>
        </row>
        <row r="12">
          <cell r="H12">
            <v>45</v>
          </cell>
        </row>
        <row r="13">
          <cell r="H13">
            <v>107</v>
          </cell>
        </row>
        <row r="14">
          <cell r="H14">
            <v>25</v>
          </cell>
        </row>
        <row r="15">
          <cell r="A15">
            <v>13</v>
          </cell>
          <cell r="H15">
            <v>4</v>
          </cell>
        </row>
        <row r="16">
          <cell r="A16">
            <v>14</v>
          </cell>
          <cell r="H16">
            <v>78</v>
          </cell>
        </row>
        <row r="17">
          <cell r="A17">
            <v>15</v>
          </cell>
          <cell r="H17">
            <v>173</v>
          </cell>
        </row>
        <row r="18">
          <cell r="A18">
            <v>16</v>
          </cell>
        </row>
        <row r="19">
          <cell r="A19">
            <v>17</v>
          </cell>
          <cell r="H19">
            <v>4</v>
          </cell>
        </row>
        <row r="20">
          <cell r="A20">
            <v>18</v>
          </cell>
          <cell r="H20">
            <v>152</v>
          </cell>
        </row>
        <row r="21">
          <cell r="A21">
            <v>19</v>
          </cell>
          <cell r="H21">
            <v>17</v>
          </cell>
        </row>
        <row r="22">
          <cell r="A22">
            <v>20</v>
          </cell>
        </row>
        <row r="23">
          <cell r="A23">
            <v>21</v>
          </cell>
          <cell r="H23">
            <v>0</v>
          </cell>
        </row>
        <row r="24">
          <cell r="A24">
            <v>22</v>
          </cell>
          <cell r="H24">
            <v>39</v>
          </cell>
        </row>
        <row r="25">
          <cell r="A25">
            <v>23</v>
          </cell>
          <cell r="H25">
            <v>4</v>
          </cell>
        </row>
        <row r="26">
          <cell r="A26">
            <v>24</v>
          </cell>
          <cell r="H26">
            <v>27</v>
          </cell>
        </row>
        <row r="27">
          <cell r="A27">
            <v>25</v>
          </cell>
          <cell r="H27">
            <v>8</v>
          </cell>
        </row>
        <row r="28">
          <cell r="A28">
            <v>26</v>
          </cell>
          <cell r="H28">
            <v>131</v>
          </cell>
        </row>
        <row r="29">
          <cell r="A29">
            <v>27</v>
          </cell>
          <cell r="H29">
            <v>0</v>
          </cell>
        </row>
        <row r="30">
          <cell r="A30">
            <v>28</v>
          </cell>
          <cell r="H30">
            <v>124</v>
          </cell>
        </row>
        <row r="31">
          <cell r="A31">
            <v>29</v>
          </cell>
          <cell r="H31">
            <v>7</v>
          </cell>
        </row>
        <row r="32">
          <cell r="A32">
            <v>30</v>
          </cell>
          <cell r="H32">
            <v>0</v>
          </cell>
        </row>
        <row r="33">
          <cell r="A33">
            <v>31</v>
          </cell>
          <cell r="H33">
            <v>0</v>
          </cell>
        </row>
        <row r="34">
          <cell r="A34">
            <v>32</v>
          </cell>
          <cell r="H34">
            <v>0</v>
          </cell>
        </row>
        <row r="35">
          <cell r="A35">
            <v>33</v>
          </cell>
          <cell r="H35">
            <v>0</v>
          </cell>
        </row>
        <row r="36">
          <cell r="A36">
            <v>34</v>
          </cell>
          <cell r="H36">
            <v>1</v>
          </cell>
        </row>
        <row r="37">
          <cell r="A37">
            <v>35</v>
          </cell>
          <cell r="H37">
            <v>2</v>
          </cell>
        </row>
        <row r="38">
          <cell r="A38">
            <v>36</v>
          </cell>
          <cell r="H38">
            <v>889</v>
          </cell>
        </row>
        <row r="39">
          <cell r="A39">
            <v>37</v>
          </cell>
          <cell r="H39">
            <v>115</v>
          </cell>
        </row>
        <row r="40">
          <cell r="A40">
            <v>38</v>
          </cell>
          <cell r="H40">
            <v>1</v>
          </cell>
        </row>
        <row r="41">
          <cell r="A41">
            <v>39</v>
          </cell>
          <cell r="H41">
            <v>1</v>
          </cell>
        </row>
        <row r="42">
          <cell r="A42">
            <v>40</v>
          </cell>
          <cell r="H42">
            <v>107</v>
          </cell>
        </row>
        <row r="43">
          <cell r="A43">
            <v>41</v>
          </cell>
          <cell r="H43">
            <v>0</v>
          </cell>
        </row>
        <row r="44">
          <cell r="A44">
            <v>42</v>
          </cell>
          <cell r="H44">
            <v>107</v>
          </cell>
        </row>
        <row r="45">
          <cell r="A45">
            <v>43</v>
          </cell>
          <cell r="H45">
            <v>65</v>
          </cell>
        </row>
        <row r="46">
          <cell r="A46">
            <v>44</v>
          </cell>
          <cell r="H46">
            <v>44</v>
          </cell>
        </row>
        <row r="47">
          <cell r="A47">
            <v>45</v>
          </cell>
          <cell r="H47">
            <v>47</v>
          </cell>
        </row>
        <row r="48">
          <cell r="A48">
            <v>46</v>
          </cell>
          <cell r="H48">
            <v>36</v>
          </cell>
        </row>
        <row r="49">
          <cell r="A49">
            <v>47</v>
          </cell>
          <cell r="H49">
            <v>11</v>
          </cell>
        </row>
        <row r="50">
          <cell r="A50">
            <v>48</v>
          </cell>
          <cell r="H50">
            <v>128</v>
          </cell>
        </row>
        <row r="51">
          <cell r="A51">
            <v>49</v>
          </cell>
          <cell r="H51">
            <v>429</v>
          </cell>
        </row>
        <row r="52">
          <cell r="A52">
            <v>50</v>
          </cell>
          <cell r="H52">
            <v>61</v>
          </cell>
        </row>
        <row r="53">
          <cell r="A53">
            <v>51</v>
          </cell>
          <cell r="H53">
            <v>0</v>
          </cell>
        </row>
        <row r="54">
          <cell r="A54">
            <v>52</v>
          </cell>
          <cell r="H54">
            <v>61</v>
          </cell>
        </row>
        <row r="55">
          <cell r="A55">
            <v>53</v>
          </cell>
          <cell r="H55">
            <v>6</v>
          </cell>
        </row>
        <row r="56">
          <cell r="A56">
            <v>54</v>
          </cell>
          <cell r="H56">
            <v>362</v>
          </cell>
        </row>
        <row r="57">
          <cell r="A57">
            <v>55</v>
          </cell>
          <cell r="H57">
            <v>115</v>
          </cell>
        </row>
        <row r="58">
          <cell r="A58">
            <v>56</v>
          </cell>
          <cell r="H58">
            <v>2</v>
          </cell>
        </row>
        <row r="59">
          <cell r="A59">
            <v>57</v>
          </cell>
          <cell r="H59">
            <v>6</v>
          </cell>
        </row>
        <row r="60">
          <cell r="A60">
            <v>58</v>
          </cell>
          <cell r="H60">
            <v>3</v>
          </cell>
        </row>
        <row r="61">
          <cell r="A61">
            <v>59</v>
          </cell>
          <cell r="H61">
            <v>22</v>
          </cell>
        </row>
        <row r="62">
          <cell r="A62">
            <v>60</v>
          </cell>
          <cell r="H62">
            <v>5</v>
          </cell>
        </row>
        <row r="63">
          <cell r="A63">
            <v>61</v>
          </cell>
          <cell r="H63">
            <v>54</v>
          </cell>
        </row>
        <row r="64">
          <cell r="A64">
            <v>62</v>
          </cell>
          <cell r="H64">
            <v>2</v>
          </cell>
        </row>
        <row r="65">
          <cell r="A65">
            <v>63</v>
          </cell>
          <cell r="H65">
            <v>0</v>
          </cell>
        </row>
        <row r="66">
          <cell r="A66">
            <v>64</v>
          </cell>
          <cell r="H66">
            <v>0</v>
          </cell>
        </row>
        <row r="67">
          <cell r="A67">
            <v>65</v>
          </cell>
          <cell r="H67">
            <v>164</v>
          </cell>
        </row>
        <row r="68">
          <cell r="A68">
            <v>66</v>
          </cell>
          <cell r="H68">
            <v>0</v>
          </cell>
        </row>
        <row r="69">
          <cell r="A69">
            <v>67</v>
          </cell>
          <cell r="H69">
            <v>29</v>
          </cell>
        </row>
        <row r="70">
          <cell r="A70">
            <v>68</v>
          </cell>
          <cell r="H70">
            <v>21</v>
          </cell>
        </row>
        <row r="71">
          <cell r="A71">
            <v>69</v>
          </cell>
          <cell r="H71">
            <v>8</v>
          </cell>
        </row>
        <row r="72">
          <cell r="A72">
            <v>70</v>
          </cell>
          <cell r="H72">
            <v>36</v>
          </cell>
        </row>
        <row r="73">
          <cell r="A73">
            <v>71</v>
          </cell>
          <cell r="H73">
            <v>34</v>
          </cell>
        </row>
        <row r="74">
          <cell r="A74">
            <v>72</v>
          </cell>
          <cell r="H74">
            <v>2</v>
          </cell>
        </row>
        <row r="75">
          <cell r="A75">
            <v>73</v>
          </cell>
          <cell r="H75">
            <v>0</v>
          </cell>
        </row>
        <row r="76">
          <cell r="A76">
            <v>74</v>
          </cell>
          <cell r="H76">
            <v>0</v>
          </cell>
        </row>
        <row r="77">
          <cell r="A77">
            <v>75</v>
          </cell>
          <cell r="H77">
            <v>875</v>
          </cell>
        </row>
        <row r="78">
          <cell r="A78">
            <v>76</v>
          </cell>
          <cell r="H78">
            <v>53</v>
          </cell>
        </row>
        <row r="79">
          <cell r="A79">
            <v>77</v>
          </cell>
          <cell r="H79">
            <v>822</v>
          </cell>
        </row>
        <row r="80">
          <cell r="A80">
            <v>78</v>
          </cell>
          <cell r="H80">
            <v>195</v>
          </cell>
        </row>
        <row r="81">
          <cell r="A81">
            <v>79</v>
          </cell>
          <cell r="H81">
            <v>73</v>
          </cell>
        </row>
        <row r="82">
          <cell r="A82">
            <v>80</v>
          </cell>
          <cell r="H82">
            <v>173</v>
          </cell>
        </row>
        <row r="83">
          <cell r="A83">
            <v>81</v>
          </cell>
          <cell r="H83">
            <v>-100</v>
          </cell>
        </row>
        <row r="84">
          <cell r="A84">
            <v>82</v>
          </cell>
          <cell r="H84">
            <v>122</v>
          </cell>
        </row>
        <row r="85">
          <cell r="A85">
            <v>83</v>
          </cell>
          <cell r="H85">
            <v>323</v>
          </cell>
        </row>
        <row r="86">
          <cell r="A86">
            <v>84</v>
          </cell>
          <cell r="H86">
            <v>35</v>
          </cell>
        </row>
        <row r="87">
          <cell r="A87">
            <v>85</v>
          </cell>
          <cell r="H87">
            <v>288</v>
          </cell>
        </row>
        <row r="88">
          <cell r="A88">
            <v>86</v>
          </cell>
          <cell r="H88">
            <v>268</v>
          </cell>
        </row>
        <row r="89">
          <cell r="A89">
            <v>87</v>
          </cell>
          <cell r="H89">
            <v>20</v>
          </cell>
        </row>
        <row r="90">
          <cell r="A90">
            <v>88</v>
          </cell>
          <cell r="H90">
            <v>304</v>
          </cell>
        </row>
        <row r="91">
          <cell r="A91">
            <v>89</v>
          </cell>
          <cell r="H91">
            <v>7</v>
          </cell>
        </row>
        <row r="92">
          <cell r="A92">
            <v>90</v>
          </cell>
          <cell r="H92">
            <v>40</v>
          </cell>
        </row>
        <row r="93">
          <cell r="A93">
            <v>91</v>
          </cell>
          <cell r="H93">
            <v>97</v>
          </cell>
        </row>
        <row r="94">
          <cell r="A94">
            <v>92</v>
          </cell>
          <cell r="H94">
            <v>160</v>
          </cell>
        </row>
        <row r="95">
          <cell r="A95">
            <v>93</v>
          </cell>
          <cell r="H95">
            <v>190</v>
          </cell>
        </row>
        <row r="96">
          <cell r="A96">
            <v>94</v>
          </cell>
          <cell r="H96">
            <v>9</v>
          </cell>
        </row>
        <row r="97">
          <cell r="A97">
            <v>95</v>
          </cell>
          <cell r="H97">
            <v>181</v>
          </cell>
        </row>
        <row r="98">
          <cell r="A98">
            <v>96</v>
          </cell>
          <cell r="H98">
            <v>23</v>
          </cell>
        </row>
        <row r="99">
          <cell r="A99">
            <v>97</v>
          </cell>
          <cell r="H99">
            <v>158</v>
          </cell>
        </row>
        <row r="100">
          <cell r="A100">
            <v>98</v>
          </cell>
          <cell r="H100">
            <v>66128</v>
          </cell>
        </row>
        <row r="101">
          <cell r="A101">
            <v>99</v>
          </cell>
          <cell r="H101">
            <v>14</v>
          </cell>
        </row>
        <row r="102">
          <cell r="A102">
            <v>100</v>
          </cell>
          <cell r="H102">
            <v>66114</v>
          </cell>
        </row>
        <row r="103">
          <cell r="A103">
            <v>101</v>
          </cell>
          <cell r="H103">
            <v>1225</v>
          </cell>
        </row>
        <row r="104">
          <cell r="A104">
            <v>102</v>
          </cell>
          <cell r="H104">
            <v>24</v>
          </cell>
        </row>
        <row r="105">
          <cell r="A105">
            <v>103</v>
          </cell>
          <cell r="H105">
            <v>0</v>
          </cell>
        </row>
        <row r="106">
          <cell r="A106">
            <v>104</v>
          </cell>
        </row>
        <row r="107">
          <cell r="A107">
            <v>105</v>
          </cell>
          <cell r="H107">
            <v>14</v>
          </cell>
        </row>
        <row r="108">
          <cell r="A108">
            <v>106</v>
          </cell>
          <cell r="H108">
            <v>14</v>
          </cell>
        </row>
        <row r="109">
          <cell r="A109">
            <v>107</v>
          </cell>
          <cell r="H109">
            <v>10</v>
          </cell>
        </row>
        <row r="110">
          <cell r="A110">
            <v>108</v>
          </cell>
          <cell r="H110">
            <v>10</v>
          </cell>
        </row>
        <row r="111">
          <cell r="A111">
            <v>109</v>
          </cell>
          <cell r="H111">
            <v>0</v>
          </cell>
        </row>
        <row r="112">
          <cell r="A112">
            <v>110</v>
          </cell>
          <cell r="H112">
            <v>1201</v>
          </cell>
        </row>
        <row r="113">
          <cell r="A113">
            <v>111</v>
          </cell>
          <cell r="H113">
            <v>0</v>
          </cell>
        </row>
        <row r="114">
          <cell r="A114">
            <v>112</v>
          </cell>
        </row>
        <row r="115">
          <cell r="A115">
            <v>113</v>
          </cell>
          <cell r="H115">
            <v>684</v>
          </cell>
        </row>
        <row r="116">
          <cell r="A116">
            <v>114</v>
          </cell>
          <cell r="H116">
            <v>684</v>
          </cell>
        </row>
        <row r="117">
          <cell r="A117">
            <v>115</v>
          </cell>
          <cell r="H117">
            <v>517</v>
          </cell>
        </row>
        <row r="118">
          <cell r="A118">
            <v>116</v>
          </cell>
          <cell r="H118">
            <v>5</v>
          </cell>
        </row>
        <row r="119">
          <cell r="A119">
            <v>117</v>
          </cell>
          <cell r="H119">
            <v>512</v>
          </cell>
        </row>
        <row r="120">
          <cell r="A120">
            <v>118</v>
          </cell>
          <cell r="H120">
            <v>9099</v>
          </cell>
        </row>
        <row r="121">
          <cell r="A121">
            <v>119</v>
          </cell>
          <cell r="H121">
            <v>726</v>
          </cell>
        </row>
        <row r="122">
          <cell r="A122">
            <v>120</v>
          </cell>
          <cell r="H122">
            <v>10</v>
          </cell>
        </row>
        <row r="123">
          <cell r="A123">
            <v>121</v>
          </cell>
          <cell r="H123">
            <v>0</v>
          </cell>
        </row>
        <row r="124">
          <cell r="A124">
            <v>122</v>
          </cell>
          <cell r="H124">
            <v>0</v>
          </cell>
        </row>
        <row r="125">
          <cell r="A125">
            <v>123</v>
          </cell>
          <cell r="H125">
            <v>0</v>
          </cell>
        </row>
        <row r="126">
          <cell r="A126">
            <v>124</v>
          </cell>
          <cell r="H126">
            <v>10</v>
          </cell>
        </row>
        <row r="127">
          <cell r="A127">
            <v>125</v>
          </cell>
          <cell r="H127">
            <v>716</v>
          </cell>
        </row>
        <row r="128">
          <cell r="A128">
            <v>126</v>
          </cell>
          <cell r="H128">
            <v>393</v>
          </cell>
        </row>
        <row r="129">
          <cell r="A129">
            <v>127</v>
          </cell>
          <cell r="H129">
            <v>0</v>
          </cell>
        </row>
        <row r="130">
          <cell r="A130">
            <v>128</v>
          </cell>
          <cell r="H130">
            <v>17</v>
          </cell>
        </row>
        <row r="131">
          <cell r="A131">
            <v>129</v>
          </cell>
          <cell r="H131">
            <v>345</v>
          </cell>
        </row>
        <row r="132">
          <cell r="A132">
            <v>130</v>
          </cell>
          <cell r="H132">
            <v>31</v>
          </cell>
        </row>
        <row r="133">
          <cell r="A133">
            <v>131</v>
          </cell>
          <cell r="H133">
            <v>323</v>
          </cell>
        </row>
        <row r="134">
          <cell r="A134">
            <v>132</v>
          </cell>
          <cell r="H134">
            <v>0</v>
          </cell>
        </row>
        <row r="135">
          <cell r="A135">
            <v>133</v>
          </cell>
          <cell r="H135">
            <v>0</v>
          </cell>
        </row>
        <row r="136">
          <cell r="A136">
            <v>134</v>
          </cell>
          <cell r="H136">
            <v>309</v>
          </cell>
        </row>
        <row r="137">
          <cell r="A137">
            <v>134</v>
          </cell>
          <cell r="H137">
            <v>14</v>
          </cell>
        </row>
        <row r="138">
          <cell r="A138">
            <v>136</v>
          </cell>
          <cell r="H138">
            <v>8373</v>
          </cell>
        </row>
        <row r="139">
          <cell r="A139">
            <v>137</v>
          </cell>
          <cell r="H139">
            <v>2423</v>
          </cell>
        </row>
        <row r="140">
          <cell r="A140">
            <v>138</v>
          </cell>
          <cell r="H140">
            <v>891</v>
          </cell>
        </row>
        <row r="141">
          <cell r="A141">
            <v>139</v>
          </cell>
          <cell r="H141">
            <v>1532</v>
          </cell>
        </row>
        <row r="142">
          <cell r="A142">
            <v>140</v>
          </cell>
          <cell r="H142">
            <v>5950</v>
          </cell>
        </row>
        <row r="143">
          <cell r="A143">
            <v>141</v>
          </cell>
          <cell r="H143">
            <v>5694</v>
          </cell>
        </row>
        <row r="144">
          <cell r="A144">
            <v>142</v>
          </cell>
          <cell r="H144">
            <v>0</v>
          </cell>
        </row>
        <row r="145">
          <cell r="A145">
            <v>143</v>
          </cell>
          <cell r="H145">
            <v>5661</v>
          </cell>
        </row>
        <row r="146">
          <cell r="A146">
            <v>144</v>
          </cell>
          <cell r="H146">
            <v>33</v>
          </cell>
        </row>
        <row r="147">
          <cell r="A147">
            <v>145</v>
          </cell>
          <cell r="H147">
            <v>0</v>
          </cell>
        </row>
        <row r="148">
          <cell r="A148">
            <v>146</v>
          </cell>
          <cell r="H148">
            <v>256</v>
          </cell>
        </row>
        <row r="149">
          <cell r="A149">
            <v>147</v>
          </cell>
          <cell r="H149">
            <v>0</v>
          </cell>
        </row>
        <row r="150">
          <cell r="A150">
            <v>148</v>
          </cell>
          <cell r="H150">
            <v>256</v>
          </cell>
        </row>
        <row r="151">
          <cell r="A151">
            <v>149</v>
          </cell>
          <cell r="H151">
            <v>0</v>
          </cell>
        </row>
        <row r="152">
          <cell r="A152">
            <v>150</v>
          </cell>
          <cell r="H152">
            <v>0</v>
          </cell>
        </row>
        <row r="153">
          <cell r="A153">
            <v>151</v>
          </cell>
          <cell r="H153">
            <v>37711</v>
          </cell>
        </row>
        <row r="154">
          <cell r="A154">
            <v>152</v>
          </cell>
          <cell r="H154">
            <v>0</v>
          </cell>
        </row>
        <row r="155">
          <cell r="A155">
            <v>153</v>
          </cell>
          <cell r="H155">
            <v>0</v>
          </cell>
        </row>
        <row r="156">
          <cell r="A156">
            <v>154</v>
          </cell>
          <cell r="H156">
            <v>37666</v>
          </cell>
        </row>
        <row r="157">
          <cell r="A157">
            <v>155</v>
          </cell>
          <cell r="H157">
            <v>45</v>
          </cell>
        </row>
        <row r="158">
          <cell r="A158">
            <v>156</v>
          </cell>
          <cell r="H158">
            <v>998</v>
          </cell>
        </row>
        <row r="159">
          <cell r="A159">
            <v>157</v>
          </cell>
          <cell r="H159">
            <v>191</v>
          </cell>
        </row>
        <row r="160">
          <cell r="A160">
            <v>158</v>
          </cell>
          <cell r="H160">
            <v>0</v>
          </cell>
        </row>
        <row r="161">
          <cell r="A161">
            <v>159</v>
          </cell>
          <cell r="H161">
            <v>0</v>
          </cell>
        </row>
        <row r="162">
          <cell r="A162">
            <v>160</v>
          </cell>
        </row>
        <row r="163">
          <cell r="A163">
            <v>161</v>
          </cell>
          <cell r="H163">
            <v>0</v>
          </cell>
        </row>
        <row r="164">
          <cell r="A164">
            <v>162</v>
          </cell>
          <cell r="H164">
            <v>0</v>
          </cell>
        </row>
        <row r="165">
          <cell r="A165">
            <v>163</v>
          </cell>
          <cell r="H165">
            <v>0</v>
          </cell>
        </row>
        <row r="166">
          <cell r="A166">
            <v>164</v>
          </cell>
          <cell r="H166">
            <v>0</v>
          </cell>
        </row>
        <row r="167">
          <cell r="A167">
            <v>165</v>
          </cell>
          <cell r="H167">
            <v>0</v>
          </cell>
        </row>
        <row r="168">
          <cell r="A168">
            <v>166</v>
          </cell>
          <cell r="H168">
            <v>0</v>
          </cell>
        </row>
        <row r="169">
          <cell r="A169">
            <v>167</v>
          </cell>
          <cell r="H169">
            <v>10</v>
          </cell>
        </row>
        <row r="170">
          <cell r="A170">
            <v>168</v>
          </cell>
        </row>
        <row r="171">
          <cell r="A171">
            <v>169</v>
          </cell>
          <cell r="H171">
            <v>7</v>
          </cell>
        </row>
        <row r="172">
          <cell r="A172">
            <v>170</v>
          </cell>
        </row>
        <row r="173">
          <cell r="A173">
            <v>171</v>
          </cell>
          <cell r="H173">
            <v>7</v>
          </cell>
        </row>
        <row r="174">
          <cell r="A174">
            <v>172</v>
          </cell>
          <cell r="H174">
            <v>7</v>
          </cell>
        </row>
        <row r="175">
          <cell r="A175">
            <v>173</v>
          </cell>
          <cell r="H175">
            <v>0</v>
          </cell>
        </row>
        <row r="176">
          <cell r="A176">
            <v>174</v>
          </cell>
          <cell r="H176">
            <v>3</v>
          </cell>
        </row>
        <row r="177">
          <cell r="A177">
            <v>175</v>
          </cell>
          <cell r="H177">
            <v>0</v>
          </cell>
        </row>
        <row r="178">
          <cell r="A178">
            <v>176</v>
          </cell>
          <cell r="H178">
            <v>3</v>
          </cell>
        </row>
        <row r="179">
          <cell r="A179">
            <v>177</v>
          </cell>
          <cell r="H179">
            <v>76</v>
          </cell>
        </row>
        <row r="180">
          <cell r="A180">
            <v>178</v>
          </cell>
          <cell r="H180">
            <v>76</v>
          </cell>
        </row>
        <row r="181">
          <cell r="A181">
            <v>179</v>
          </cell>
        </row>
        <row r="182">
          <cell r="A182">
            <v>180</v>
          </cell>
          <cell r="H182">
            <v>76</v>
          </cell>
        </row>
        <row r="183">
          <cell r="A183">
            <v>181</v>
          </cell>
          <cell r="H183">
            <v>22</v>
          </cell>
        </row>
        <row r="184">
          <cell r="A184">
            <v>182</v>
          </cell>
          <cell r="H184">
            <v>54</v>
          </cell>
        </row>
        <row r="185">
          <cell r="A185">
            <v>183</v>
          </cell>
          <cell r="H185">
            <v>0</v>
          </cell>
        </row>
        <row r="186">
          <cell r="A186">
            <v>184</v>
          </cell>
          <cell r="H186">
            <v>0</v>
          </cell>
        </row>
        <row r="187">
          <cell r="A187">
            <v>185</v>
          </cell>
          <cell r="H187">
            <v>0</v>
          </cell>
        </row>
        <row r="188">
          <cell r="A188">
            <v>186</v>
          </cell>
          <cell r="H188">
            <v>105</v>
          </cell>
        </row>
        <row r="189">
          <cell r="A189">
            <v>187</v>
          </cell>
        </row>
        <row r="190">
          <cell r="A190">
            <v>188</v>
          </cell>
          <cell r="H190">
            <v>105</v>
          </cell>
        </row>
        <row r="191">
          <cell r="A191">
            <v>189</v>
          </cell>
          <cell r="H191">
            <v>104</v>
          </cell>
        </row>
        <row r="192">
          <cell r="A192">
            <v>190</v>
          </cell>
          <cell r="H192">
            <v>1</v>
          </cell>
        </row>
        <row r="193">
          <cell r="A193">
            <v>191</v>
          </cell>
          <cell r="H193">
            <v>0</v>
          </cell>
        </row>
        <row r="194">
          <cell r="A194">
            <v>192</v>
          </cell>
          <cell r="H194">
            <v>1</v>
          </cell>
        </row>
        <row r="195">
          <cell r="A195">
            <v>193</v>
          </cell>
          <cell r="H195">
            <v>0</v>
          </cell>
        </row>
        <row r="196">
          <cell r="A196">
            <v>194</v>
          </cell>
          <cell r="H196">
            <v>0</v>
          </cell>
        </row>
        <row r="197">
          <cell r="A197">
            <v>195</v>
          </cell>
          <cell r="H197">
            <v>0</v>
          </cell>
        </row>
        <row r="198">
          <cell r="A198">
            <v>196</v>
          </cell>
          <cell r="H198">
            <v>807</v>
          </cell>
        </row>
        <row r="199">
          <cell r="A199">
            <v>197</v>
          </cell>
          <cell r="H199">
            <v>1</v>
          </cell>
        </row>
        <row r="200">
          <cell r="A200">
            <v>198</v>
          </cell>
          <cell r="H200">
            <v>1</v>
          </cell>
        </row>
        <row r="201">
          <cell r="A201">
            <v>199</v>
          </cell>
        </row>
        <row r="202">
          <cell r="A202">
            <v>200</v>
          </cell>
          <cell r="H202">
            <v>1</v>
          </cell>
        </row>
        <row r="203">
          <cell r="A203">
            <v>201</v>
          </cell>
          <cell r="H203">
            <v>1</v>
          </cell>
        </row>
        <row r="204">
          <cell r="A204">
            <v>202</v>
          </cell>
          <cell r="H204">
            <v>0</v>
          </cell>
        </row>
        <row r="205">
          <cell r="A205">
            <v>203</v>
          </cell>
          <cell r="H205">
            <v>0</v>
          </cell>
        </row>
        <row r="206">
          <cell r="A206">
            <v>204</v>
          </cell>
          <cell r="H206">
            <v>0</v>
          </cell>
        </row>
        <row r="207">
          <cell r="A207">
            <v>205</v>
          </cell>
          <cell r="H207">
            <v>0</v>
          </cell>
        </row>
        <row r="208">
          <cell r="A208">
            <v>206</v>
          </cell>
          <cell r="H208">
            <v>42</v>
          </cell>
        </row>
        <row r="209">
          <cell r="A209">
            <v>207</v>
          </cell>
        </row>
        <row r="210">
          <cell r="A210">
            <v>208</v>
          </cell>
          <cell r="H210">
            <v>42</v>
          </cell>
        </row>
        <row r="211">
          <cell r="A211">
            <v>209</v>
          </cell>
          <cell r="H211">
            <v>42</v>
          </cell>
        </row>
        <row r="212">
          <cell r="A212">
            <v>210</v>
          </cell>
          <cell r="H212">
            <v>0</v>
          </cell>
        </row>
        <row r="213">
          <cell r="A213">
            <v>211</v>
          </cell>
          <cell r="H213">
            <v>0</v>
          </cell>
        </row>
        <row r="214">
          <cell r="A214">
            <v>212</v>
          </cell>
          <cell r="H214">
            <v>0</v>
          </cell>
        </row>
        <row r="215">
          <cell r="A215">
            <v>213</v>
          </cell>
          <cell r="H215">
            <v>0</v>
          </cell>
        </row>
        <row r="216">
          <cell r="A216">
            <v>214</v>
          </cell>
          <cell r="H216">
            <v>375</v>
          </cell>
        </row>
        <row r="217">
          <cell r="A217">
            <v>215</v>
          </cell>
          <cell r="H217">
            <v>375</v>
          </cell>
        </row>
        <row r="218">
          <cell r="A218">
            <v>216</v>
          </cell>
        </row>
        <row r="219">
          <cell r="A219">
            <v>217</v>
          </cell>
          <cell r="H219">
            <v>375</v>
          </cell>
        </row>
        <row r="220">
          <cell r="A220">
            <v>218</v>
          </cell>
          <cell r="H220">
            <v>358</v>
          </cell>
        </row>
        <row r="221">
          <cell r="A221">
            <v>219</v>
          </cell>
          <cell r="H221">
            <v>17</v>
          </cell>
        </row>
        <row r="222">
          <cell r="A222">
            <v>220</v>
          </cell>
          <cell r="H222">
            <v>0</v>
          </cell>
        </row>
        <row r="223">
          <cell r="A223">
            <v>221</v>
          </cell>
          <cell r="H223">
            <v>0</v>
          </cell>
        </row>
        <row r="224">
          <cell r="A224">
            <v>222</v>
          </cell>
          <cell r="H224">
            <v>0</v>
          </cell>
        </row>
        <row r="225">
          <cell r="A225">
            <v>223</v>
          </cell>
          <cell r="H225">
            <v>389</v>
          </cell>
        </row>
        <row r="226">
          <cell r="A226">
            <v>224</v>
          </cell>
        </row>
        <row r="227">
          <cell r="A227">
            <v>225</v>
          </cell>
          <cell r="H227">
            <v>389</v>
          </cell>
        </row>
        <row r="228">
          <cell r="A228">
            <v>226</v>
          </cell>
          <cell r="H228">
            <v>348</v>
          </cell>
        </row>
        <row r="229">
          <cell r="A229">
            <v>227</v>
          </cell>
          <cell r="H229">
            <v>41</v>
          </cell>
        </row>
        <row r="230">
          <cell r="A230">
            <v>228</v>
          </cell>
          <cell r="H230">
            <v>0</v>
          </cell>
        </row>
        <row r="231">
          <cell r="A231">
            <v>229</v>
          </cell>
          <cell r="H231">
            <v>0</v>
          </cell>
        </row>
        <row r="232">
          <cell r="A232">
            <v>230</v>
          </cell>
          <cell r="H232">
            <v>0</v>
          </cell>
        </row>
        <row r="233">
          <cell r="A233">
            <v>231</v>
          </cell>
          <cell r="H233">
            <v>17081</v>
          </cell>
        </row>
        <row r="234">
          <cell r="A234">
            <v>232</v>
          </cell>
          <cell r="H234">
            <v>0</v>
          </cell>
        </row>
        <row r="235">
          <cell r="A235">
            <v>233</v>
          </cell>
          <cell r="H235">
            <v>0</v>
          </cell>
        </row>
        <row r="236">
          <cell r="A236">
            <v>234</v>
          </cell>
          <cell r="H236">
            <v>0</v>
          </cell>
        </row>
        <row r="237">
          <cell r="A237">
            <v>235</v>
          </cell>
          <cell r="H237">
            <v>4549</v>
          </cell>
        </row>
        <row r="238">
          <cell r="A238">
            <v>236</v>
          </cell>
        </row>
        <row r="239">
          <cell r="A239">
            <v>237</v>
          </cell>
        </row>
        <row r="240">
          <cell r="A240">
            <v>238</v>
          </cell>
        </row>
        <row r="241">
          <cell r="A241">
            <v>239</v>
          </cell>
          <cell r="H241">
            <v>4527</v>
          </cell>
        </row>
        <row r="242">
          <cell r="A242">
            <v>240</v>
          </cell>
          <cell r="H242">
            <v>0</v>
          </cell>
        </row>
        <row r="243">
          <cell r="A243">
            <v>241</v>
          </cell>
          <cell r="H243">
            <v>516</v>
          </cell>
        </row>
        <row r="244">
          <cell r="A244">
            <v>242</v>
          </cell>
          <cell r="H244">
            <v>4011</v>
          </cell>
        </row>
        <row r="245">
          <cell r="A245">
            <v>243</v>
          </cell>
          <cell r="H245">
            <v>22</v>
          </cell>
        </row>
        <row r="246">
          <cell r="A246">
            <v>244</v>
          </cell>
          <cell r="H246">
            <v>12532</v>
          </cell>
        </row>
        <row r="247">
          <cell r="A247">
            <v>245</v>
          </cell>
        </row>
        <row r="248">
          <cell r="A248">
            <v>246</v>
          </cell>
        </row>
        <row r="252">
          <cell r="H252">
            <v>-100</v>
          </cell>
        </row>
        <row r="253">
          <cell r="A253">
            <v>106</v>
          </cell>
          <cell r="H253">
            <v>14</v>
          </cell>
        </row>
        <row r="254">
          <cell r="A254">
            <v>114</v>
          </cell>
          <cell r="H254">
            <v>684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Motyw-NBP">
  <a:themeElements>
    <a:clrScheme name="NBP">
      <a:dk1>
        <a:sysClr val="windowText" lastClr="000000"/>
      </a:dk1>
      <a:lt1>
        <a:sysClr val="window" lastClr="FFFFFF"/>
      </a:lt1>
      <a:dk2>
        <a:srgbClr val="FFFFFF"/>
      </a:dk2>
      <a:lt2>
        <a:srgbClr val="007A70"/>
      </a:lt2>
      <a:accent1>
        <a:srgbClr val="007A70"/>
      </a:accent1>
      <a:accent2>
        <a:srgbClr val="5F327D"/>
      </a:accent2>
      <a:accent3>
        <a:srgbClr val="64BED4"/>
      </a:accent3>
      <a:accent4>
        <a:srgbClr val="6E6E73"/>
      </a:accent4>
      <a:accent5>
        <a:srgbClr val="44B4A7"/>
      </a:accent5>
      <a:accent6>
        <a:srgbClr val="006EA2"/>
      </a:accent6>
      <a:hlink>
        <a:srgbClr val="00695F"/>
      </a:hlink>
      <a:folHlink>
        <a:srgbClr val="00695F"/>
      </a:folHlink>
    </a:clrScheme>
    <a:fontScheme name="NBP">
      <a:majorFont>
        <a:latin typeface="Palatino Linotype"/>
        <a:ea typeface=""/>
        <a:cs typeface=""/>
      </a:majorFont>
      <a:minorFont>
        <a:latin typeface="Palatino Linotype"/>
        <a:ea typeface=""/>
        <a:cs typeface="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Jasnofioletowy">
      <a:srgbClr val="9C88B7"/>
    </a:custClr>
    <a:custClr name="Jasnoszary">
      <a:srgbClr val="B4B9BE"/>
    </a:custClr>
    <a:custClr name="Żółty">
      <a:srgbClr val="FFCC00"/>
    </a:custClr>
    <a:custClr name="Pomarańczowy">
      <a:srgbClr val="F07800"/>
    </a:custClr>
    <a:custClr name="Czerwony">
      <a:srgbClr val="C83250"/>
    </a:custClr>
    <a:custClr name="Jasnozielony">
      <a:srgbClr val="B4DCD7"/>
    </a:custClr>
    <a:custClr name="Jasnoniebieski">
      <a:srgbClr val="B4DCEB"/>
    </a:custClr>
    <a:custClr name="Zielony NBP">
      <a:srgbClr val="00695F"/>
    </a:custClr>
    <a:custClr name="Szare tło">
      <a:srgbClr val="E6E8EB"/>
    </a:custClr>
    <a:custClr name="Zielone tło">
      <a:srgbClr val="D7EBE8"/>
    </a:custClr>
  </a:custClr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</sheetPr>
  <dimension ref="A1:S88"/>
  <sheetViews>
    <sheetView showGridLines="0" tabSelected="1" view="pageBreakPreview" zoomScale="80" zoomScaleNormal="75" zoomScaleSheetLayoutView="80" workbookViewId="0">
      <pane ySplit="8" topLeftCell="A66" activePane="bottomLeft" state="frozen"/>
      <selection pane="bottomLeft" activeCell="A88" sqref="A88"/>
    </sheetView>
  </sheetViews>
  <sheetFormatPr defaultColWidth="9.140625" defaultRowHeight="12.75" x14ac:dyDescent="0.2"/>
  <cols>
    <col min="1" max="1" width="13.42578125" style="3" customWidth="1"/>
    <col min="2" max="2" width="12.7109375" style="3" customWidth="1"/>
    <col min="3" max="3" width="12.5703125" style="3" customWidth="1"/>
    <col min="4" max="4" width="13.28515625" style="3" customWidth="1"/>
    <col min="5" max="5" width="12.7109375" style="3" customWidth="1"/>
    <col min="6" max="6" width="12.28515625" style="3" customWidth="1"/>
    <col min="7" max="7" width="13.42578125" style="3" customWidth="1"/>
    <col min="8" max="8" width="12" style="3" customWidth="1"/>
    <col min="9" max="9" width="11.85546875" style="3" customWidth="1"/>
    <col min="10" max="10" width="13.85546875" style="3" customWidth="1"/>
    <col min="11" max="11" width="11.5703125" style="3" customWidth="1"/>
    <col min="12" max="13" width="12.5703125" style="3" customWidth="1"/>
    <col min="14" max="14" width="12" style="3" customWidth="1"/>
    <col min="15" max="15" width="11.42578125" style="3" customWidth="1"/>
    <col min="16" max="16" width="12.5703125" style="3" customWidth="1"/>
    <col min="17" max="17" width="12.85546875" style="3" customWidth="1"/>
    <col min="18" max="18" width="14.5703125" style="3" customWidth="1"/>
    <col min="19" max="16384" width="9.140625" style="3"/>
  </cols>
  <sheetData>
    <row r="1" spans="1:19" ht="18" x14ac:dyDescent="0.2">
      <c r="A1" s="1" t="s">
        <v>169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customHeight="1" x14ac:dyDescent="0.2">
      <c r="R2" s="4"/>
    </row>
    <row r="3" spans="1:19" ht="15.75" x14ac:dyDescent="0.25">
      <c r="A3" s="5" t="s">
        <v>9</v>
      </c>
      <c r="C3" s="5"/>
      <c r="D3" s="5"/>
      <c r="R3" s="4"/>
    </row>
    <row r="4" spans="1:19" x14ac:dyDescent="0.2">
      <c r="J4" s="6"/>
      <c r="R4" s="4"/>
    </row>
    <row r="5" spans="1:19" ht="26.25" customHeight="1" x14ac:dyDescent="0.2">
      <c r="A5" s="60"/>
      <c r="B5" s="124" t="s">
        <v>10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61"/>
      <c r="R5" s="62"/>
    </row>
    <row r="6" spans="1:19" ht="41.25" customHeight="1" x14ac:dyDescent="0.2">
      <c r="A6" s="125" t="s">
        <v>11</v>
      </c>
      <c r="B6" s="127" t="s">
        <v>12</v>
      </c>
      <c r="C6" s="129" t="s">
        <v>13</v>
      </c>
      <c r="D6" s="131" t="s">
        <v>14</v>
      </c>
      <c r="E6" s="133" t="s">
        <v>15</v>
      </c>
      <c r="F6" s="122"/>
      <c r="G6" s="122"/>
      <c r="H6" s="133" t="s">
        <v>16</v>
      </c>
      <c r="I6" s="122"/>
      <c r="J6" s="123"/>
      <c r="K6" s="134" t="s">
        <v>17</v>
      </c>
      <c r="L6" s="135"/>
      <c r="M6" s="136"/>
      <c r="N6" s="133" t="s">
        <v>106</v>
      </c>
      <c r="O6" s="122"/>
      <c r="P6" s="123"/>
      <c r="Q6" s="122" t="s">
        <v>18</v>
      </c>
      <c r="R6" s="123"/>
    </row>
    <row r="7" spans="1:19" s="7" customFormat="1" ht="39.75" customHeight="1" x14ac:dyDescent="0.2">
      <c r="A7" s="126"/>
      <c r="B7" s="128"/>
      <c r="C7" s="130"/>
      <c r="D7" s="132"/>
      <c r="E7" s="63" t="s">
        <v>12</v>
      </c>
      <c r="F7" s="64" t="s">
        <v>13</v>
      </c>
      <c r="G7" s="65" t="s">
        <v>14</v>
      </c>
      <c r="H7" s="63" t="s">
        <v>12</v>
      </c>
      <c r="I7" s="64" t="s">
        <v>13</v>
      </c>
      <c r="J7" s="64" t="s">
        <v>14</v>
      </c>
      <c r="K7" s="66" t="s">
        <v>12</v>
      </c>
      <c r="L7" s="64" t="s">
        <v>13</v>
      </c>
      <c r="M7" s="64" t="s">
        <v>14</v>
      </c>
      <c r="N7" s="66" t="s">
        <v>12</v>
      </c>
      <c r="O7" s="64" t="s">
        <v>13</v>
      </c>
      <c r="P7" s="64" t="s">
        <v>14</v>
      </c>
      <c r="Q7" s="67" t="s">
        <v>12</v>
      </c>
      <c r="R7" s="64" t="s">
        <v>13</v>
      </c>
      <c r="S7" s="3"/>
    </row>
    <row r="8" spans="1:19" s="8" customFormat="1" ht="21" customHeight="1" x14ac:dyDescent="0.2">
      <c r="A8" s="68">
        <v>1</v>
      </c>
      <c r="B8" s="68">
        <f t="shared" ref="B8:R8" si="0">A8+1</f>
        <v>2</v>
      </c>
      <c r="C8" s="68">
        <f t="shared" si="0"/>
        <v>3</v>
      </c>
      <c r="D8" s="68">
        <f t="shared" si="0"/>
        <v>4</v>
      </c>
      <c r="E8" s="68">
        <f t="shared" si="0"/>
        <v>5</v>
      </c>
      <c r="F8" s="68">
        <f t="shared" si="0"/>
        <v>6</v>
      </c>
      <c r="G8" s="68">
        <f t="shared" si="0"/>
        <v>7</v>
      </c>
      <c r="H8" s="68">
        <f t="shared" si="0"/>
        <v>8</v>
      </c>
      <c r="I8" s="68">
        <f t="shared" si="0"/>
        <v>9</v>
      </c>
      <c r="J8" s="68">
        <f t="shared" si="0"/>
        <v>10</v>
      </c>
      <c r="K8" s="68">
        <f t="shared" si="0"/>
        <v>11</v>
      </c>
      <c r="L8" s="68">
        <f t="shared" si="0"/>
        <v>12</v>
      </c>
      <c r="M8" s="68">
        <f t="shared" si="0"/>
        <v>13</v>
      </c>
      <c r="N8" s="68">
        <f t="shared" si="0"/>
        <v>14</v>
      </c>
      <c r="O8" s="68">
        <f t="shared" si="0"/>
        <v>15</v>
      </c>
      <c r="P8" s="68">
        <f t="shared" si="0"/>
        <v>16</v>
      </c>
      <c r="Q8" s="68">
        <f t="shared" si="0"/>
        <v>17</v>
      </c>
      <c r="R8" s="68">
        <f t="shared" si="0"/>
        <v>18</v>
      </c>
      <c r="S8" s="3"/>
    </row>
    <row r="9" spans="1:19" ht="21" customHeight="1" x14ac:dyDescent="0.2">
      <c r="A9" s="9" t="s">
        <v>19</v>
      </c>
      <c r="B9" s="10">
        <f>+C9-D9</f>
        <v>-93647</v>
      </c>
      <c r="C9" s="10">
        <f>+F9+I9+L9+O9+R9</f>
        <v>68941</v>
      </c>
      <c r="D9" s="10">
        <f>+G9+J9+M9+P9</f>
        <v>162588</v>
      </c>
      <c r="E9" s="10">
        <f>+F9-G9</f>
        <v>-59086</v>
      </c>
      <c r="F9" s="10">
        <v>5878</v>
      </c>
      <c r="G9" s="10">
        <v>64964</v>
      </c>
      <c r="H9" s="10">
        <f>+I9-J9</f>
        <v>-33045</v>
      </c>
      <c r="I9" s="10">
        <v>5047</v>
      </c>
      <c r="J9" s="10">
        <v>38092</v>
      </c>
      <c r="K9" s="10">
        <f>+L9-M9</f>
        <v>-38517</v>
      </c>
      <c r="L9" s="10">
        <v>20960</v>
      </c>
      <c r="M9" s="10">
        <v>59477</v>
      </c>
      <c r="N9" s="10">
        <f>+O9-P9</f>
        <v>320</v>
      </c>
      <c r="O9" s="10">
        <v>375</v>
      </c>
      <c r="P9" s="10">
        <v>55</v>
      </c>
      <c r="Q9" s="10">
        <f>+R9</f>
        <v>36681</v>
      </c>
      <c r="R9" s="10">
        <v>36681</v>
      </c>
      <c r="S9" s="16"/>
    </row>
    <row r="10" spans="1:19" ht="21" customHeight="1" x14ac:dyDescent="0.2">
      <c r="A10" s="69" t="s">
        <v>20</v>
      </c>
      <c r="B10" s="70">
        <f t="shared" ref="B10:B48" si="1">+C10-D10</f>
        <v>-99711</v>
      </c>
      <c r="C10" s="70">
        <f t="shared" ref="C10:C48" si="2">+F10+I10+L10+O10+R10</f>
        <v>73635</v>
      </c>
      <c r="D10" s="70">
        <f t="shared" ref="D10:D48" si="3">+G10+J10+M10+P10</f>
        <v>173346</v>
      </c>
      <c r="E10" s="70">
        <f t="shared" ref="E10:E48" si="4">+F10-G10</f>
        <v>-64056</v>
      </c>
      <c r="F10" s="70">
        <v>6543</v>
      </c>
      <c r="G10" s="70">
        <v>70599</v>
      </c>
      <c r="H10" s="70">
        <f t="shared" ref="H10:H48" si="5">+I10-J10</f>
        <v>-36055</v>
      </c>
      <c r="I10" s="70">
        <v>5143</v>
      </c>
      <c r="J10" s="70">
        <v>41198</v>
      </c>
      <c r="K10" s="70">
        <f t="shared" ref="K10:K48" si="6">+L10-M10</f>
        <v>-36211</v>
      </c>
      <c r="L10" s="70">
        <v>25280</v>
      </c>
      <c r="M10" s="70">
        <v>61491</v>
      </c>
      <c r="N10" s="70">
        <f t="shared" ref="N10:N48" si="7">+O10-P10</f>
        <v>310</v>
      </c>
      <c r="O10" s="70">
        <v>368</v>
      </c>
      <c r="P10" s="70">
        <v>58</v>
      </c>
      <c r="Q10" s="70">
        <f t="shared" ref="Q10:Q52" si="8">+R10</f>
        <v>36301</v>
      </c>
      <c r="R10" s="70">
        <v>36301</v>
      </c>
      <c r="S10" s="16"/>
    </row>
    <row r="11" spans="1:19" ht="21" customHeight="1" x14ac:dyDescent="0.2">
      <c r="A11" s="9" t="s">
        <v>21</v>
      </c>
      <c r="B11" s="10">
        <f t="shared" si="1"/>
        <v>-107475</v>
      </c>
      <c r="C11" s="10">
        <f t="shared" si="2"/>
        <v>76070</v>
      </c>
      <c r="D11" s="10">
        <f t="shared" si="3"/>
        <v>183545</v>
      </c>
      <c r="E11" s="10">
        <f t="shared" si="4"/>
        <v>-69303</v>
      </c>
      <c r="F11" s="10">
        <v>6920</v>
      </c>
      <c r="G11" s="10">
        <v>76223</v>
      </c>
      <c r="H11" s="10">
        <f t="shared" si="5"/>
        <v>-39812</v>
      </c>
      <c r="I11" s="10">
        <v>5277</v>
      </c>
      <c r="J11" s="10">
        <v>45089</v>
      </c>
      <c r="K11" s="10">
        <f t="shared" si="6"/>
        <v>-35137</v>
      </c>
      <c r="L11" s="10">
        <v>26931</v>
      </c>
      <c r="M11" s="10">
        <v>62068</v>
      </c>
      <c r="N11" s="10">
        <f t="shared" si="7"/>
        <v>128</v>
      </c>
      <c r="O11" s="10">
        <v>293</v>
      </c>
      <c r="P11" s="10">
        <v>165</v>
      </c>
      <c r="Q11" s="10">
        <f t="shared" si="8"/>
        <v>36649</v>
      </c>
      <c r="R11" s="10">
        <v>36649</v>
      </c>
      <c r="S11" s="16"/>
    </row>
    <row r="12" spans="1:19" ht="21" customHeight="1" x14ac:dyDescent="0.2">
      <c r="A12" s="69" t="s">
        <v>22</v>
      </c>
      <c r="B12" s="71">
        <f t="shared" si="1"/>
        <v>-127470</v>
      </c>
      <c r="C12" s="71">
        <f t="shared" si="2"/>
        <v>86126</v>
      </c>
      <c r="D12" s="71">
        <f t="shared" si="3"/>
        <v>213596</v>
      </c>
      <c r="E12" s="71">
        <f t="shared" si="4"/>
        <v>-82977</v>
      </c>
      <c r="F12" s="71">
        <v>8323</v>
      </c>
      <c r="G12" s="71">
        <v>91300</v>
      </c>
      <c r="H12" s="71">
        <f t="shared" si="5"/>
        <v>-49917</v>
      </c>
      <c r="I12" s="71">
        <v>6711</v>
      </c>
      <c r="J12" s="71">
        <v>56628</v>
      </c>
      <c r="K12" s="71">
        <f t="shared" si="6"/>
        <v>-31246</v>
      </c>
      <c r="L12" s="71">
        <v>34005</v>
      </c>
      <c r="M12" s="71">
        <v>65251</v>
      </c>
      <c r="N12" s="71">
        <f t="shared" si="7"/>
        <v>-114</v>
      </c>
      <c r="O12" s="71">
        <v>303</v>
      </c>
      <c r="P12" s="71">
        <v>417</v>
      </c>
      <c r="Q12" s="71">
        <f t="shared" si="8"/>
        <v>36784</v>
      </c>
      <c r="R12" s="71">
        <v>36784</v>
      </c>
      <c r="S12" s="16"/>
    </row>
    <row r="13" spans="1:19" ht="21" customHeight="1" x14ac:dyDescent="0.2">
      <c r="A13" s="9" t="s">
        <v>23</v>
      </c>
      <c r="B13" s="10">
        <f t="shared" si="1"/>
        <v>-123317</v>
      </c>
      <c r="C13" s="10">
        <f t="shared" si="2"/>
        <v>87662</v>
      </c>
      <c r="D13" s="10">
        <f t="shared" si="3"/>
        <v>210979</v>
      </c>
      <c r="E13" s="10">
        <f t="shared" si="4"/>
        <v>-81272</v>
      </c>
      <c r="F13" s="10">
        <v>8286</v>
      </c>
      <c r="G13" s="10">
        <v>89558</v>
      </c>
      <c r="H13" s="10">
        <f t="shared" si="5"/>
        <v>-54971</v>
      </c>
      <c r="I13" s="10">
        <v>6421</v>
      </c>
      <c r="J13" s="10">
        <v>61392</v>
      </c>
      <c r="K13" s="10">
        <f t="shared" si="6"/>
        <v>-25208</v>
      </c>
      <c r="L13" s="10">
        <v>34459</v>
      </c>
      <c r="M13" s="10">
        <v>59667</v>
      </c>
      <c r="N13" s="10">
        <f t="shared" si="7"/>
        <v>-87</v>
      </c>
      <c r="O13" s="10">
        <v>275</v>
      </c>
      <c r="P13" s="10">
        <v>362</v>
      </c>
      <c r="Q13" s="10">
        <f t="shared" si="8"/>
        <v>38221</v>
      </c>
      <c r="R13" s="10">
        <v>38221</v>
      </c>
      <c r="S13" s="16"/>
    </row>
    <row r="14" spans="1:19" ht="21" customHeight="1" x14ac:dyDescent="0.2">
      <c r="A14" s="69" t="s">
        <v>24</v>
      </c>
      <c r="B14" s="70">
        <f t="shared" si="1"/>
        <v>-116358</v>
      </c>
      <c r="C14" s="70">
        <f t="shared" si="2"/>
        <v>90862</v>
      </c>
      <c r="D14" s="70">
        <f t="shared" si="3"/>
        <v>207220</v>
      </c>
      <c r="E14" s="70">
        <f t="shared" si="4"/>
        <v>-77378</v>
      </c>
      <c r="F14" s="70">
        <v>8879</v>
      </c>
      <c r="G14" s="70">
        <v>86257</v>
      </c>
      <c r="H14" s="70">
        <f t="shared" si="5"/>
        <v>-59533</v>
      </c>
      <c r="I14" s="70">
        <v>6567</v>
      </c>
      <c r="J14" s="70">
        <v>66100</v>
      </c>
      <c r="K14" s="70">
        <f t="shared" si="6"/>
        <v>-20642</v>
      </c>
      <c r="L14" s="70">
        <v>33943</v>
      </c>
      <c r="M14" s="70">
        <v>54585</v>
      </c>
      <c r="N14" s="70">
        <f t="shared" si="7"/>
        <v>-42</v>
      </c>
      <c r="O14" s="70">
        <v>236</v>
      </c>
      <c r="P14" s="70">
        <v>278</v>
      </c>
      <c r="Q14" s="70">
        <f t="shared" si="8"/>
        <v>41237</v>
      </c>
      <c r="R14" s="70">
        <v>41237</v>
      </c>
      <c r="S14" s="16"/>
    </row>
    <row r="15" spans="1:19" s="8" customFormat="1" ht="21" customHeight="1" x14ac:dyDescent="0.2">
      <c r="A15" s="9" t="s">
        <v>25</v>
      </c>
      <c r="B15" s="10">
        <f t="shared" si="1"/>
        <v>-122942</v>
      </c>
      <c r="C15" s="10">
        <f t="shared" si="2"/>
        <v>94481</v>
      </c>
      <c r="D15" s="10">
        <f t="shared" si="3"/>
        <v>217423</v>
      </c>
      <c r="E15" s="10">
        <f t="shared" si="4"/>
        <v>-80617</v>
      </c>
      <c r="F15" s="10">
        <v>8981</v>
      </c>
      <c r="G15" s="10">
        <v>89598</v>
      </c>
      <c r="H15" s="10">
        <f t="shared" si="5"/>
        <v>-64191</v>
      </c>
      <c r="I15" s="10">
        <v>7638</v>
      </c>
      <c r="J15" s="10">
        <v>71829</v>
      </c>
      <c r="K15" s="10">
        <f t="shared" si="6"/>
        <v>-19198</v>
      </c>
      <c r="L15" s="10">
        <v>36198</v>
      </c>
      <c r="M15" s="10">
        <v>55396</v>
      </c>
      <c r="N15" s="10">
        <f t="shared" si="7"/>
        <v>9</v>
      </c>
      <c r="O15" s="10">
        <v>609</v>
      </c>
      <c r="P15" s="10">
        <v>600</v>
      </c>
      <c r="Q15" s="10">
        <f t="shared" si="8"/>
        <v>41055</v>
      </c>
      <c r="R15" s="10">
        <v>41055</v>
      </c>
      <c r="S15" s="16"/>
    </row>
    <row r="16" spans="1:19" ht="21" customHeight="1" x14ac:dyDescent="0.2">
      <c r="A16" s="69" t="s">
        <v>26</v>
      </c>
      <c r="B16" s="71">
        <f t="shared" si="1"/>
        <v>-126857</v>
      </c>
      <c r="C16" s="71">
        <f t="shared" si="2"/>
        <v>98603</v>
      </c>
      <c r="D16" s="71">
        <f t="shared" si="3"/>
        <v>225460</v>
      </c>
      <c r="E16" s="71">
        <f t="shared" si="4"/>
        <v>-84183</v>
      </c>
      <c r="F16" s="71">
        <v>11506</v>
      </c>
      <c r="G16" s="71">
        <v>95689</v>
      </c>
      <c r="H16" s="71">
        <f t="shared" si="5"/>
        <v>-62603</v>
      </c>
      <c r="I16" s="71">
        <v>8780</v>
      </c>
      <c r="J16" s="71">
        <v>71383</v>
      </c>
      <c r="K16" s="71">
        <f t="shared" si="6"/>
        <v>-22618</v>
      </c>
      <c r="L16" s="71">
        <v>35246</v>
      </c>
      <c r="M16" s="71">
        <v>57864</v>
      </c>
      <c r="N16" s="71">
        <f t="shared" si="7"/>
        <v>-25</v>
      </c>
      <c r="O16" s="71">
        <v>499</v>
      </c>
      <c r="P16" s="71">
        <v>524</v>
      </c>
      <c r="Q16" s="71">
        <f t="shared" si="8"/>
        <v>42572</v>
      </c>
      <c r="R16" s="71">
        <v>42572</v>
      </c>
      <c r="S16" s="16"/>
    </row>
    <row r="17" spans="1:19" ht="21" customHeight="1" x14ac:dyDescent="0.2">
      <c r="A17" s="9" t="s">
        <v>27</v>
      </c>
      <c r="B17" s="10">
        <f t="shared" si="1"/>
        <v>-133729</v>
      </c>
      <c r="C17" s="10">
        <f t="shared" si="2"/>
        <v>103113</v>
      </c>
      <c r="D17" s="10">
        <f t="shared" si="3"/>
        <v>236842</v>
      </c>
      <c r="E17" s="10">
        <f t="shared" si="4"/>
        <v>-90088</v>
      </c>
      <c r="F17" s="10">
        <v>12288</v>
      </c>
      <c r="G17" s="10">
        <v>102376</v>
      </c>
      <c r="H17" s="10">
        <f t="shared" si="5"/>
        <v>-68152</v>
      </c>
      <c r="I17" s="10">
        <v>8948</v>
      </c>
      <c r="J17" s="10">
        <v>77100</v>
      </c>
      <c r="K17" s="10">
        <f t="shared" si="6"/>
        <v>-19665</v>
      </c>
      <c r="L17" s="10">
        <v>37167</v>
      </c>
      <c r="M17" s="10">
        <v>56832</v>
      </c>
      <c r="N17" s="10">
        <f t="shared" si="7"/>
        <v>-93</v>
      </c>
      <c r="O17" s="10">
        <v>441</v>
      </c>
      <c r="P17" s="10">
        <v>534</v>
      </c>
      <c r="Q17" s="10">
        <f t="shared" si="8"/>
        <v>44269</v>
      </c>
      <c r="R17" s="10">
        <v>44269</v>
      </c>
      <c r="S17" s="16"/>
    </row>
    <row r="18" spans="1:19" ht="21" customHeight="1" x14ac:dyDescent="0.2">
      <c r="A18" s="69" t="s">
        <v>28</v>
      </c>
      <c r="B18" s="70">
        <f t="shared" si="1"/>
        <v>-140708</v>
      </c>
      <c r="C18" s="70">
        <f t="shared" si="2"/>
        <v>108486</v>
      </c>
      <c r="D18" s="70">
        <f t="shared" si="3"/>
        <v>249194</v>
      </c>
      <c r="E18" s="70">
        <f t="shared" si="4"/>
        <v>-94669</v>
      </c>
      <c r="F18" s="70">
        <v>13401</v>
      </c>
      <c r="G18" s="70">
        <v>108070</v>
      </c>
      <c r="H18" s="70">
        <f t="shared" si="5"/>
        <v>-67360</v>
      </c>
      <c r="I18" s="70">
        <v>9338</v>
      </c>
      <c r="J18" s="70">
        <v>76698</v>
      </c>
      <c r="K18" s="70">
        <f t="shared" si="6"/>
        <v>-25462</v>
      </c>
      <c r="L18" s="70">
        <v>38339</v>
      </c>
      <c r="M18" s="70">
        <v>63801</v>
      </c>
      <c r="N18" s="70">
        <f t="shared" si="7"/>
        <v>-135</v>
      </c>
      <c r="O18" s="70">
        <v>490</v>
      </c>
      <c r="P18" s="70">
        <v>625</v>
      </c>
      <c r="Q18" s="70">
        <f t="shared" si="8"/>
        <v>46918</v>
      </c>
      <c r="R18" s="70">
        <v>46918</v>
      </c>
      <c r="S18" s="16"/>
    </row>
    <row r="19" spans="1:19" ht="21" customHeight="1" x14ac:dyDescent="0.2">
      <c r="A19" s="9" t="s">
        <v>29</v>
      </c>
      <c r="B19" s="10">
        <f t="shared" si="1"/>
        <v>-145657</v>
      </c>
      <c r="C19" s="10">
        <f t="shared" si="2"/>
        <v>112884</v>
      </c>
      <c r="D19" s="10">
        <f t="shared" si="3"/>
        <v>258541</v>
      </c>
      <c r="E19" s="10">
        <f t="shared" si="4"/>
        <v>-98990</v>
      </c>
      <c r="F19" s="10">
        <v>14557</v>
      </c>
      <c r="G19" s="10">
        <v>113547</v>
      </c>
      <c r="H19" s="10">
        <f t="shared" si="5"/>
        <v>-67690</v>
      </c>
      <c r="I19" s="10">
        <v>10161</v>
      </c>
      <c r="J19" s="10">
        <v>77851</v>
      </c>
      <c r="K19" s="10">
        <f t="shared" si="6"/>
        <v>-27639</v>
      </c>
      <c r="L19" s="10">
        <v>39012</v>
      </c>
      <c r="M19" s="10">
        <v>66651</v>
      </c>
      <c r="N19" s="10">
        <f t="shared" si="7"/>
        <v>-33</v>
      </c>
      <c r="O19" s="10">
        <v>459</v>
      </c>
      <c r="P19" s="10">
        <v>492</v>
      </c>
      <c r="Q19" s="10">
        <f t="shared" si="8"/>
        <v>48695</v>
      </c>
      <c r="R19" s="10">
        <v>48695</v>
      </c>
      <c r="S19" s="16"/>
    </row>
    <row r="20" spans="1:19" ht="21" customHeight="1" x14ac:dyDescent="0.2">
      <c r="A20" s="69" t="s">
        <v>30</v>
      </c>
      <c r="B20" s="71">
        <f t="shared" si="1"/>
        <v>-165193</v>
      </c>
      <c r="C20" s="71">
        <f t="shared" si="2"/>
        <v>126746</v>
      </c>
      <c r="D20" s="71">
        <f t="shared" si="3"/>
        <v>291939</v>
      </c>
      <c r="E20" s="71">
        <f t="shared" si="4"/>
        <v>-110924</v>
      </c>
      <c r="F20" s="71">
        <v>21779</v>
      </c>
      <c r="G20" s="71">
        <v>132703</v>
      </c>
      <c r="H20" s="71">
        <f t="shared" si="5"/>
        <v>-70945</v>
      </c>
      <c r="I20" s="71">
        <v>13841</v>
      </c>
      <c r="J20" s="71">
        <v>84786</v>
      </c>
      <c r="K20" s="71">
        <f t="shared" si="6"/>
        <v>-31740</v>
      </c>
      <c r="L20" s="71">
        <v>42092</v>
      </c>
      <c r="M20" s="71">
        <v>73832</v>
      </c>
      <c r="N20" s="71">
        <f t="shared" si="7"/>
        <v>-67</v>
      </c>
      <c r="O20" s="71">
        <v>551</v>
      </c>
      <c r="P20" s="71">
        <v>618</v>
      </c>
      <c r="Q20" s="71">
        <f t="shared" si="8"/>
        <v>48483</v>
      </c>
      <c r="R20" s="71">
        <v>48483</v>
      </c>
      <c r="S20" s="16"/>
    </row>
    <row r="21" spans="1:19" s="8" customFormat="1" ht="21" customHeight="1" x14ac:dyDescent="0.2">
      <c r="A21" s="9" t="s">
        <v>31</v>
      </c>
      <c r="B21" s="10">
        <f t="shared" si="1"/>
        <v>-174219</v>
      </c>
      <c r="C21" s="10">
        <f t="shared" si="2"/>
        <v>133185</v>
      </c>
      <c r="D21" s="10">
        <f t="shared" si="3"/>
        <v>307404</v>
      </c>
      <c r="E21" s="10">
        <f t="shared" si="4"/>
        <v>-118333</v>
      </c>
      <c r="F21" s="10">
        <v>22411</v>
      </c>
      <c r="G21" s="10">
        <v>140744</v>
      </c>
      <c r="H21" s="10">
        <f t="shared" si="5"/>
        <v>-72336</v>
      </c>
      <c r="I21" s="10">
        <v>15532</v>
      </c>
      <c r="J21" s="10">
        <v>87868</v>
      </c>
      <c r="K21" s="10">
        <f t="shared" si="6"/>
        <v>-34213</v>
      </c>
      <c r="L21" s="10">
        <v>44033</v>
      </c>
      <c r="M21" s="10">
        <v>78246</v>
      </c>
      <c r="N21" s="10">
        <f t="shared" si="7"/>
        <v>-121</v>
      </c>
      <c r="O21" s="10">
        <v>425</v>
      </c>
      <c r="P21" s="10">
        <v>546</v>
      </c>
      <c r="Q21" s="10">
        <f t="shared" si="8"/>
        <v>50784</v>
      </c>
      <c r="R21" s="10">
        <v>50784</v>
      </c>
      <c r="S21" s="16"/>
    </row>
    <row r="22" spans="1:19" ht="21" customHeight="1" x14ac:dyDescent="0.2">
      <c r="A22" s="69" t="s">
        <v>32</v>
      </c>
      <c r="B22" s="70">
        <f t="shared" si="1"/>
        <v>-191455</v>
      </c>
      <c r="C22" s="70">
        <f t="shared" si="2"/>
        <v>139361</v>
      </c>
      <c r="D22" s="70">
        <f t="shared" si="3"/>
        <v>330816</v>
      </c>
      <c r="E22" s="70">
        <f t="shared" si="4"/>
        <v>-125818</v>
      </c>
      <c r="F22" s="70">
        <v>23786</v>
      </c>
      <c r="G22" s="70">
        <v>149604</v>
      </c>
      <c r="H22" s="70">
        <f t="shared" si="5"/>
        <v>-74599</v>
      </c>
      <c r="I22" s="70">
        <v>17874</v>
      </c>
      <c r="J22" s="70">
        <v>92473</v>
      </c>
      <c r="K22" s="70">
        <f t="shared" si="6"/>
        <v>-45392</v>
      </c>
      <c r="L22" s="70">
        <v>42672</v>
      </c>
      <c r="M22" s="70">
        <v>88064</v>
      </c>
      <c r="N22" s="70">
        <f t="shared" si="7"/>
        <v>-88</v>
      </c>
      <c r="O22" s="70">
        <v>587</v>
      </c>
      <c r="P22" s="70">
        <v>675</v>
      </c>
      <c r="Q22" s="70">
        <f t="shared" si="8"/>
        <v>54442</v>
      </c>
      <c r="R22" s="70">
        <v>54442</v>
      </c>
      <c r="S22" s="16"/>
    </row>
    <row r="23" spans="1:19" ht="21" customHeight="1" x14ac:dyDescent="0.2">
      <c r="A23" s="9" t="s">
        <v>33</v>
      </c>
      <c r="B23" s="10">
        <f t="shared" si="1"/>
        <v>-206774</v>
      </c>
      <c r="C23" s="10">
        <f t="shared" si="2"/>
        <v>152057</v>
      </c>
      <c r="D23" s="10">
        <f t="shared" si="3"/>
        <v>358831</v>
      </c>
      <c r="E23" s="10">
        <f t="shared" si="4"/>
        <v>-137844</v>
      </c>
      <c r="F23" s="10">
        <v>26859</v>
      </c>
      <c r="G23" s="10">
        <v>164703</v>
      </c>
      <c r="H23" s="10">
        <f t="shared" si="5"/>
        <v>-72933</v>
      </c>
      <c r="I23" s="10">
        <v>19941</v>
      </c>
      <c r="J23" s="10">
        <v>92874</v>
      </c>
      <c r="K23" s="10">
        <f t="shared" si="6"/>
        <v>-53980</v>
      </c>
      <c r="L23" s="10">
        <v>46240</v>
      </c>
      <c r="M23" s="10">
        <v>100220</v>
      </c>
      <c r="N23" s="10">
        <f t="shared" si="7"/>
        <v>-328</v>
      </c>
      <c r="O23" s="10">
        <v>706</v>
      </c>
      <c r="P23" s="10">
        <v>1034</v>
      </c>
      <c r="Q23" s="10">
        <f t="shared" si="8"/>
        <v>58311</v>
      </c>
      <c r="R23" s="10">
        <v>58311</v>
      </c>
      <c r="S23" s="16"/>
    </row>
    <row r="24" spans="1:19" ht="21" customHeight="1" x14ac:dyDescent="0.2">
      <c r="A24" s="69" t="s">
        <v>34</v>
      </c>
      <c r="B24" s="71">
        <f t="shared" si="1"/>
        <v>-240053</v>
      </c>
      <c r="C24" s="71">
        <f t="shared" si="2"/>
        <v>168539</v>
      </c>
      <c r="D24" s="71">
        <f t="shared" si="3"/>
        <v>408592</v>
      </c>
      <c r="E24" s="71">
        <f t="shared" si="4"/>
        <v>-155994</v>
      </c>
      <c r="F24" s="71">
        <v>31432</v>
      </c>
      <c r="G24" s="71">
        <v>187426</v>
      </c>
      <c r="H24" s="71">
        <f t="shared" si="5"/>
        <v>-82884</v>
      </c>
      <c r="I24" s="71">
        <v>21983</v>
      </c>
      <c r="J24" s="71">
        <v>104867</v>
      </c>
      <c r="K24" s="71">
        <f t="shared" si="6"/>
        <v>-66614</v>
      </c>
      <c r="L24" s="71">
        <v>48095</v>
      </c>
      <c r="M24" s="71">
        <v>114709</v>
      </c>
      <c r="N24" s="71">
        <f t="shared" si="7"/>
        <v>-307</v>
      </c>
      <c r="O24" s="71">
        <v>1283</v>
      </c>
      <c r="P24" s="71">
        <v>1590</v>
      </c>
      <c r="Q24" s="71">
        <f t="shared" si="8"/>
        <v>65746</v>
      </c>
      <c r="R24" s="71">
        <v>65746</v>
      </c>
      <c r="S24" s="16"/>
    </row>
    <row r="25" spans="1:19" ht="21" customHeight="1" x14ac:dyDescent="0.2">
      <c r="A25" s="9" t="s">
        <v>35</v>
      </c>
      <c r="B25" s="10">
        <f t="shared" si="1"/>
        <v>-273117</v>
      </c>
      <c r="C25" s="10">
        <f t="shared" si="2"/>
        <v>190160</v>
      </c>
      <c r="D25" s="10">
        <f t="shared" si="3"/>
        <v>463277</v>
      </c>
      <c r="E25" s="10">
        <f t="shared" si="4"/>
        <v>-176131</v>
      </c>
      <c r="F25" s="10">
        <v>36643</v>
      </c>
      <c r="G25" s="10">
        <v>212774</v>
      </c>
      <c r="H25" s="10">
        <f t="shared" si="5"/>
        <v>-87377</v>
      </c>
      <c r="I25" s="10">
        <v>20346</v>
      </c>
      <c r="J25" s="10">
        <v>107723</v>
      </c>
      <c r="K25" s="10">
        <f t="shared" si="6"/>
        <v>-85793</v>
      </c>
      <c r="L25" s="10">
        <v>54827</v>
      </c>
      <c r="M25" s="10">
        <v>140620</v>
      </c>
      <c r="N25" s="10">
        <f t="shared" si="7"/>
        <v>-783</v>
      </c>
      <c r="O25" s="10">
        <v>1377</v>
      </c>
      <c r="P25" s="10">
        <v>2160</v>
      </c>
      <c r="Q25" s="10">
        <f t="shared" si="8"/>
        <v>76967</v>
      </c>
      <c r="R25" s="10">
        <v>76967</v>
      </c>
      <c r="S25" s="16"/>
    </row>
    <row r="26" spans="1:19" ht="21" customHeight="1" x14ac:dyDescent="0.2">
      <c r="A26" s="69" t="s">
        <v>36</v>
      </c>
      <c r="B26" s="70">
        <f t="shared" si="1"/>
        <v>-291841</v>
      </c>
      <c r="C26" s="70">
        <f t="shared" si="2"/>
        <v>198659</v>
      </c>
      <c r="D26" s="70">
        <f t="shared" si="3"/>
        <v>490500</v>
      </c>
      <c r="E26" s="70">
        <f t="shared" si="4"/>
        <v>-187241</v>
      </c>
      <c r="F26" s="70">
        <v>39422</v>
      </c>
      <c r="G26" s="70">
        <v>226663</v>
      </c>
      <c r="H26" s="70">
        <f t="shared" si="5"/>
        <v>-87732</v>
      </c>
      <c r="I26" s="70">
        <v>20538</v>
      </c>
      <c r="J26" s="70">
        <v>108270</v>
      </c>
      <c r="K26" s="70">
        <f t="shared" si="6"/>
        <v>-98980</v>
      </c>
      <c r="L26" s="70">
        <v>54398</v>
      </c>
      <c r="M26" s="70">
        <v>153378</v>
      </c>
      <c r="N26" s="70">
        <f t="shared" si="7"/>
        <v>-432</v>
      </c>
      <c r="O26" s="70">
        <v>1757</v>
      </c>
      <c r="P26" s="70">
        <v>2189</v>
      </c>
      <c r="Q26" s="70">
        <f t="shared" si="8"/>
        <v>82544</v>
      </c>
      <c r="R26" s="70">
        <v>82544</v>
      </c>
      <c r="S26" s="16"/>
    </row>
    <row r="27" spans="1:19" ht="21" customHeight="1" x14ac:dyDescent="0.2">
      <c r="A27" s="9" t="s">
        <v>37</v>
      </c>
      <c r="B27" s="10">
        <f t="shared" si="1"/>
        <v>-266256</v>
      </c>
      <c r="C27" s="10">
        <f t="shared" si="2"/>
        <v>180750</v>
      </c>
      <c r="D27" s="10">
        <f t="shared" si="3"/>
        <v>447006</v>
      </c>
      <c r="E27" s="10">
        <f t="shared" si="4"/>
        <v>-165189</v>
      </c>
      <c r="F27" s="10">
        <v>40032</v>
      </c>
      <c r="G27" s="10">
        <v>205221</v>
      </c>
      <c r="H27" s="10">
        <f t="shared" si="5"/>
        <v>-80326</v>
      </c>
      <c r="I27" s="10">
        <v>15906</v>
      </c>
      <c r="J27" s="10">
        <v>96232</v>
      </c>
      <c r="K27" s="10">
        <f t="shared" si="6"/>
        <v>-94053</v>
      </c>
      <c r="L27" s="10">
        <v>49469</v>
      </c>
      <c r="M27" s="10">
        <v>143522</v>
      </c>
      <c r="N27" s="10">
        <f t="shared" si="7"/>
        <v>-913</v>
      </c>
      <c r="O27" s="10">
        <v>1118</v>
      </c>
      <c r="P27" s="10">
        <v>2031</v>
      </c>
      <c r="Q27" s="10">
        <f t="shared" si="8"/>
        <v>74225</v>
      </c>
      <c r="R27" s="10">
        <v>74225</v>
      </c>
      <c r="S27" s="16"/>
    </row>
    <row r="28" spans="1:19" ht="21" customHeight="1" x14ac:dyDescent="0.2">
      <c r="A28" s="69" t="s">
        <v>38</v>
      </c>
      <c r="B28" s="71">
        <f t="shared" si="1"/>
        <v>-241331</v>
      </c>
      <c r="C28" s="71">
        <f t="shared" si="2"/>
        <v>147823</v>
      </c>
      <c r="D28" s="71">
        <f t="shared" si="3"/>
        <v>389154</v>
      </c>
      <c r="E28" s="71">
        <f t="shared" si="4"/>
        <v>-138795</v>
      </c>
      <c r="F28" s="71">
        <v>33464</v>
      </c>
      <c r="G28" s="71">
        <v>172259</v>
      </c>
      <c r="H28" s="71">
        <f t="shared" si="5"/>
        <v>-67243</v>
      </c>
      <c r="I28" s="71">
        <v>10588</v>
      </c>
      <c r="J28" s="71">
        <v>77831</v>
      </c>
      <c r="K28" s="71">
        <f t="shared" si="6"/>
        <v>-95356</v>
      </c>
      <c r="L28" s="71">
        <v>39227</v>
      </c>
      <c r="M28" s="71">
        <v>134583</v>
      </c>
      <c r="N28" s="71">
        <f t="shared" si="7"/>
        <v>-2116</v>
      </c>
      <c r="O28" s="71">
        <v>2365</v>
      </c>
      <c r="P28" s="71">
        <v>4481</v>
      </c>
      <c r="Q28" s="71">
        <f t="shared" si="8"/>
        <v>62179</v>
      </c>
      <c r="R28" s="71">
        <v>62179</v>
      </c>
      <c r="S28" s="16"/>
    </row>
    <row r="29" spans="1:19" ht="21" customHeight="1" x14ac:dyDescent="0.2">
      <c r="A29" s="9" t="s">
        <v>39</v>
      </c>
      <c r="B29" s="10">
        <f t="shared" si="1"/>
        <v>-214154</v>
      </c>
      <c r="C29" s="10">
        <f t="shared" si="2"/>
        <v>135693</v>
      </c>
      <c r="D29" s="10">
        <f t="shared" si="3"/>
        <v>349847</v>
      </c>
      <c r="E29" s="10">
        <f t="shared" si="4"/>
        <v>-122872</v>
      </c>
      <c r="F29" s="10">
        <v>31501</v>
      </c>
      <c r="G29" s="10">
        <v>154373</v>
      </c>
      <c r="H29" s="10">
        <f t="shared" si="5"/>
        <v>-58804</v>
      </c>
      <c r="I29" s="10">
        <v>8661</v>
      </c>
      <c r="J29" s="10">
        <v>67465</v>
      </c>
      <c r="K29" s="10">
        <f t="shared" si="6"/>
        <v>-91868</v>
      </c>
      <c r="L29" s="10">
        <v>31853</v>
      </c>
      <c r="M29" s="10">
        <v>123721</v>
      </c>
      <c r="N29" s="10">
        <f t="shared" si="7"/>
        <v>-1860</v>
      </c>
      <c r="O29" s="10">
        <v>2428</v>
      </c>
      <c r="P29" s="10">
        <v>4288</v>
      </c>
      <c r="Q29" s="10">
        <f t="shared" si="8"/>
        <v>61250</v>
      </c>
      <c r="R29" s="10">
        <v>61250</v>
      </c>
      <c r="S29" s="16"/>
    </row>
    <row r="30" spans="1:19" ht="21" customHeight="1" x14ac:dyDescent="0.2">
      <c r="A30" s="69" t="s">
        <v>40</v>
      </c>
      <c r="B30" s="70">
        <f t="shared" si="1"/>
        <v>-241229</v>
      </c>
      <c r="C30" s="70">
        <f t="shared" si="2"/>
        <v>151449</v>
      </c>
      <c r="D30" s="70">
        <f t="shared" si="3"/>
        <v>392678</v>
      </c>
      <c r="E30" s="70">
        <f t="shared" si="4"/>
        <v>-139500</v>
      </c>
      <c r="F30" s="70">
        <v>36107</v>
      </c>
      <c r="G30" s="70">
        <v>175607</v>
      </c>
      <c r="H30" s="70">
        <f t="shared" si="5"/>
        <v>-66730</v>
      </c>
      <c r="I30" s="70">
        <v>11403</v>
      </c>
      <c r="J30" s="70">
        <v>78133</v>
      </c>
      <c r="K30" s="70">
        <f t="shared" si="6"/>
        <v>-99648</v>
      </c>
      <c r="L30" s="70">
        <v>34676</v>
      </c>
      <c r="M30" s="70">
        <v>134324</v>
      </c>
      <c r="N30" s="70">
        <f t="shared" si="7"/>
        <v>-2469</v>
      </c>
      <c r="O30" s="70">
        <v>2145</v>
      </c>
      <c r="P30" s="70">
        <v>4614</v>
      </c>
      <c r="Q30" s="70">
        <f t="shared" si="8"/>
        <v>67118</v>
      </c>
      <c r="R30" s="70">
        <v>67118</v>
      </c>
      <c r="S30" s="16"/>
    </row>
    <row r="31" spans="1:19" ht="21" customHeight="1" x14ac:dyDescent="0.2">
      <c r="A31" s="9" t="s">
        <v>41</v>
      </c>
      <c r="B31" s="10">
        <f t="shared" si="1"/>
        <v>-270347</v>
      </c>
      <c r="C31" s="10">
        <f t="shared" si="2"/>
        <v>169846</v>
      </c>
      <c r="D31" s="10">
        <f t="shared" si="3"/>
        <v>440193</v>
      </c>
      <c r="E31" s="10">
        <f t="shared" si="4"/>
        <v>-156971</v>
      </c>
      <c r="F31" s="10">
        <v>40002</v>
      </c>
      <c r="G31" s="10">
        <v>196973</v>
      </c>
      <c r="H31" s="10">
        <f t="shared" si="5"/>
        <v>-81132</v>
      </c>
      <c r="I31" s="10">
        <v>13984</v>
      </c>
      <c r="J31" s="10">
        <v>95116</v>
      </c>
      <c r="K31" s="10">
        <f t="shared" si="6"/>
        <v>-109896</v>
      </c>
      <c r="L31" s="10">
        <v>36470</v>
      </c>
      <c r="M31" s="10">
        <v>146366</v>
      </c>
      <c r="N31" s="10">
        <f t="shared" si="7"/>
        <v>-514</v>
      </c>
      <c r="O31" s="10">
        <v>1224</v>
      </c>
      <c r="P31" s="10">
        <v>1738</v>
      </c>
      <c r="Q31" s="10">
        <f t="shared" si="8"/>
        <v>78166</v>
      </c>
      <c r="R31" s="10">
        <v>78166</v>
      </c>
      <c r="S31" s="16"/>
    </row>
    <row r="32" spans="1:19" ht="21" customHeight="1" x14ac:dyDescent="0.2">
      <c r="A32" s="69" t="s">
        <v>42</v>
      </c>
      <c r="B32" s="71">
        <f t="shared" si="1"/>
        <v>-276036</v>
      </c>
      <c r="C32" s="71">
        <f t="shared" si="2"/>
        <v>169074</v>
      </c>
      <c r="D32" s="71">
        <f t="shared" si="3"/>
        <v>445110</v>
      </c>
      <c r="E32" s="71">
        <f t="shared" si="4"/>
        <v>-154057</v>
      </c>
      <c r="F32" s="71">
        <v>40436</v>
      </c>
      <c r="G32" s="71">
        <v>194493</v>
      </c>
      <c r="H32" s="71">
        <f t="shared" si="5"/>
        <v>-88026</v>
      </c>
      <c r="I32" s="71">
        <v>14073</v>
      </c>
      <c r="J32" s="71">
        <v>102099</v>
      </c>
      <c r="K32" s="71">
        <f t="shared" si="6"/>
        <v>-113142</v>
      </c>
      <c r="L32" s="71">
        <v>33992</v>
      </c>
      <c r="M32" s="71">
        <v>147134</v>
      </c>
      <c r="N32" s="71">
        <f t="shared" si="7"/>
        <v>-403</v>
      </c>
      <c r="O32" s="71">
        <v>981</v>
      </c>
      <c r="P32" s="71">
        <v>1384</v>
      </c>
      <c r="Q32" s="71">
        <f t="shared" si="8"/>
        <v>79592</v>
      </c>
      <c r="R32" s="71">
        <v>79592</v>
      </c>
      <c r="S32" s="16"/>
    </row>
    <row r="33" spans="1:19" ht="21" customHeight="1" x14ac:dyDescent="0.2">
      <c r="A33" s="9" t="s">
        <v>43</v>
      </c>
      <c r="B33" s="10">
        <f t="shared" si="1"/>
        <v>-275485</v>
      </c>
      <c r="C33" s="10">
        <f t="shared" si="2"/>
        <v>185150</v>
      </c>
      <c r="D33" s="10">
        <f t="shared" si="3"/>
        <v>460635</v>
      </c>
      <c r="E33" s="10">
        <f t="shared" si="4"/>
        <v>-167344</v>
      </c>
      <c r="F33" s="10">
        <v>53752</v>
      </c>
      <c r="G33" s="10">
        <v>221096</v>
      </c>
      <c r="H33" s="10">
        <f t="shared" si="5"/>
        <v>-90489</v>
      </c>
      <c r="I33" s="10">
        <v>7645</v>
      </c>
      <c r="J33" s="10">
        <v>98134</v>
      </c>
      <c r="K33" s="10">
        <f t="shared" si="6"/>
        <v>-102598</v>
      </c>
      <c r="L33" s="10">
        <v>33474</v>
      </c>
      <c r="M33" s="10">
        <v>136072</v>
      </c>
      <c r="N33" s="10">
        <f t="shared" si="7"/>
        <v>-286</v>
      </c>
      <c r="O33" s="10">
        <v>5047</v>
      </c>
      <c r="P33" s="10">
        <v>5333</v>
      </c>
      <c r="Q33" s="10">
        <f t="shared" si="8"/>
        <v>85232</v>
      </c>
      <c r="R33" s="10">
        <v>85232</v>
      </c>
      <c r="S33" s="16"/>
    </row>
    <row r="34" spans="1:19" ht="21" customHeight="1" x14ac:dyDescent="0.2">
      <c r="A34" s="69" t="s">
        <v>44</v>
      </c>
      <c r="B34" s="70">
        <f t="shared" si="1"/>
        <v>-238231</v>
      </c>
      <c r="C34" s="70">
        <f t="shared" si="2"/>
        <v>181386</v>
      </c>
      <c r="D34" s="70">
        <f t="shared" si="3"/>
        <v>419617</v>
      </c>
      <c r="E34" s="70">
        <f t="shared" si="4"/>
        <v>-138923</v>
      </c>
      <c r="F34" s="70">
        <v>48697</v>
      </c>
      <c r="G34" s="70">
        <v>187620</v>
      </c>
      <c r="H34" s="70">
        <f t="shared" si="5"/>
        <v>-86958</v>
      </c>
      <c r="I34" s="70">
        <v>11475</v>
      </c>
      <c r="J34" s="70">
        <v>98433</v>
      </c>
      <c r="K34" s="70">
        <f t="shared" si="6"/>
        <v>-95200</v>
      </c>
      <c r="L34" s="70">
        <v>31586</v>
      </c>
      <c r="M34" s="70">
        <v>126786</v>
      </c>
      <c r="N34" s="70">
        <f t="shared" si="7"/>
        <v>-2609</v>
      </c>
      <c r="O34" s="70">
        <v>4169</v>
      </c>
      <c r="P34" s="70">
        <v>6778</v>
      </c>
      <c r="Q34" s="70">
        <f t="shared" si="8"/>
        <v>85459</v>
      </c>
      <c r="R34" s="70">
        <v>85459</v>
      </c>
      <c r="S34" s="16"/>
    </row>
    <row r="35" spans="1:19" ht="21" customHeight="1" x14ac:dyDescent="0.2">
      <c r="A35" s="9" t="s">
        <v>45</v>
      </c>
      <c r="B35" s="10">
        <f t="shared" si="1"/>
        <v>-296027</v>
      </c>
      <c r="C35" s="10">
        <f t="shared" si="2"/>
        <v>207547</v>
      </c>
      <c r="D35" s="10">
        <f t="shared" si="3"/>
        <v>503574</v>
      </c>
      <c r="E35" s="10">
        <f t="shared" si="4"/>
        <v>-168650</v>
      </c>
      <c r="F35" s="10">
        <v>56600</v>
      </c>
      <c r="G35" s="10">
        <v>225250</v>
      </c>
      <c r="H35" s="10">
        <f t="shared" si="5"/>
        <v>-113164</v>
      </c>
      <c r="I35" s="10">
        <v>13598</v>
      </c>
      <c r="J35" s="10">
        <v>126762</v>
      </c>
      <c r="K35" s="10">
        <f t="shared" si="6"/>
        <v>-112044</v>
      </c>
      <c r="L35" s="10">
        <v>33936</v>
      </c>
      <c r="M35" s="10">
        <v>145980</v>
      </c>
      <c r="N35" s="10">
        <f t="shared" si="7"/>
        <v>-809</v>
      </c>
      <c r="O35" s="10">
        <v>4773</v>
      </c>
      <c r="P35" s="10">
        <v>5582</v>
      </c>
      <c r="Q35" s="10">
        <f t="shared" si="8"/>
        <v>98640</v>
      </c>
      <c r="R35" s="10">
        <v>98640</v>
      </c>
      <c r="S35" s="16"/>
    </row>
    <row r="36" spans="1:19" s="12" customFormat="1" ht="21" customHeight="1" x14ac:dyDescent="0.2">
      <c r="A36" s="69" t="s">
        <v>46</v>
      </c>
      <c r="B36" s="71">
        <f t="shared" si="1"/>
        <v>-310064</v>
      </c>
      <c r="C36" s="71">
        <f t="shared" si="2"/>
        <v>212602</v>
      </c>
      <c r="D36" s="71">
        <f t="shared" si="3"/>
        <v>522666</v>
      </c>
      <c r="E36" s="71">
        <f t="shared" si="4"/>
        <v>-173732</v>
      </c>
      <c r="F36" s="71">
        <v>62506</v>
      </c>
      <c r="G36" s="71">
        <v>236238</v>
      </c>
      <c r="H36" s="71">
        <f t="shared" si="5"/>
        <v>-116075</v>
      </c>
      <c r="I36" s="71">
        <v>14829</v>
      </c>
      <c r="J36" s="71">
        <v>130904</v>
      </c>
      <c r="K36" s="71">
        <f t="shared" si="6"/>
        <v>-111386</v>
      </c>
      <c r="L36" s="71">
        <v>38054</v>
      </c>
      <c r="M36" s="71">
        <v>149440</v>
      </c>
      <c r="N36" s="71">
        <f t="shared" si="7"/>
        <v>-2385</v>
      </c>
      <c r="O36" s="71">
        <v>3699</v>
      </c>
      <c r="P36" s="71">
        <v>6084</v>
      </c>
      <c r="Q36" s="71">
        <f t="shared" si="8"/>
        <v>93514</v>
      </c>
      <c r="R36" s="71">
        <v>93514</v>
      </c>
      <c r="S36" s="49"/>
    </row>
    <row r="37" spans="1:19" s="12" customFormat="1" ht="21" customHeight="1" x14ac:dyDescent="0.2">
      <c r="A37" s="9" t="s">
        <v>47</v>
      </c>
      <c r="B37" s="10">
        <f t="shared" si="1"/>
        <v>-335352</v>
      </c>
      <c r="C37" s="10">
        <f t="shared" si="2"/>
        <v>237414</v>
      </c>
      <c r="D37" s="10">
        <f t="shared" si="3"/>
        <v>572766</v>
      </c>
      <c r="E37" s="10">
        <f t="shared" si="4"/>
        <v>-185543</v>
      </c>
      <c r="F37" s="10">
        <v>70168</v>
      </c>
      <c r="G37" s="10">
        <v>255711</v>
      </c>
      <c r="H37" s="10">
        <f t="shared" si="5"/>
        <v>-125840</v>
      </c>
      <c r="I37" s="10">
        <v>16213</v>
      </c>
      <c r="J37" s="10">
        <v>142053</v>
      </c>
      <c r="K37" s="10">
        <f t="shared" si="6"/>
        <v>-129852</v>
      </c>
      <c r="L37" s="10">
        <v>40192</v>
      </c>
      <c r="M37" s="10">
        <v>170044</v>
      </c>
      <c r="N37" s="10">
        <f t="shared" si="7"/>
        <v>-747</v>
      </c>
      <c r="O37" s="10">
        <v>4211</v>
      </c>
      <c r="P37" s="10">
        <v>4958</v>
      </c>
      <c r="Q37" s="10">
        <f t="shared" si="8"/>
        <v>106630</v>
      </c>
      <c r="R37" s="10">
        <v>106630</v>
      </c>
      <c r="S37" s="49"/>
    </row>
    <row r="38" spans="1:19" s="12" customFormat="1" ht="21" customHeight="1" x14ac:dyDescent="0.2">
      <c r="A38" s="69" t="s">
        <v>48</v>
      </c>
      <c r="B38" s="70">
        <f t="shared" si="1"/>
        <v>-352763</v>
      </c>
      <c r="C38" s="70">
        <f t="shared" si="2"/>
        <v>242743</v>
      </c>
      <c r="D38" s="70">
        <f t="shared" si="3"/>
        <v>595506</v>
      </c>
      <c r="E38" s="70">
        <f t="shared" si="4"/>
        <v>-190615</v>
      </c>
      <c r="F38" s="70">
        <v>74810</v>
      </c>
      <c r="G38" s="70">
        <v>265425</v>
      </c>
      <c r="H38" s="70">
        <f t="shared" si="5"/>
        <v>-132678</v>
      </c>
      <c r="I38" s="70">
        <v>16292</v>
      </c>
      <c r="J38" s="70">
        <v>148970</v>
      </c>
      <c r="K38" s="70">
        <f t="shared" si="6"/>
        <v>-136417</v>
      </c>
      <c r="L38" s="70">
        <v>38589</v>
      </c>
      <c r="M38" s="70">
        <v>175006</v>
      </c>
      <c r="N38" s="70">
        <f t="shared" si="7"/>
        <v>-2199</v>
      </c>
      <c r="O38" s="70">
        <v>3906</v>
      </c>
      <c r="P38" s="70">
        <v>6105</v>
      </c>
      <c r="Q38" s="70">
        <f t="shared" si="8"/>
        <v>109146</v>
      </c>
      <c r="R38" s="70">
        <v>109146</v>
      </c>
      <c r="S38" s="49"/>
    </row>
    <row r="39" spans="1:19" ht="21" customHeight="1" x14ac:dyDescent="0.2">
      <c r="A39" s="9" t="s">
        <v>49</v>
      </c>
      <c r="B39" s="10">
        <f t="shared" si="1"/>
        <v>-294890</v>
      </c>
      <c r="C39" s="10">
        <f t="shared" si="2"/>
        <v>225133</v>
      </c>
      <c r="D39" s="10">
        <f t="shared" si="3"/>
        <v>520023</v>
      </c>
      <c r="E39" s="10">
        <f t="shared" si="4"/>
        <v>-156793</v>
      </c>
      <c r="F39" s="10">
        <v>68655</v>
      </c>
      <c r="G39" s="10">
        <v>225448</v>
      </c>
      <c r="H39" s="10">
        <f t="shared" si="5"/>
        <v>-119907</v>
      </c>
      <c r="I39" s="10">
        <v>11918</v>
      </c>
      <c r="J39" s="10">
        <v>131825</v>
      </c>
      <c r="K39" s="10">
        <f t="shared" si="6"/>
        <v>-116503</v>
      </c>
      <c r="L39" s="10">
        <v>37992</v>
      </c>
      <c r="M39" s="10">
        <v>154495</v>
      </c>
      <c r="N39" s="10">
        <f t="shared" si="7"/>
        <v>-2027</v>
      </c>
      <c r="O39" s="10">
        <v>6228</v>
      </c>
      <c r="P39" s="10">
        <v>8255</v>
      </c>
      <c r="Q39" s="10">
        <f t="shared" si="8"/>
        <v>100340</v>
      </c>
      <c r="R39" s="10">
        <v>100340</v>
      </c>
      <c r="S39" s="16"/>
    </row>
    <row r="40" spans="1:19" s="12" customFormat="1" ht="21" customHeight="1" x14ac:dyDescent="0.2">
      <c r="A40" s="69" t="s">
        <v>50</v>
      </c>
      <c r="B40" s="71">
        <f t="shared" si="1"/>
        <v>-278994</v>
      </c>
      <c r="C40" s="71">
        <f t="shared" si="2"/>
        <v>219107</v>
      </c>
      <c r="D40" s="71">
        <f t="shared" si="3"/>
        <v>498101</v>
      </c>
      <c r="E40" s="71">
        <f t="shared" si="4"/>
        <v>-151265</v>
      </c>
      <c r="F40" s="71">
        <v>65395</v>
      </c>
      <c r="G40" s="71">
        <v>216660</v>
      </c>
      <c r="H40" s="71">
        <f t="shared" si="5"/>
        <v>-115088</v>
      </c>
      <c r="I40" s="71">
        <v>10854</v>
      </c>
      <c r="J40" s="71">
        <v>125942</v>
      </c>
      <c r="K40" s="71">
        <f t="shared" si="6"/>
        <v>-109094</v>
      </c>
      <c r="L40" s="71">
        <v>39226</v>
      </c>
      <c r="M40" s="71">
        <v>148320</v>
      </c>
      <c r="N40" s="71">
        <f t="shared" si="7"/>
        <v>-1413</v>
      </c>
      <c r="O40" s="71">
        <v>5766</v>
      </c>
      <c r="P40" s="71">
        <v>7179</v>
      </c>
      <c r="Q40" s="71">
        <f t="shared" si="8"/>
        <v>97866</v>
      </c>
      <c r="R40" s="71">
        <v>97866</v>
      </c>
      <c r="S40" s="49"/>
    </row>
    <row r="41" spans="1:19" s="12" customFormat="1" ht="21" customHeight="1" x14ac:dyDescent="0.2">
      <c r="A41" s="9" t="s">
        <v>51</v>
      </c>
      <c r="B41" s="10">
        <f t="shared" si="1"/>
        <v>-323848</v>
      </c>
      <c r="C41" s="10">
        <f t="shared" si="2"/>
        <v>225855</v>
      </c>
      <c r="D41" s="10">
        <f t="shared" si="3"/>
        <v>549703</v>
      </c>
      <c r="E41" s="10">
        <f t="shared" si="4"/>
        <v>-169086</v>
      </c>
      <c r="F41" s="10">
        <v>70809</v>
      </c>
      <c r="G41" s="10">
        <v>239895</v>
      </c>
      <c r="H41" s="10">
        <f t="shared" si="5"/>
        <v>-136522</v>
      </c>
      <c r="I41" s="10">
        <v>12539</v>
      </c>
      <c r="J41" s="10">
        <v>149061</v>
      </c>
      <c r="K41" s="10">
        <f t="shared" si="6"/>
        <v>-117363</v>
      </c>
      <c r="L41" s="10">
        <v>37245</v>
      </c>
      <c r="M41" s="10">
        <v>154608</v>
      </c>
      <c r="N41" s="10">
        <f t="shared" si="7"/>
        <v>-603</v>
      </c>
      <c r="O41" s="10">
        <v>5536</v>
      </c>
      <c r="P41" s="10">
        <v>6139</v>
      </c>
      <c r="Q41" s="10">
        <f t="shared" si="8"/>
        <v>99726</v>
      </c>
      <c r="R41" s="10">
        <v>99726</v>
      </c>
      <c r="S41" s="49"/>
    </row>
    <row r="42" spans="1:19" s="12" customFormat="1" ht="21" customHeight="1" x14ac:dyDescent="0.2">
      <c r="A42" s="69" t="s">
        <v>52</v>
      </c>
      <c r="B42" s="70">
        <f t="shared" si="1"/>
        <v>-296806</v>
      </c>
      <c r="C42" s="70">
        <f t="shared" si="2"/>
        <v>219055</v>
      </c>
      <c r="D42" s="70">
        <f t="shared" si="3"/>
        <v>515861</v>
      </c>
      <c r="E42" s="70">
        <f t="shared" si="4"/>
        <v>-157007</v>
      </c>
      <c r="F42" s="70">
        <v>65638</v>
      </c>
      <c r="G42" s="70">
        <v>222645</v>
      </c>
      <c r="H42" s="70">
        <f t="shared" si="5"/>
        <v>-131123</v>
      </c>
      <c r="I42" s="70">
        <v>11086</v>
      </c>
      <c r="J42" s="70">
        <v>142209</v>
      </c>
      <c r="K42" s="70">
        <f t="shared" si="6"/>
        <v>-108763</v>
      </c>
      <c r="L42" s="70">
        <v>36236</v>
      </c>
      <c r="M42" s="70">
        <v>144999</v>
      </c>
      <c r="N42" s="70">
        <f t="shared" si="7"/>
        <v>-1302</v>
      </c>
      <c r="O42" s="70">
        <v>4706</v>
      </c>
      <c r="P42" s="70">
        <v>6008</v>
      </c>
      <c r="Q42" s="70">
        <f t="shared" si="8"/>
        <v>101389</v>
      </c>
      <c r="R42" s="70">
        <v>101389</v>
      </c>
      <c r="S42" s="49"/>
    </row>
    <row r="43" spans="1:19" s="12" customFormat="1" ht="21" customHeight="1" x14ac:dyDescent="0.2">
      <c r="A43" s="9" t="s">
        <v>53</v>
      </c>
      <c r="B43" s="10">
        <f t="shared" si="1"/>
        <v>-321260</v>
      </c>
      <c r="C43" s="10">
        <f t="shared" si="2"/>
        <v>233145</v>
      </c>
      <c r="D43" s="10">
        <f t="shared" si="3"/>
        <v>554405</v>
      </c>
      <c r="E43" s="10">
        <f t="shared" si="4"/>
        <v>-169100</v>
      </c>
      <c r="F43" s="10">
        <v>70394</v>
      </c>
      <c r="G43" s="10">
        <v>239494</v>
      </c>
      <c r="H43" s="10">
        <f t="shared" si="5"/>
        <v>-146036</v>
      </c>
      <c r="I43" s="10">
        <v>12352</v>
      </c>
      <c r="J43" s="10">
        <v>158388</v>
      </c>
      <c r="K43" s="10">
        <f t="shared" si="6"/>
        <v>-111222</v>
      </c>
      <c r="L43" s="10">
        <v>39090</v>
      </c>
      <c r="M43" s="10">
        <v>150312</v>
      </c>
      <c r="N43" s="10">
        <f t="shared" si="7"/>
        <v>-670</v>
      </c>
      <c r="O43" s="10">
        <v>5541</v>
      </c>
      <c r="P43" s="10">
        <v>6211</v>
      </c>
      <c r="Q43" s="10">
        <f t="shared" si="8"/>
        <v>105768</v>
      </c>
      <c r="R43" s="10">
        <v>105768</v>
      </c>
      <c r="S43" s="49"/>
    </row>
    <row r="44" spans="1:19" s="12" customFormat="1" ht="21" customHeight="1" x14ac:dyDescent="0.2">
      <c r="A44" s="69" t="s">
        <v>54</v>
      </c>
      <c r="B44" s="71">
        <f t="shared" si="1"/>
        <v>-335727</v>
      </c>
      <c r="C44" s="71">
        <f t="shared" si="2"/>
        <v>245319</v>
      </c>
      <c r="D44" s="71">
        <f t="shared" si="3"/>
        <v>581046</v>
      </c>
      <c r="E44" s="71">
        <f t="shared" si="4"/>
        <v>-179294</v>
      </c>
      <c r="F44" s="71">
        <v>72091</v>
      </c>
      <c r="G44" s="71">
        <v>251385</v>
      </c>
      <c r="H44" s="71">
        <f t="shared" si="5"/>
        <v>-158016</v>
      </c>
      <c r="I44" s="71">
        <v>13156</v>
      </c>
      <c r="J44" s="71">
        <v>171172</v>
      </c>
      <c r="K44" s="71">
        <f t="shared" si="6"/>
        <v>-106313</v>
      </c>
      <c r="L44" s="71">
        <v>45075</v>
      </c>
      <c r="M44" s="71">
        <v>151388</v>
      </c>
      <c r="N44" s="71">
        <f t="shared" si="7"/>
        <v>-1018</v>
      </c>
      <c r="O44" s="71">
        <v>6083</v>
      </c>
      <c r="P44" s="71">
        <v>7101</v>
      </c>
      <c r="Q44" s="71">
        <f t="shared" si="8"/>
        <v>108914</v>
      </c>
      <c r="R44" s="71">
        <v>108914</v>
      </c>
      <c r="S44" s="49"/>
    </row>
    <row r="45" spans="1:19" s="12" customFormat="1" ht="21" customHeight="1" x14ac:dyDescent="0.2">
      <c r="A45" s="9" t="s">
        <v>55</v>
      </c>
      <c r="B45" s="10">
        <f t="shared" si="1"/>
        <v>-319001</v>
      </c>
      <c r="C45" s="10">
        <f t="shared" si="2"/>
        <v>242342</v>
      </c>
      <c r="D45" s="10">
        <f t="shared" si="3"/>
        <v>561343</v>
      </c>
      <c r="E45" s="10">
        <f t="shared" si="4"/>
        <v>-171683</v>
      </c>
      <c r="F45" s="10">
        <v>70067</v>
      </c>
      <c r="G45" s="10">
        <v>241750</v>
      </c>
      <c r="H45" s="10">
        <f t="shared" si="5"/>
        <v>-150635</v>
      </c>
      <c r="I45" s="10">
        <v>14936</v>
      </c>
      <c r="J45" s="10">
        <v>165571</v>
      </c>
      <c r="K45" s="10">
        <f t="shared" si="6"/>
        <v>-104574</v>
      </c>
      <c r="L45" s="10">
        <v>43042</v>
      </c>
      <c r="M45" s="10">
        <v>147616</v>
      </c>
      <c r="N45" s="10">
        <f t="shared" si="7"/>
        <v>-978</v>
      </c>
      <c r="O45" s="10">
        <v>5428</v>
      </c>
      <c r="P45" s="10">
        <v>6406</v>
      </c>
      <c r="Q45" s="10">
        <f t="shared" si="8"/>
        <v>108869</v>
      </c>
      <c r="R45" s="10">
        <v>108869</v>
      </c>
      <c r="S45" s="49"/>
    </row>
    <row r="46" spans="1:19" s="12" customFormat="1" ht="21" customHeight="1" x14ac:dyDescent="0.2">
      <c r="A46" s="69" t="s">
        <v>56</v>
      </c>
      <c r="B46" s="70">
        <f t="shared" si="1"/>
        <v>-320703</v>
      </c>
      <c r="C46" s="70">
        <f t="shared" si="2"/>
        <v>232802</v>
      </c>
      <c r="D46" s="70">
        <f t="shared" si="3"/>
        <v>553505</v>
      </c>
      <c r="E46" s="70">
        <f t="shared" si="4"/>
        <v>-171062</v>
      </c>
      <c r="F46" s="70">
        <v>66444</v>
      </c>
      <c r="G46" s="70">
        <v>237506</v>
      </c>
      <c r="H46" s="70">
        <f t="shared" si="5"/>
        <v>-144521</v>
      </c>
      <c r="I46" s="70">
        <v>14700</v>
      </c>
      <c r="J46" s="70">
        <v>159221</v>
      </c>
      <c r="K46" s="70">
        <f t="shared" si="6"/>
        <v>-110401</v>
      </c>
      <c r="L46" s="70">
        <v>39747</v>
      </c>
      <c r="M46" s="70">
        <v>150148</v>
      </c>
      <c r="N46" s="70">
        <f t="shared" si="7"/>
        <v>-1633</v>
      </c>
      <c r="O46" s="70">
        <v>4997</v>
      </c>
      <c r="P46" s="70">
        <v>6630</v>
      </c>
      <c r="Q46" s="70">
        <f t="shared" si="8"/>
        <v>106914</v>
      </c>
      <c r="R46" s="70">
        <v>106914</v>
      </c>
      <c r="S46" s="49"/>
    </row>
    <row r="47" spans="1:19" s="12" customFormat="1" ht="21" customHeight="1" x14ac:dyDescent="0.2">
      <c r="A47" s="9" t="s">
        <v>57</v>
      </c>
      <c r="B47" s="10">
        <f t="shared" si="1"/>
        <v>-352538</v>
      </c>
      <c r="C47" s="10">
        <f t="shared" si="2"/>
        <v>242360</v>
      </c>
      <c r="D47" s="10">
        <f t="shared" si="3"/>
        <v>594898</v>
      </c>
      <c r="E47" s="10">
        <f t="shared" si="4"/>
        <v>-190907</v>
      </c>
      <c r="F47" s="10">
        <v>70704</v>
      </c>
      <c r="G47" s="10">
        <v>261611</v>
      </c>
      <c r="H47" s="10">
        <f t="shared" si="5"/>
        <v>-151266</v>
      </c>
      <c r="I47" s="10">
        <v>16540</v>
      </c>
      <c r="J47" s="10">
        <v>167806</v>
      </c>
      <c r="K47" s="10">
        <f t="shared" si="6"/>
        <v>-116281</v>
      </c>
      <c r="L47" s="10">
        <v>43097</v>
      </c>
      <c r="M47" s="10">
        <v>159378</v>
      </c>
      <c r="N47" s="10">
        <f t="shared" si="7"/>
        <v>-947</v>
      </c>
      <c r="O47" s="10">
        <v>5156</v>
      </c>
      <c r="P47" s="10">
        <v>6103</v>
      </c>
      <c r="Q47" s="10">
        <f t="shared" si="8"/>
        <v>106863</v>
      </c>
      <c r="R47" s="10">
        <v>106863</v>
      </c>
      <c r="S47" s="49"/>
    </row>
    <row r="48" spans="1:19" ht="21" customHeight="1" x14ac:dyDescent="0.2">
      <c r="A48" s="69" t="s">
        <v>58</v>
      </c>
      <c r="B48" s="71">
        <f t="shared" si="1"/>
        <v>-372323</v>
      </c>
      <c r="C48" s="71">
        <f t="shared" si="2"/>
        <v>245799</v>
      </c>
      <c r="D48" s="71">
        <f t="shared" si="3"/>
        <v>618122</v>
      </c>
      <c r="E48" s="71">
        <f t="shared" si="4"/>
        <v>-203664</v>
      </c>
      <c r="F48" s="71">
        <v>71439</v>
      </c>
      <c r="G48" s="71">
        <v>275103</v>
      </c>
      <c r="H48" s="71">
        <f t="shared" si="5"/>
        <v>-159435</v>
      </c>
      <c r="I48" s="71">
        <v>16434</v>
      </c>
      <c r="J48" s="71">
        <v>175869</v>
      </c>
      <c r="K48" s="71">
        <f t="shared" si="6"/>
        <v>-114977</v>
      </c>
      <c r="L48" s="71">
        <v>46079</v>
      </c>
      <c r="M48" s="71">
        <v>161056</v>
      </c>
      <c r="N48" s="71">
        <f t="shared" si="7"/>
        <v>-467</v>
      </c>
      <c r="O48" s="71">
        <v>5627</v>
      </c>
      <c r="P48" s="71">
        <v>6094</v>
      </c>
      <c r="Q48" s="71">
        <f t="shared" si="8"/>
        <v>106220</v>
      </c>
      <c r="R48" s="71">
        <v>106220</v>
      </c>
      <c r="S48" s="16"/>
    </row>
    <row r="49" spans="1:19" s="12" customFormat="1" ht="21" customHeight="1" x14ac:dyDescent="0.2">
      <c r="A49" s="9" t="s">
        <v>124</v>
      </c>
      <c r="B49" s="10">
        <f t="shared" ref="B49:B52" si="9">+C49-D49</f>
        <v>-376234</v>
      </c>
      <c r="C49" s="10">
        <f t="shared" ref="C49:C52" si="10">+F49+I49+L49+O49+R49</f>
        <v>243477</v>
      </c>
      <c r="D49" s="10">
        <f t="shared" ref="D49:D52" si="11">+G49+J49+M49+P49</f>
        <v>619711</v>
      </c>
      <c r="E49" s="10">
        <f t="shared" ref="E49:E52" si="12">+F49-G49</f>
        <v>-205944</v>
      </c>
      <c r="F49" s="10">
        <v>71611</v>
      </c>
      <c r="G49" s="10">
        <v>277555</v>
      </c>
      <c r="H49" s="10">
        <f t="shared" ref="H49:H52" si="13">+I49-J49</f>
        <v>-158731</v>
      </c>
      <c r="I49" s="10">
        <v>18370</v>
      </c>
      <c r="J49" s="10">
        <v>177101</v>
      </c>
      <c r="K49" s="10">
        <f t="shared" ref="K49:K52" si="14">+L49-M49</f>
        <v>-113411</v>
      </c>
      <c r="L49" s="10">
        <v>45685</v>
      </c>
      <c r="M49" s="10">
        <v>159096</v>
      </c>
      <c r="N49" s="10">
        <f t="shared" ref="N49:N52" si="15">+O49-P49</f>
        <v>-996</v>
      </c>
      <c r="O49" s="10">
        <v>4963</v>
      </c>
      <c r="P49" s="10">
        <v>5959</v>
      </c>
      <c r="Q49" s="10">
        <f t="shared" si="8"/>
        <v>102848</v>
      </c>
      <c r="R49" s="10">
        <v>102848</v>
      </c>
      <c r="S49" s="49"/>
    </row>
    <row r="50" spans="1:19" s="12" customFormat="1" ht="21" customHeight="1" x14ac:dyDescent="0.2">
      <c r="A50" s="69" t="s">
        <v>125</v>
      </c>
      <c r="B50" s="70">
        <f t="shared" si="9"/>
        <v>-378254</v>
      </c>
      <c r="C50" s="70">
        <f t="shared" si="10"/>
        <v>248618</v>
      </c>
      <c r="D50" s="70">
        <f t="shared" si="11"/>
        <v>626872</v>
      </c>
      <c r="E50" s="70">
        <f t="shared" si="12"/>
        <v>-203238</v>
      </c>
      <c r="F50" s="70">
        <v>72794</v>
      </c>
      <c r="G50" s="70">
        <v>276032</v>
      </c>
      <c r="H50" s="70">
        <f t="shared" si="13"/>
        <v>-161231</v>
      </c>
      <c r="I50" s="70">
        <v>23159</v>
      </c>
      <c r="J50" s="70">
        <v>184390</v>
      </c>
      <c r="K50" s="70">
        <f t="shared" si="14"/>
        <v>-114726</v>
      </c>
      <c r="L50" s="70">
        <v>44954</v>
      </c>
      <c r="M50" s="70">
        <v>159680</v>
      </c>
      <c r="N50" s="70">
        <f t="shared" si="15"/>
        <v>-1012</v>
      </c>
      <c r="O50" s="70">
        <v>5758</v>
      </c>
      <c r="P50" s="70">
        <v>6770</v>
      </c>
      <c r="Q50" s="70">
        <f t="shared" si="8"/>
        <v>101953</v>
      </c>
      <c r="R50" s="70">
        <v>101953</v>
      </c>
      <c r="S50" s="49"/>
    </row>
    <row r="51" spans="1:19" s="12" customFormat="1" ht="21" customHeight="1" x14ac:dyDescent="0.2">
      <c r="A51" s="9" t="s">
        <v>126</v>
      </c>
      <c r="B51" s="10">
        <f t="shared" si="9"/>
        <v>-357896</v>
      </c>
      <c r="C51" s="10">
        <f t="shared" si="10"/>
        <v>242727</v>
      </c>
      <c r="D51" s="10">
        <f t="shared" si="11"/>
        <v>600623</v>
      </c>
      <c r="E51" s="10">
        <f t="shared" si="12"/>
        <v>-194936</v>
      </c>
      <c r="F51" s="10">
        <v>69358</v>
      </c>
      <c r="G51" s="10">
        <v>264294</v>
      </c>
      <c r="H51" s="10">
        <f t="shared" si="13"/>
        <v>-154006</v>
      </c>
      <c r="I51" s="10">
        <v>22961</v>
      </c>
      <c r="J51" s="10">
        <v>176967</v>
      </c>
      <c r="K51" s="10">
        <f t="shared" si="14"/>
        <v>-110005</v>
      </c>
      <c r="L51" s="10">
        <v>42157</v>
      </c>
      <c r="M51" s="10">
        <v>152162</v>
      </c>
      <c r="N51" s="10">
        <f t="shared" si="15"/>
        <v>-671</v>
      </c>
      <c r="O51" s="10">
        <v>6529</v>
      </c>
      <c r="P51" s="10">
        <v>7200</v>
      </c>
      <c r="Q51" s="10">
        <f t="shared" si="8"/>
        <v>101722</v>
      </c>
      <c r="R51" s="10">
        <v>101722</v>
      </c>
      <c r="S51" s="49"/>
    </row>
    <row r="52" spans="1:19" ht="21" customHeight="1" x14ac:dyDescent="0.2">
      <c r="A52" s="69" t="s">
        <v>127</v>
      </c>
      <c r="B52" s="71">
        <f t="shared" si="9"/>
        <v>-333391</v>
      </c>
      <c r="C52" s="71">
        <f t="shared" si="10"/>
        <v>236866</v>
      </c>
      <c r="D52" s="71">
        <f t="shared" si="11"/>
        <v>570257</v>
      </c>
      <c r="E52" s="71">
        <f t="shared" si="12"/>
        <v>-186388</v>
      </c>
      <c r="F52" s="71">
        <v>66200</v>
      </c>
      <c r="G52" s="71">
        <v>252588</v>
      </c>
      <c r="H52" s="71">
        <f t="shared" si="13"/>
        <v>-142843</v>
      </c>
      <c r="I52" s="71">
        <v>20576</v>
      </c>
      <c r="J52" s="71">
        <v>163419</v>
      </c>
      <c r="K52" s="71">
        <f t="shared" si="14"/>
        <v>-103929</v>
      </c>
      <c r="L52" s="71">
        <v>41776</v>
      </c>
      <c r="M52" s="71">
        <v>145705</v>
      </c>
      <c r="N52" s="71">
        <f t="shared" si="15"/>
        <v>-669</v>
      </c>
      <c r="O52" s="71">
        <v>7876</v>
      </c>
      <c r="P52" s="71">
        <v>8545</v>
      </c>
      <c r="Q52" s="71">
        <f t="shared" si="8"/>
        <v>100438</v>
      </c>
      <c r="R52" s="71">
        <v>100438</v>
      </c>
      <c r="S52" s="16"/>
    </row>
    <row r="53" spans="1:19" s="12" customFormat="1" ht="21" customHeight="1" x14ac:dyDescent="0.2">
      <c r="A53" s="9" t="s">
        <v>131</v>
      </c>
      <c r="B53" s="10">
        <f t="shared" ref="B53:B56" si="16">+C53-D53</f>
        <v>-303047</v>
      </c>
      <c r="C53" s="10">
        <f t="shared" ref="C53:C56" si="17">+F53+I53+L53+O53+R53</f>
        <v>226520</v>
      </c>
      <c r="D53" s="10">
        <f t="shared" ref="D53:D56" si="18">+G53+J53+M53+P53</f>
        <v>529567</v>
      </c>
      <c r="E53" s="10">
        <f t="shared" ref="E53:E56" si="19">+F53-G53</f>
        <v>-167898</v>
      </c>
      <c r="F53" s="10">
        <v>61596</v>
      </c>
      <c r="G53" s="10">
        <v>229494</v>
      </c>
      <c r="H53" s="10">
        <f t="shared" ref="H53:H56" si="20">+I53-J53</f>
        <v>-135501</v>
      </c>
      <c r="I53" s="10">
        <v>21482</v>
      </c>
      <c r="J53" s="10">
        <v>156983</v>
      </c>
      <c r="K53" s="10">
        <f t="shared" ref="K53:K56" si="21">+L53-M53</f>
        <v>-95218</v>
      </c>
      <c r="L53" s="10">
        <v>38295</v>
      </c>
      <c r="M53" s="10">
        <v>133513</v>
      </c>
      <c r="N53" s="10">
        <f t="shared" ref="N53:N56" si="22">+O53-P53</f>
        <v>-1556</v>
      </c>
      <c r="O53" s="10">
        <v>8021</v>
      </c>
      <c r="P53" s="10">
        <v>9577</v>
      </c>
      <c r="Q53" s="10">
        <f t="shared" ref="Q53:Q56" si="23">+R53</f>
        <v>97126</v>
      </c>
      <c r="R53" s="10">
        <v>97126</v>
      </c>
      <c r="S53" s="49"/>
    </row>
    <row r="54" spans="1:19" s="12" customFormat="1" ht="21" customHeight="1" x14ac:dyDescent="0.2">
      <c r="A54" s="69" t="s">
        <v>132</v>
      </c>
      <c r="B54" s="70">
        <f t="shared" si="16"/>
        <v>-307609</v>
      </c>
      <c r="C54" s="70">
        <f t="shared" si="17"/>
        <v>234655</v>
      </c>
      <c r="D54" s="70">
        <f t="shared" si="18"/>
        <v>542264</v>
      </c>
      <c r="E54" s="70">
        <f t="shared" si="19"/>
        <v>-169039</v>
      </c>
      <c r="F54" s="70">
        <v>63735</v>
      </c>
      <c r="G54" s="70">
        <v>232774</v>
      </c>
      <c r="H54" s="70">
        <f t="shared" si="20"/>
        <v>-131114</v>
      </c>
      <c r="I54" s="70">
        <v>24654</v>
      </c>
      <c r="J54" s="70">
        <v>155768</v>
      </c>
      <c r="K54" s="70">
        <f t="shared" si="21"/>
        <v>-108675</v>
      </c>
      <c r="L54" s="70">
        <v>36267</v>
      </c>
      <c r="M54" s="70">
        <v>144942</v>
      </c>
      <c r="N54" s="70">
        <f t="shared" si="22"/>
        <v>-2842</v>
      </c>
      <c r="O54" s="70">
        <v>5938</v>
      </c>
      <c r="P54" s="70">
        <v>8780</v>
      </c>
      <c r="Q54" s="70">
        <f t="shared" si="23"/>
        <v>104061</v>
      </c>
      <c r="R54" s="70">
        <v>104061</v>
      </c>
      <c r="S54" s="49"/>
    </row>
    <row r="55" spans="1:19" s="12" customFormat="1" ht="21" customHeight="1" x14ac:dyDescent="0.2">
      <c r="A55" s="9" t="s">
        <v>133</v>
      </c>
      <c r="B55" s="10">
        <f t="shared" si="16"/>
        <v>-301117</v>
      </c>
      <c r="C55" s="10">
        <f t="shared" si="17"/>
        <v>237345</v>
      </c>
      <c r="D55" s="10">
        <f t="shared" si="18"/>
        <v>538462</v>
      </c>
      <c r="E55" s="10">
        <f t="shared" si="19"/>
        <v>-168372</v>
      </c>
      <c r="F55" s="10">
        <v>64716</v>
      </c>
      <c r="G55" s="10">
        <v>233088</v>
      </c>
      <c r="H55" s="10">
        <f t="shared" si="20"/>
        <v>-127546</v>
      </c>
      <c r="I55" s="10">
        <v>27356</v>
      </c>
      <c r="J55" s="10">
        <v>154902</v>
      </c>
      <c r="K55" s="10">
        <f t="shared" si="21"/>
        <v>-104699</v>
      </c>
      <c r="L55" s="10">
        <v>38230</v>
      </c>
      <c r="M55" s="10">
        <v>142929</v>
      </c>
      <c r="N55" s="10">
        <f t="shared" si="22"/>
        <v>-1971</v>
      </c>
      <c r="O55" s="10">
        <v>5572</v>
      </c>
      <c r="P55" s="10">
        <v>7543</v>
      </c>
      <c r="Q55" s="10">
        <f t="shared" si="23"/>
        <v>101471</v>
      </c>
      <c r="R55" s="10">
        <v>101471</v>
      </c>
      <c r="S55" s="49"/>
    </row>
    <row r="56" spans="1:19" ht="21" customHeight="1" x14ac:dyDescent="0.2">
      <c r="A56" s="69" t="s">
        <v>134</v>
      </c>
      <c r="B56" s="71">
        <f t="shared" si="16"/>
        <v>-279416</v>
      </c>
      <c r="C56" s="71">
        <f t="shared" si="17"/>
        <v>237730</v>
      </c>
      <c r="D56" s="71">
        <f t="shared" si="18"/>
        <v>517146</v>
      </c>
      <c r="E56" s="71">
        <f t="shared" si="19"/>
        <v>-161184</v>
      </c>
      <c r="F56" s="71">
        <v>62292</v>
      </c>
      <c r="G56" s="71">
        <v>223476</v>
      </c>
      <c r="H56" s="71">
        <f t="shared" si="20"/>
        <v>-120120</v>
      </c>
      <c r="I56" s="71">
        <v>33288</v>
      </c>
      <c r="J56" s="71">
        <v>153408</v>
      </c>
      <c r="K56" s="71">
        <f t="shared" si="21"/>
        <v>-91171</v>
      </c>
      <c r="L56" s="71">
        <v>42497</v>
      </c>
      <c r="M56" s="71">
        <v>133668</v>
      </c>
      <c r="N56" s="71">
        <f t="shared" si="22"/>
        <v>-1863</v>
      </c>
      <c r="O56" s="71">
        <v>4731</v>
      </c>
      <c r="P56" s="71">
        <v>6594</v>
      </c>
      <c r="Q56" s="71">
        <f t="shared" si="23"/>
        <v>94922</v>
      </c>
      <c r="R56" s="71">
        <v>94922</v>
      </c>
      <c r="S56" s="16"/>
    </row>
    <row r="57" spans="1:19" s="12" customFormat="1" ht="21" customHeight="1" x14ac:dyDescent="0.2">
      <c r="A57" s="9" t="s">
        <v>135</v>
      </c>
      <c r="B57" s="10">
        <f t="shared" ref="B57:B60" si="24">+C57-D57</f>
        <v>-296987</v>
      </c>
      <c r="C57" s="10">
        <f t="shared" ref="C57:C60" si="25">+F57+I57+L57+O57+R57</f>
        <v>248884</v>
      </c>
      <c r="D57" s="10">
        <f t="shared" ref="D57:D60" si="26">+G57+J57+M57+P57</f>
        <v>545871</v>
      </c>
      <c r="E57" s="10">
        <f t="shared" ref="E57:E60" si="27">+F57-G57</f>
        <v>-175031</v>
      </c>
      <c r="F57" s="10">
        <v>66539</v>
      </c>
      <c r="G57" s="10">
        <v>241570</v>
      </c>
      <c r="H57" s="10">
        <f t="shared" ref="H57:H60" si="28">+I57-J57</f>
        <v>-120094</v>
      </c>
      <c r="I57" s="10">
        <v>33805</v>
      </c>
      <c r="J57" s="10">
        <v>153899</v>
      </c>
      <c r="K57" s="10">
        <f t="shared" ref="K57:K60" si="29">+L57-M57</f>
        <v>-100844</v>
      </c>
      <c r="L57" s="10">
        <v>43527</v>
      </c>
      <c r="M57" s="10">
        <v>144371</v>
      </c>
      <c r="N57" s="10">
        <f t="shared" ref="N57:N60" si="30">+O57-P57</f>
        <v>-1550</v>
      </c>
      <c r="O57" s="10">
        <v>4481</v>
      </c>
      <c r="P57" s="10">
        <v>6031</v>
      </c>
      <c r="Q57" s="10">
        <f t="shared" ref="Q57:Q60" si="31">+R57</f>
        <v>100532</v>
      </c>
      <c r="R57" s="10">
        <v>100532</v>
      </c>
      <c r="S57" s="49"/>
    </row>
    <row r="58" spans="1:19" s="12" customFormat="1" ht="21" customHeight="1" x14ac:dyDescent="0.2">
      <c r="A58" s="69" t="s">
        <v>136</v>
      </c>
      <c r="B58" s="70">
        <f t="shared" si="24"/>
        <v>-277749</v>
      </c>
      <c r="C58" s="70">
        <f t="shared" si="25"/>
        <v>256803</v>
      </c>
      <c r="D58" s="70">
        <f t="shared" si="26"/>
        <v>534552</v>
      </c>
      <c r="E58" s="70">
        <f t="shared" si="27"/>
        <v>-168571</v>
      </c>
      <c r="F58" s="70">
        <v>61643</v>
      </c>
      <c r="G58" s="70">
        <v>230214</v>
      </c>
      <c r="H58" s="70">
        <f t="shared" si="28"/>
        <v>-117405</v>
      </c>
      <c r="I58" s="70">
        <v>34948</v>
      </c>
      <c r="J58" s="70">
        <v>152353</v>
      </c>
      <c r="K58" s="70">
        <f t="shared" si="29"/>
        <v>-99771</v>
      </c>
      <c r="L58" s="70">
        <v>46148</v>
      </c>
      <c r="M58" s="70">
        <v>145919</v>
      </c>
      <c r="N58" s="70">
        <f t="shared" si="30"/>
        <v>-2270</v>
      </c>
      <c r="O58" s="70">
        <v>3796</v>
      </c>
      <c r="P58" s="70">
        <v>6066</v>
      </c>
      <c r="Q58" s="70">
        <f t="shared" si="31"/>
        <v>110268</v>
      </c>
      <c r="R58" s="70">
        <v>110268</v>
      </c>
      <c r="S58" s="49"/>
    </row>
    <row r="59" spans="1:19" s="12" customFormat="1" ht="21" customHeight="1" x14ac:dyDescent="0.2">
      <c r="A59" s="9" t="s">
        <v>137</v>
      </c>
      <c r="B59" s="10">
        <f t="shared" si="24"/>
        <v>-291523</v>
      </c>
      <c r="C59" s="10">
        <f t="shared" si="25"/>
        <v>260047</v>
      </c>
      <c r="D59" s="10">
        <f t="shared" si="26"/>
        <v>551570</v>
      </c>
      <c r="E59" s="10">
        <f t="shared" si="27"/>
        <v>-177708</v>
      </c>
      <c r="F59" s="10">
        <v>62760</v>
      </c>
      <c r="G59" s="10">
        <v>240468</v>
      </c>
      <c r="H59" s="10">
        <f t="shared" si="28"/>
        <v>-121270</v>
      </c>
      <c r="I59" s="10">
        <v>35940</v>
      </c>
      <c r="J59" s="10">
        <v>157210</v>
      </c>
      <c r="K59" s="10">
        <f t="shared" si="29"/>
        <v>-102996</v>
      </c>
      <c r="L59" s="10">
        <v>45914</v>
      </c>
      <c r="M59" s="10">
        <v>148910</v>
      </c>
      <c r="N59" s="10">
        <f t="shared" si="30"/>
        <v>-1468</v>
      </c>
      <c r="O59" s="10">
        <v>3514</v>
      </c>
      <c r="P59" s="10">
        <v>4982</v>
      </c>
      <c r="Q59" s="10">
        <f t="shared" si="31"/>
        <v>111919</v>
      </c>
      <c r="R59" s="10">
        <v>111919</v>
      </c>
      <c r="S59" s="49"/>
    </row>
    <row r="60" spans="1:19" ht="21" customHeight="1" x14ac:dyDescent="0.2">
      <c r="A60" s="69" t="s">
        <v>138</v>
      </c>
      <c r="B60" s="71">
        <f t="shared" si="24"/>
        <v>-264680</v>
      </c>
      <c r="C60" s="71">
        <f t="shared" si="25"/>
        <v>256622</v>
      </c>
      <c r="D60" s="71">
        <f t="shared" si="26"/>
        <v>521302</v>
      </c>
      <c r="E60" s="71">
        <f t="shared" si="27"/>
        <v>-161669</v>
      </c>
      <c r="F60" s="71">
        <v>64089</v>
      </c>
      <c r="G60" s="71">
        <v>225758</v>
      </c>
      <c r="H60" s="71">
        <f t="shared" si="28"/>
        <v>-117565</v>
      </c>
      <c r="I60" s="71">
        <v>27286</v>
      </c>
      <c r="J60" s="71">
        <v>144851</v>
      </c>
      <c r="K60" s="71">
        <f t="shared" si="29"/>
        <v>-98370</v>
      </c>
      <c r="L60" s="71">
        <v>47390</v>
      </c>
      <c r="M60" s="71">
        <v>145760</v>
      </c>
      <c r="N60" s="71">
        <f t="shared" si="30"/>
        <v>-1466</v>
      </c>
      <c r="O60" s="71">
        <v>3467</v>
      </c>
      <c r="P60" s="71">
        <v>4933</v>
      </c>
      <c r="Q60" s="71">
        <f t="shared" si="31"/>
        <v>114390</v>
      </c>
      <c r="R60" s="71">
        <v>114390</v>
      </c>
      <c r="S60" s="16"/>
    </row>
    <row r="61" spans="1:19" s="12" customFormat="1" ht="21" customHeight="1" x14ac:dyDescent="0.2">
      <c r="A61" s="9" t="s">
        <v>139</v>
      </c>
      <c r="B61" s="10">
        <f t="shared" ref="B61:B68" si="32">+C61-D61</f>
        <v>-289337</v>
      </c>
      <c r="C61" s="10">
        <f t="shared" ref="C61:C68" si="33">+F61+I61+L61+O61+R61</f>
        <v>262763</v>
      </c>
      <c r="D61" s="10">
        <f t="shared" ref="D61:D68" si="34">+G61+J61+M61+P61</f>
        <v>552100</v>
      </c>
      <c r="E61" s="10">
        <f t="shared" ref="E61:E68" si="35">+F61-G61</f>
        <v>-181096</v>
      </c>
      <c r="F61" s="10">
        <v>65030</v>
      </c>
      <c r="G61" s="10">
        <v>246126</v>
      </c>
      <c r="H61" s="10">
        <f t="shared" ref="H61:H68" si="36">+I61-J61</f>
        <v>-125206</v>
      </c>
      <c r="I61" s="10">
        <v>32167</v>
      </c>
      <c r="J61" s="10">
        <v>157373</v>
      </c>
      <c r="K61" s="10">
        <f t="shared" ref="K61:K68" si="37">+L61-M61</f>
        <v>-94888</v>
      </c>
      <c r="L61" s="10">
        <v>49663</v>
      </c>
      <c r="M61" s="10">
        <v>144551</v>
      </c>
      <c r="N61" s="10">
        <f t="shared" ref="N61:N68" si="38">+O61-P61</f>
        <v>-133</v>
      </c>
      <c r="O61" s="10">
        <v>3917</v>
      </c>
      <c r="P61" s="10">
        <v>4050</v>
      </c>
      <c r="Q61" s="10">
        <f t="shared" ref="Q61:Q68" si="39">+R61</f>
        <v>111986</v>
      </c>
      <c r="R61" s="10">
        <v>111986</v>
      </c>
      <c r="S61" s="49"/>
    </row>
    <row r="62" spans="1:19" s="12" customFormat="1" ht="21" customHeight="1" x14ac:dyDescent="0.2">
      <c r="A62" s="69" t="s">
        <v>140</v>
      </c>
      <c r="B62" s="70">
        <f t="shared" si="32"/>
        <v>-317745</v>
      </c>
      <c r="C62" s="70">
        <f t="shared" si="33"/>
        <v>268031</v>
      </c>
      <c r="D62" s="70">
        <f t="shared" si="34"/>
        <v>585776</v>
      </c>
      <c r="E62" s="70">
        <f t="shared" si="35"/>
        <v>-191409</v>
      </c>
      <c r="F62" s="70">
        <v>68867</v>
      </c>
      <c r="G62" s="70">
        <v>260276</v>
      </c>
      <c r="H62" s="70">
        <f t="shared" si="36"/>
        <v>-138676</v>
      </c>
      <c r="I62" s="70">
        <v>33056</v>
      </c>
      <c r="J62" s="70">
        <v>171732</v>
      </c>
      <c r="K62" s="70">
        <f t="shared" si="37"/>
        <v>-99012</v>
      </c>
      <c r="L62" s="70">
        <v>50667</v>
      </c>
      <c r="M62" s="70">
        <v>149679</v>
      </c>
      <c r="N62" s="70">
        <f t="shared" si="38"/>
        <v>-372</v>
      </c>
      <c r="O62" s="70">
        <v>3717</v>
      </c>
      <c r="P62" s="70">
        <v>4089</v>
      </c>
      <c r="Q62" s="70">
        <f t="shared" si="39"/>
        <v>111724</v>
      </c>
      <c r="R62" s="70">
        <v>111724</v>
      </c>
      <c r="S62" s="49"/>
    </row>
    <row r="63" spans="1:19" s="12" customFormat="1" ht="21" customHeight="1" x14ac:dyDescent="0.2">
      <c r="A63" s="9" t="s">
        <v>141</v>
      </c>
      <c r="B63" s="10">
        <f t="shared" si="32"/>
        <v>-324311</v>
      </c>
      <c r="C63" s="10">
        <f t="shared" si="33"/>
        <v>274225</v>
      </c>
      <c r="D63" s="10">
        <f t="shared" si="34"/>
        <v>598536</v>
      </c>
      <c r="E63" s="10">
        <f t="shared" si="35"/>
        <v>-197552</v>
      </c>
      <c r="F63" s="10">
        <v>70510</v>
      </c>
      <c r="G63" s="10">
        <v>268062</v>
      </c>
      <c r="H63" s="10">
        <f t="shared" si="36"/>
        <v>-142304</v>
      </c>
      <c r="I63" s="10">
        <v>35033</v>
      </c>
      <c r="J63" s="10">
        <v>177337</v>
      </c>
      <c r="K63" s="10">
        <f t="shared" si="37"/>
        <v>-95944</v>
      </c>
      <c r="L63" s="10">
        <v>53477</v>
      </c>
      <c r="M63" s="10">
        <v>149421</v>
      </c>
      <c r="N63" s="10">
        <f t="shared" si="38"/>
        <v>139</v>
      </c>
      <c r="O63" s="10">
        <v>3855</v>
      </c>
      <c r="P63" s="10">
        <v>3716</v>
      </c>
      <c r="Q63" s="10">
        <f t="shared" si="39"/>
        <v>111350</v>
      </c>
      <c r="R63" s="10">
        <v>111350</v>
      </c>
      <c r="S63" s="49"/>
    </row>
    <row r="64" spans="1:19" ht="21" customHeight="1" x14ac:dyDescent="0.2">
      <c r="A64" s="69" t="s">
        <v>142</v>
      </c>
      <c r="B64" s="71">
        <f t="shared" si="32"/>
        <v>-343542</v>
      </c>
      <c r="C64" s="71">
        <f t="shared" si="33"/>
        <v>285754</v>
      </c>
      <c r="D64" s="71">
        <f t="shared" si="34"/>
        <v>629296</v>
      </c>
      <c r="E64" s="71">
        <f t="shared" si="35"/>
        <v>-210514</v>
      </c>
      <c r="F64" s="71">
        <v>73098</v>
      </c>
      <c r="G64" s="71">
        <v>283612</v>
      </c>
      <c r="H64" s="71">
        <f t="shared" si="36"/>
        <v>-153595</v>
      </c>
      <c r="I64" s="71">
        <v>35524</v>
      </c>
      <c r="J64" s="71">
        <v>189119</v>
      </c>
      <c r="K64" s="71">
        <f t="shared" si="37"/>
        <v>-94046</v>
      </c>
      <c r="L64" s="71">
        <v>59029</v>
      </c>
      <c r="M64" s="71">
        <v>153075</v>
      </c>
      <c r="N64" s="71">
        <f t="shared" si="38"/>
        <v>1335</v>
      </c>
      <c r="O64" s="71">
        <v>4825</v>
      </c>
      <c r="P64" s="71">
        <v>3490</v>
      </c>
      <c r="Q64" s="71">
        <f t="shared" si="39"/>
        <v>113278</v>
      </c>
      <c r="R64" s="71">
        <v>113278</v>
      </c>
      <c r="S64" s="16"/>
    </row>
    <row r="65" spans="1:19" s="54" customFormat="1" ht="21" customHeight="1" x14ac:dyDescent="0.2">
      <c r="A65" s="35" t="s">
        <v>143</v>
      </c>
      <c r="B65" s="36">
        <f t="shared" si="32"/>
        <v>-345766</v>
      </c>
      <c r="C65" s="36">
        <f t="shared" si="33"/>
        <v>299902</v>
      </c>
      <c r="D65" s="36">
        <f t="shared" si="34"/>
        <v>645668</v>
      </c>
      <c r="E65" s="36">
        <f t="shared" si="35"/>
        <v>-218187</v>
      </c>
      <c r="F65" s="36">
        <v>75782</v>
      </c>
      <c r="G65" s="36">
        <v>293969</v>
      </c>
      <c r="H65" s="36">
        <f t="shared" si="36"/>
        <v>-148715</v>
      </c>
      <c r="I65" s="36">
        <v>40284</v>
      </c>
      <c r="J65" s="36">
        <v>188999</v>
      </c>
      <c r="K65" s="36">
        <f t="shared" si="37"/>
        <v>-99802</v>
      </c>
      <c r="L65" s="36">
        <v>59529</v>
      </c>
      <c r="M65" s="36">
        <v>159331</v>
      </c>
      <c r="N65" s="36">
        <f t="shared" si="38"/>
        <v>1467</v>
      </c>
      <c r="O65" s="36">
        <v>4836</v>
      </c>
      <c r="P65" s="36">
        <v>3369</v>
      </c>
      <c r="Q65" s="36">
        <f t="shared" si="39"/>
        <v>119471</v>
      </c>
      <c r="R65" s="36">
        <v>119471</v>
      </c>
      <c r="S65" s="53"/>
    </row>
    <row r="66" spans="1:19" s="54" customFormat="1" ht="21" customHeight="1" x14ac:dyDescent="0.2">
      <c r="A66" s="72" t="s">
        <v>144</v>
      </c>
      <c r="B66" s="73">
        <f t="shared" si="32"/>
        <v>-306477</v>
      </c>
      <c r="C66" s="73">
        <f t="shared" si="33"/>
        <v>281450</v>
      </c>
      <c r="D66" s="73">
        <f t="shared" si="34"/>
        <v>587927</v>
      </c>
      <c r="E66" s="73">
        <f t="shared" si="35"/>
        <v>-197134</v>
      </c>
      <c r="F66" s="73">
        <v>69748</v>
      </c>
      <c r="G66" s="73">
        <v>266882</v>
      </c>
      <c r="H66" s="73">
        <f t="shared" si="36"/>
        <v>-133931</v>
      </c>
      <c r="I66" s="73">
        <v>37814</v>
      </c>
      <c r="J66" s="73">
        <v>171745</v>
      </c>
      <c r="K66" s="73">
        <f t="shared" si="37"/>
        <v>-85334</v>
      </c>
      <c r="L66" s="73">
        <v>60248</v>
      </c>
      <c r="M66" s="73">
        <v>145582</v>
      </c>
      <c r="N66" s="73">
        <f t="shared" si="38"/>
        <v>952</v>
      </c>
      <c r="O66" s="73">
        <v>4670</v>
      </c>
      <c r="P66" s="73">
        <v>3718</v>
      </c>
      <c r="Q66" s="73">
        <f t="shared" si="39"/>
        <v>108970</v>
      </c>
      <c r="R66" s="73">
        <v>108970</v>
      </c>
      <c r="S66" s="53"/>
    </row>
    <row r="67" spans="1:19" s="54" customFormat="1" ht="21" customHeight="1" x14ac:dyDescent="0.2">
      <c r="A67" s="35" t="s">
        <v>145</v>
      </c>
      <c r="B67" s="36">
        <f t="shared" si="32"/>
        <v>-321008</v>
      </c>
      <c r="C67" s="36">
        <f t="shared" si="33"/>
        <v>283737</v>
      </c>
      <c r="D67" s="36">
        <f t="shared" si="34"/>
        <v>604745</v>
      </c>
      <c r="E67" s="36">
        <f t="shared" si="35"/>
        <v>-211732</v>
      </c>
      <c r="F67" s="36">
        <v>67216</v>
      </c>
      <c r="G67" s="36">
        <v>278948</v>
      </c>
      <c r="H67" s="36">
        <f t="shared" si="36"/>
        <v>-135286</v>
      </c>
      <c r="I67" s="36">
        <v>39021</v>
      </c>
      <c r="J67" s="36">
        <v>174307</v>
      </c>
      <c r="K67" s="36">
        <f t="shared" si="37"/>
        <v>-89168</v>
      </c>
      <c r="L67" s="36">
        <v>59213</v>
      </c>
      <c r="M67" s="36">
        <v>148381</v>
      </c>
      <c r="N67" s="36">
        <f t="shared" si="38"/>
        <v>2298</v>
      </c>
      <c r="O67" s="36">
        <v>5407</v>
      </c>
      <c r="P67" s="36">
        <v>3109</v>
      </c>
      <c r="Q67" s="36">
        <f t="shared" si="39"/>
        <v>112880</v>
      </c>
      <c r="R67" s="36">
        <v>112880</v>
      </c>
      <c r="S67" s="53"/>
    </row>
    <row r="68" spans="1:19" s="32" customFormat="1" ht="21" customHeight="1" x14ac:dyDescent="0.2">
      <c r="A68" s="72" t="s">
        <v>146</v>
      </c>
      <c r="B68" s="74">
        <f t="shared" si="32"/>
        <v>-309390</v>
      </c>
      <c r="C68" s="74">
        <f t="shared" si="33"/>
        <v>284549</v>
      </c>
      <c r="D68" s="74">
        <f t="shared" si="34"/>
        <v>593939</v>
      </c>
      <c r="E68" s="74">
        <f t="shared" si="35"/>
        <v>-207060</v>
      </c>
      <c r="F68" s="74">
        <v>66674</v>
      </c>
      <c r="G68" s="74">
        <v>273734</v>
      </c>
      <c r="H68" s="74">
        <f t="shared" si="36"/>
        <v>-134965</v>
      </c>
      <c r="I68" s="74">
        <v>35542</v>
      </c>
      <c r="J68" s="74">
        <v>170507</v>
      </c>
      <c r="K68" s="74">
        <f t="shared" si="37"/>
        <v>-86289</v>
      </c>
      <c r="L68" s="74">
        <v>60042</v>
      </c>
      <c r="M68" s="74">
        <v>146331</v>
      </c>
      <c r="N68" s="74">
        <f t="shared" si="38"/>
        <v>1960</v>
      </c>
      <c r="O68" s="74">
        <v>5327</v>
      </c>
      <c r="P68" s="74">
        <v>3367</v>
      </c>
      <c r="Q68" s="74">
        <f t="shared" si="39"/>
        <v>116964</v>
      </c>
      <c r="R68" s="74">
        <v>116964</v>
      </c>
      <c r="S68" s="52"/>
    </row>
    <row r="69" spans="1:19" s="54" customFormat="1" ht="21" customHeight="1" x14ac:dyDescent="0.2">
      <c r="A69" s="35" t="s">
        <v>148</v>
      </c>
      <c r="B69" s="36">
        <f t="shared" ref="B69:B72" si="40">+C69-D69</f>
        <v>-304697</v>
      </c>
      <c r="C69" s="36">
        <f t="shared" ref="C69:C72" si="41">+F69+I69+L69+O69+R69</f>
        <v>280900</v>
      </c>
      <c r="D69" s="36">
        <f t="shared" ref="D69:D72" si="42">+G69+J69+M69+P69</f>
        <v>585597</v>
      </c>
      <c r="E69" s="36">
        <f t="shared" ref="E69:E72" si="43">+F69-G69</f>
        <v>-212834</v>
      </c>
      <c r="F69" s="36">
        <v>67001</v>
      </c>
      <c r="G69" s="36">
        <v>279835</v>
      </c>
      <c r="H69" s="36">
        <f t="shared" ref="H69:H72" si="44">+I69-J69</f>
        <v>-125827</v>
      </c>
      <c r="I69" s="36">
        <v>36345</v>
      </c>
      <c r="J69" s="36">
        <v>162172</v>
      </c>
      <c r="K69" s="36">
        <f t="shared" ref="K69:K72" si="45">+L69-M69</f>
        <v>-80012</v>
      </c>
      <c r="L69" s="36">
        <v>59981</v>
      </c>
      <c r="M69" s="36">
        <v>139993</v>
      </c>
      <c r="N69" s="36">
        <f t="shared" ref="N69:N72" si="46">+O69-P69</f>
        <v>1032</v>
      </c>
      <c r="O69" s="36">
        <v>4629</v>
      </c>
      <c r="P69" s="36">
        <v>3597</v>
      </c>
      <c r="Q69" s="36">
        <f t="shared" ref="Q69:Q72" si="47">+R69</f>
        <v>112944</v>
      </c>
      <c r="R69" s="36">
        <v>112944</v>
      </c>
      <c r="S69" s="53"/>
    </row>
    <row r="70" spans="1:19" s="54" customFormat="1" ht="21" customHeight="1" x14ac:dyDescent="0.2">
      <c r="A70" s="72" t="s">
        <v>149</v>
      </c>
      <c r="B70" s="73">
        <f t="shared" si="40"/>
        <v>-313785</v>
      </c>
      <c r="C70" s="73">
        <f t="shared" si="41"/>
        <v>287375</v>
      </c>
      <c r="D70" s="73">
        <f t="shared" si="42"/>
        <v>601160</v>
      </c>
      <c r="E70" s="73">
        <f t="shared" si="43"/>
        <v>-219360</v>
      </c>
      <c r="F70" s="73">
        <v>67997</v>
      </c>
      <c r="G70" s="73">
        <v>287357</v>
      </c>
      <c r="H70" s="73">
        <f t="shared" si="44"/>
        <v>-128614</v>
      </c>
      <c r="I70" s="73">
        <v>37057</v>
      </c>
      <c r="J70" s="73">
        <v>165671</v>
      </c>
      <c r="K70" s="73">
        <f t="shared" si="45"/>
        <v>-85417</v>
      </c>
      <c r="L70" s="73">
        <v>58977</v>
      </c>
      <c r="M70" s="73">
        <v>144394</v>
      </c>
      <c r="N70" s="73">
        <f t="shared" si="46"/>
        <v>1806</v>
      </c>
      <c r="O70" s="73">
        <v>5544</v>
      </c>
      <c r="P70" s="73">
        <v>3738</v>
      </c>
      <c r="Q70" s="73">
        <f t="shared" si="47"/>
        <v>117800</v>
      </c>
      <c r="R70" s="73">
        <v>117800</v>
      </c>
      <c r="S70" s="53"/>
    </row>
    <row r="71" spans="1:19" s="54" customFormat="1" ht="21" customHeight="1" x14ac:dyDescent="0.2">
      <c r="A71" s="35" t="s">
        <v>150</v>
      </c>
      <c r="B71" s="36">
        <f t="shared" si="40"/>
        <v>-285412</v>
      </c>
      <c r="C71" s="36">
        <f t="shared" si="41"/>
        <v>286931</v>
      </c>
      <c r="D71" s="36">
        <f t="shared" si="42"/>
        <v>572343</v>
      </c>
      <c r="E71" s="36">
        <f t="shared" si="43"/>
        <v>-205412</v>
      </c>
      <c r="F71" s="36">
        <v>66439</v>
      </c>
      <c r="G71" s="36">
        <v>271851</v>
      </c>
      <c r="H71" s="36">
        <f t="shared" si="44"/>
        <v>-117153</v>
      </c>
      <c r="I71" s="36">
        <v>35440</v>
      </c>
      <c r="J71" s="36">
        <v>152593</v>
      </c>
      <c r="K71" s="36">
        <f t="shared" si="45"/>
        <v>-84119</v>
      </c>
      <c r="L71" s="36">
        <v>59038</v>
      </c>
      <c r="M71" s="36">
        <v>143157</v>
      </c>
      <c r="N71" s="36">
        <f t="shared" si="46"/>
        <v>398</v>
      </c>
      <c r="O71" s="36">
        <v>5140</v>
      </c>
      <c r="P71" s="36">
        <v>4742</v>
      </c>
      <c r="Q71" s="36">
        <f t="shared" si="47"/>
        <v>120874</v>
      </c>
      <c r="R71" s="36">
        <v>120874</v>
      </c>
      <c r="S71" s="53"/>
    </row>
    <row r="72" spans="1:19" s="32" customFormat="1" ht="21" customHeight="1" x14ac:dyDescent="0.2">
      <c r="A72" s="72" t="s">
        <v>151</v>
      </c>
      <c r="B72" s="74">
        <f t="shared" si="40"/>
        <v>-293906</v>
      </c>
      <c r="C72" s="74">
        <f t="shared" si="41"/>
        <v>301609</v>
      </c>
      <c r="D72" s="74">
        <f t="shared" si="42"/>
        <v>595515</v>
      </c>
      <c r="E72" s="74">
        <f t="shared" si="43"/>
        <v>-218024</v>
      </c>
      <c r="F72" s="74">
        <v>68681</v>
      </c>
      <c r="G72" s="74">
        <v>286705</v>
      </c>
      <c r="H72" s="74">
        <f t="shared" si="44"/>
        <v>-116484</v>
      </c>
      <c r="I72" s="74">
        <v>38133</v>
      </c>
      <c r="J72" s="74">
        <v>154617</v>
      </c>
      <c r="K72" s="74">
        <f t="shared" si="45"/>
        <v>-89162</v>
      </c>
      <c r="L72" s="74">
        <v>61213</v>
      </c>
      <c r="M72" s="74">
        <v>150375</v>
      </c>
      <c r="N72" s="74">
        <f t="shared" si="46"/>
        <v>1359</v>
      </c>
      <c r="O72" s="74">
        <v>5177</v>
      </c>
      <c r="P72" s="74">
        <v>3818</v>
      </c>
      <c r="Q72" s="74">
        <f t="shared" si="47"/>
        <v>128405</v>
      </c>
      <c r="R72" s="74">
        <v>128405</v>
      </c>
      <c r="S72" s="52"/>
    </row>
    <row r="73" spans="1:19" s="54" customFormat="1" ht="21" customHeight="1" x14ac:dyDescent="0.2">
      <c r="A73" s="35" t="s">
        <v>152</v>
      </c>
      <c r="B73" s="36">
        <f t="shared" ref="B73:B76" si="48">+C73-D73</f>
        <v>-256689</v>
      </c>
      <c r="C73" s="36">
        <f t="shared" ref="C73:C76" si="49">+F73+I73+L73+O73+R73</f>
        <v>289712</v>
      </c>
      <c r="D73" s="36">
        <f t="shared" ref="D73:D76" si="50">+G73+J73+M73+P73</f>
        <v>546401</v>
      </c>
      <c r="E73" s="36">
        <f t="shared" ref="E73:E76" si="51">+F73-G73</f>
        <v>-199322</v>
      </c>
      <c r="F73" s="36">
        <v>64747</v>
      </c>
      <c r="G73" s="36">
        <v>264069</v>
      </c>
      <c r="H73" s="36">
        <f t="shared" ref="H73:H76" si="52">+I73-J73</f>
        <v>-105965</v>
      </c>
      <c r="I73" s="36">
        <v>31641</v>
      </c>
      <c r="J73" s="36">
        <v>137606</v>
      </c>
      <c r="K73" s="36">
        <f t="shared" ref="K73:K76" si="53">+L73-M73</f>
        <v>-70931</v>
      </c>
      <c r="L73" s="36">
        <v>65471</v>
      </c>
      <c r="M73" s="36">
        <v>136402</v>
      </c>
      <c r="N73" s="36">
        <f t="shared" ref="N73:N76" si="54">+O73-P73</f>
        <v>-1364</v>
      </c>
      <c r="O73" s="36">
        <v>6960</v>
      </c>
      <c r="P73" s="36">
        <v>8324</v>
      </c>
      <c r="Q73" s="36">
        <f t="shared" ref="Q73:Q76" si="55">+R73</f>
        <v>120893</v>
      </c>
      <c r="R73" s="36">
        <v>120893</v>
      </c>
      <c r="S73" s="53"/>
    </row>
    <row r="74" spans="1:19" s="54" customFormat="1" ht="21" customHeight="1" x14ac:dyDescent="0.2">
      <c r="A74" s="72" t="s">
        <v>153</v>
      </c>
      <c r="B74" s="73">
        <f t="shared" si="48"/>
        <v>-260601</v>
      </c>
      <c r="C74" s="73">
        <f t="shared" si="49"/>
        <v>300051</v>
      </c>
      <c r="D74" s="73">
        <f t="shared" si="50"/>
        <v>560652</v>
      </c>
      <c r="E74" s="73">
        <f t="shared" si="51"/>
        <v>-210681</v>
      </c>
      <c r="F74" s="73">
        <v>64264</v>
      </c>
      <c r="G74" s="73">
        <v>274945</v>
      </c>
      <c r="H74" s="73">
        <f t="shared" si="52"/>
        <v>-99833</v>
      </c>
      <c r="I74" s="73">
        <v>36995</v>
      </c>
      <c r="J74" s="73">
        <v>136828</v>
      </c>
      <c r="K74" s="73">
        <f t="shared" si="53"/>
        <v>-79813</v>
      </c>
      <c r="L74" s="73">
        <v>62854</v>
      </c>
      <c r="M74" s="73">
        <v>142667</v>
      </c>
      <c r="N74" s="73">
        <f t="shared" si="54"/>
        <v>637</v>
      </c>
      <c r="O74" s="73">
        <v>6849</v>
      </c>
      <c r="P74" s="73">
        <v>6212</v>
      </c>
      <c r="Q74" s="73">
        <f t="shared" si="55"/>
        <v>129089</v>
      </c>
      <c r="R74" s="73">
        <v>129089</v>
      </c>
      <c r="S74" s="53"/>
    </row>
    <row r="75" spans="1:19" s="54" customFormat="1" ht="21" customHeight="1" x14ac:dyDescent="0.2">
      <c r="A75" s="35" t="s">
        <v>154</v>
      </c>
      <c r="B75" s="36">
        <f t="shared" si="48"/>
        <v>-266537</v>
      </c>
      <c r="C75" s="36">
        <f t="shared" si="49"/>
        <v>320384</v>
      </c>
      <c r="D75" s="36">
        <f t="shared" si="50"/>
        <v>586921</v>
      </c>
      <c r="E75" s="36">
        <f t="shared" si="51"/>
        <v>-219312</v>
      </c>
      <c r="F75" s="36">
        <v>69377</v>
      </c>
      <c r="G75" s="36">
        <v>288689</v>
      </c>
      <c r="H75" s="36">
        <f t="shared" si="52"/>
        <v>-102307</v>
      </c>
      <c r="I75" s="36">
        <v>39609</v>
      </c>
      <c r="J75" s="36">
        <v>141916</v>
      </c>
      <c r="K75" s="36">
        <f t="shared" si="53"/>
        <v>-84817</v>
      </c>
      <c r="L75" s="36">
        <v>65058</v>
      </c>
      <c r="M75" s="36">
        <v>149875</v>
      </c>
      <c r="N75" s="36">
        <f t="shared" si="54"/>
        <v>403</v>
      </c>
      <c r="O75" s="36">
        <v>6844</v>
      </c>
      <c r="P75" s="36">
        <v>6441</v>
      </c>
      <c r="Q75" s="36">
        <f t="shared" si="55"/>
        <v>139496</v>
      </c>
      <c r="R75" s="36">
        <v>139496</v>
      </c>
      <c r="S75" s="53"/>
    </row>
    <row r="76" spans="1:19" s="32" customFormat="1" ht="21" customHeight="1" x14ac:dyDescent="0.2">
      <c r="A76" s="72" t="s">
        <v>155</v>
      </c>
      <c r="B76" s="74">
        <f t="shared" si="48"/>
        <v>-272980</v>
      </c>
      <c r="C76" s="74">
        <f t="shared" si="49"/>
        <v>353294</v>
      </c>
      <c r="D76" s="74">
        <f t="shared" si="50"/>
        <v>626274</v>
      </c>
      <c r="E76" s="74">
        <f t="shared" si="51"/>
        <v>-229757</v>
      </c>
      <c r="F76" s="74">
        <v>76027</v>
      </c>
      <c r="G76" s="74">
        <v>305784</v>
      </c>
      <c r="H76" s="74">
        <f t="shared" si="52"/>
        <v>-112634</v>
      </c>
      <c r="I76" s="74">
        <v>36403</v>
      </c>
      <c r="J76" s="74">
        <v>149037</v>
      </c>
      <c r="K76" s="74">
        <f t="shared" si="53"/>
        <v>-85505</v>
      </c>
      <c r="L76" s="74">
        <v>78618</v>
      </c>
      <c r="M76" s="74">
        <v>164123</v>
      </c>
      <c r="N76" s="74">
        <f t="shared" si="54"/>
        <v>669</v>
      </c>
      <c r="O76" s="74">
        <v>7999</v>
      </c>
      <c r="P76" s="74">
        <v>7330</v>
      </c>
      <c r="Q76" s="74">
        <f t="shared" si="55"/>
        <v>154247</v>
      </c>
      <c r="R76" s="74">
        <v>154247</v>
      </c>
      <c r="S76" s="52"/>
    </row>
    <row r="77" spans="1:19" s="54" customFormat="1" ht="21" customHeight="1" x14ac:dyDescent="0.2">
      <c r="A77" s="35" t="s">
        <v>157</v>
      </c>
      <c r="B77" s="36">
        <f t="shared" ref="B77:B80" si="56">+C77-D77</f>
        <v>-252763</v>
      </c>
      <c r="C77" s="36">
        <f t="shared" ref="C77:C80" si="57">+F77+I77+L77+O77+R77</f>
        <v>356302</v>
      </c>
      <c r="D77" s="36">
        <f t="shared" ref="D77:D80" si="58">+G77+J77+M77+P77</f>
        <v>609065</v>
      </c>
      <c r="E77" s="36">
        <f t="shared" ref="E77:E80" si="59">+F77-G77</f>
        <v>-226615</v>
      </c>
      <c r="F77" s="36">
        <v>76083</v>
      </c>
      <c r="G77" s="36">
        <v>302698</v>
      </c>
      <c r="H77" s="36">
        <f t="shared" ref="H77:H80" si="60">+I77-J77</f>
        <v>-99940</v>
      </c>
      <c r="I77" s="36">
        <v>38396</v>
      </c>
      <c r="J77" s="36">
        <v>138336</v>
      </c>
      <c r="K77" s="36">
        <f t="shared" ref="K77:K80" si="61">+L77-M77</f>
        <v>-85790</v>
      </c>
      <c r="L77" s="36">
        <v>75613</v>
      </c>
      <c r="M77" s="36">
        <v>161403</v>
      </c>
      <c r="N77" s="36">
        <f t="shared" ref="N77:N80" si="62">+O77-P77</f>
        <v>1230</v>
      </c>
      <c r="O77" s="36">
        <v>7858</v>
      </c>
      <c r="P77" s="36">
        <v>6628</v>
      </c>
      <c r="Q77" s="36">
        <f t="shared" ref="Q77:Q80" si="63">+R77</f>
        <v>158352</v>
      </c>
      <c r="R77" s="36">
        <v>158352</v>
      </c>
      <c r="S77" s="53"/>
    </row>
    <row r="78" spans="1:19" s="54" customFormat="1" ht="21" customHeight="1" x14ac:dyDescent="0.2">
      <c r="A78" s="72" t="s">
        <v>158</v>
      </c>
      <c r="B78" s="73">
        <f t="shared" si="56"/>
        <v>-267555</v>
      </c>
      <c r="C78" s="73">
        <f t="shared" si="57"/>
        <v>368027</v>
      </c>
      <c r="D78" s="73">
        <f t="shared" si="58"/>
        <v>635582</v>
      </c>
      <c r="E78" s="73">
        <f t="shared" si="59"/>
        <v>-242575</v>
      </c>
      <c r="F78" s="73">
        <v>79966</v>
      </c>
      <c r="G78" s="73">
        <v>322541</v>
      </c>
      <c r="H78" s="73">
        <f t="shared" si="60"/>
        <v>-100017</v>
      </c>
      <c r="I78" s="73">
        <v>41564</v>
      </c>
      <c r="J78" s="73">
        <v>141581</v>
      </c>
      <c r="K78" s="73">
        <f t="shared" si="61"/>
        <v>-87940</v>
      </c>
      <c r="L78" s="73">
        <v>77436</v>
      </c>
      <c r="M78" s="73">
        <v>165376</v>
      </c>
      <c r="N78" s="73">
        <f t="shared" si="62"/>
        <v>3574</v>
      </c>
      <c r="O78" s="73">
        <v>9658</v>
      </c>
      <c r="P78" s="73">
        <v>6084</v>
      </c>
      <c r="Q78" s="73">
        <f t="shared" si="63"/>
        <v>159403</v>
      </c>
      <c r="R78" s="73">
        <v>159403</v>
      </c>
      <c r="S78" s="53"/>
    </row>
    <row r="79" spans="1:19" s="54" customFormat="1" ht="21" customHeight="1" x14ac:dyDescent="0.2">
      <c r="A79" s="35" t="s">
        <v>159</v>
      </c>
      <c r="B79" s="36">
        <f t="shared" si="56"/>
        <v>-258583</v>
      </c>
      <c r="C79" s="36">
        <f t="shared" si="57"/>
        <v>380607</v>
      </c>
      <c r="D79" s="36">
        <f t="shared" si="58"/>
        <v>639190</v>
      </c>
      <c r="E79" s="36">
        <f t="shared" si="59"/>
        <v>-244854</v>
      </c>
      <c r="F79" s="36">
        <v>78998</v>
      </c>
      <c r="G79" s="36">
        <v>323852</v>
      </c>
      <c r="H79" s="36">
        <f t="shared" si="60"/>
        <v>-98105</v>
      </c>
      <c r="I79" s="36">
        <v>40883</v>
      </c>
      <c r="J79" s="36">
        <v>138988</v>
      </c>
      <c r="K79" s="36">
        <f t="shared" si="61"/>
        <v>-85805</v>
      </c>
      <c r="L79" s="36">
        <v>81707</v>
      </c>
      <c r="M79" s="36">
        <v>167512</v>
      </c>
      <c r="N79" s="36">
        <f t="shared" si="62"/>
        <v>3162</v>
      </c>
      <c r="O79" s="36">
        <v>12000</v>
      </c>
      <c r="P79" s="36">
        <v>8838</v>
      </c>
      <c r="Q79" s="36">
        <f t="shared" si="63"/>
        <v>167019</v>
      </c>
      <c r="R79" s="36">
        <v>167019</v>
      </c>
      <c r="S79" s="53"/>
    </row>
    <row r="80" spans="1:19" s="32" customFormat="1" ht="21" customHeight="1" x14ac:dyDescent="0.2">
      <c r="A80" s="72" t="s">
        <v>160</v>
      </c>
      <c r="B80" s="74">
        <f t="shared" si="56"/>
        <v>-257685</v>
      </c>
      <c r="C80" s="74">
        <f t="shared" si="57"/>
        <v>381617</v>
      </c>
      <c r="D80" s="74">
        <f t="shared" si="58"/>
        <v>639302</v>
      </c>
      <c r="E80" s="74">
        <f t="shared" si="59"/>
        <v>-244916</v>
      </c>
      <c r="F80" s="74">
        <v>79642</v>
      </c>
      <c r="G80" s="74">
        <v>324558</v>
      </c>
      <c r="H80" s="74">
        <f t="shared" si="60"/>
        <v>-92080</v>
      </c>
      <c r="I80" s="74">
        <v>39802</v>
      </c>
      <c r="J80" s="74">
        <v>131882</v>
      </c>
      <c r="K80" s="74">
        <f t="shared" si="61"/>
        <v>-87772</v>
      </c>
      <c r="L80" s="74">
        <v>82766</v>
      </c>
      <c r="M80" s="74">
        <v>170538</v>
      </c>
      <c r="N80" s="74">
        <f t="shared" si="62"/>
        <v>1034</v>
      </c>
      <c r="O80" s="74">
        <v>13358</v>
      </c>
      <c r="P80" s="74">
        <v>12324</v>
      </c>
      <c r="Q80" s="74">
        <f t="shared" si="63"/>
        <v>166049</v>
      </c>
      <c r="R80" s="74">
        <v>166049</v>
      </c>
      <c r="S80" s="52"/>
    </row>
    <row r="81" spans="1:19" s="54" customFormat="1" ht="21" customHeight="1" x14ac:dyDescent="0.2">
      <c r="A81" s="35" t="s">
        <v>161</v>
      </c>
      <c r="B81" s="36">
        <f t="shared" ref="B81:B84" si="64">+C81-D81</f>
        <v>-251107</v>
      </c>
      <c r="C81" s="36">
        <f t="shared" ref="C81:C84" si="65">+F81+I81+L81+O81+R81</f>
        <v>385312</v>
      </c>
      <c r="D81" s="36">
        <f t="shared" ref="D81:D84" si="66">+G81+J81+M81+P81</f>
        <v>636419</v>
      </c>
      <c r="E81" s="36">
        <f t="shared" ref="E81:E84" si="67">+F81-G81</f>
        <v>-243367</v>
      </c>
      <c r="F81" s="36">
        <v>81060</v>
      </c>
      <c r="G81" s="36">
        <v>324427</v>
      </c>
      <c r="H81" s="36">
        <f t="shared" ref="H81:H84" si="68">+I81-J81</f>
        <v>-82967</v>
      </c>
      <c r="I81" s="36">
        <v>36227</v>
      </c>
      <c r="J81" s="36">
        <v>119194</v>
      </c>
      <c r="K81" s="36">
        <f t="shared" ref="K81:K84" si="69">+L81-M81</f>
        <v>-80756</v>
      </c>
      <c r="L81" s="36">
        <v>93458</v>
      </c>
      <c r="M81" s="36">
        <v>174214</v>
      </c>
      <c r="N81" s="36">
        <f t="shared" ref="N81:N84" si="70">+O81-P81</f>
        <v>-2095</v>
      </c>
      <c r="O81" s="36">
        <v>16489</v>
      </c>
      <c r="P81" s="36">
        <v>18584</v>
      </c>
      <c r="Q81" s="36">
        <f t="shared" ref="Q81:Q84" si="71">+R81</f>
        <v>158078</v>
      </c>
      <c r="R81" s="36">
        <v>158078</v>
      </c>
      <c r="S81" s="53"/>
    </row>
    <row r="82" spans="1:19" s="54" customFormat="1" ht="21" customHeight="1" x14ac:dyDescent="0.2">
      <c r="A82" s="72" t="s">
        <v>162</v>
      </c>
      <c r="B82" s="73">
        <f t="shared" si="64"/>
        <v>-227159</v>
      </c>
      <c r="C82" s="73">
        <f t="shared" si="65"/>
        <v>374485</v>
      </c>
      <c r="D82" s="73">
        <f t="shared" si="66"/>
        <v>601644</v>
      </c>
      <c r="E82" s="73">
        <f t="shared" si="67"/>
        <v>-226886</v>
      </c>
      <c r="F82" s="73">
        <v>76191</v>
      </c>
      <c r="G82" s="73">
        <v>303077</v>
      </c>
      <c r="H82" s="73">
        <f t="shared" si="68"/>
        <v>-76704</v>
      </c>
      <c r="I82" s="73">
        <v>31007</v>
      </c>
      <c r="J82" s="73">
        <v>107711</v>
      </c>
      <c r="K82" s="73">
        <f t="shared" si="69"/>
        <v>-75802</v>
      </c>
      <c r="L82" s="73">
        <v>93857</v>
      </c>
      <c r="M82" s="73">
        <v>169659</v>
      </c>
      <c r="N82" s="73">
        <f t="shared" si="70"/>
        <v>-2007</v>
      </c>
      <c r="O82" s="73">
        <v>19190</v>
      </c>
      <c r="P82" s="73">
        <v>21197</v>
      </c>
      <c r="Q82" s="73">
        <f t="shared" si="71"/>
        <v>154240</v>
      </c>
      <c r="R82" s="73">
        <v>154240</v>
      </c>
      <c r="S82" s="53"/>
    </row>
    <row r="83" spans="1:19" s="54" customFormat="1" ht="21" customHeight="1" x14ac:dyDescent="0.2">
      <c r="A83" s="35" t="s">
        <v>163</v>
      </c>
      <c r="B83" s="36">
        <f t="shared" si="64"/>
        <v>-199776</v>
      </c>
      <c r="C83" s="36">
        <f t="shared" si="65"/>
        <v>364606</v>
      </c>
      <c r="D83" s="36">
        <f t="shared" si="66"/>
        <v>564382</v>
      </c>
      <c r="E83" s="36">
        <f t="shared" si="67"/>
        <v>-209055</v>
      </c>
      <c r="F83" s="36">
        <v>72247</v>
      </c>
      <c r="G83" s="36">
        <v>281302</v>
      </c>
      <c r="H83" s="36">
        <f t="shared" si="68"/>
        <v>-67124</v>
      </c>
      <c r="I83" s="36">
        <v>28632</v>
      </c>
      <c r="J83" s="36">
        <v>95756</v>
      </c>
      <c r="K83" s="36">
        <f t="shared" si="69"/>
        <v>-67881</v>
      </c>
      <c r="L83" s="36">
        <v>94618</v>
      </c>
      <c r="M83" s="36">
        <v>162499</v>
      </c>
      <c r="N83" s="36">
        <f t="shared" si="70"/>
        <v>-7311</v>
      </c>
      <c r="O83" s="36">
        <v>17514</v>
      </c>
      <c r="P83" s="36">
        <v>24825</v>
      </c>
      <c r="Q83" s="36">
        <f t="shared" si="71"/>
        <v>151595</v>
      </c>
      <c r="R83" s="36">
        <v>151595</v>
      </c>
      <c r="S83" s="53"/>
    </row>
    <row r="84" spans="1:19" s="32" customFormat="1" ht="21" customHeight="1" x14ac:dyDescent="0.2">
      <c r="A84" s="72" t="s">
        <v>164</v>
      </c>
      <c r="B84" s="74">
        <f t="shared" si="64"/>
        <v>-232654</v>
      </c>
      <c r="C84" s="74">
        <f t="shared" si="65"/>
        <v>394170</v>
      </c>
      <c r="D84" s="74">
        <f t="shared" si="66"/>
        <v>626824</v>
      </c>
      <c r="E84" s="74">
        <f t="shared" si="67"/>
        <v>-238501</v>
      </c>
      <c r="F84" s="74">
        <v>82008</v>
      </c>
      <c r="G84" s="74">
        <v>320509</v>
      </c>
      <c r="H84" s="74">
        <f t="shared" si="68"/>
        <v>-79058</v>
      </c>
      <c r="I84" s="74">
        <v>36083</v>
      </c>
      <c r="J84" s="74">
        <v>115141</v>
      </c>
      <c r="K84" s="74">
        <f t="shared" si="69"/>
        <v>-78911</v>
      </c>
      <c r="L84" s="74">
        <v>97018</v>
      </c>
      <c r="M84" s="74">
        <v>175929</v>
      </c>
      <c r="N84" s="74">
        <f t="shared" si="70"/>
        <v>-2878</v>
      </c>
      <c r="O84" s="74">
        <v>12367</v>
      </c>
      <c r="P84" s="74">
        <v>15245</v>
      </c>
      <c r="Q84" s="74">
        <f t="shared" si="71"/>
        <v>166694</v>
      </c>
      <c r="R84" s="74">
        <v>166694</v>
      </c>
      <c r="S84" s="52"/>
    </row>
    <row r="85" spans="1:19" s="54" customFormat="1" ht="21" customHeight="1" x14ac:dyDescent="0.2">
      <c r="A85" s="35" t="s">
        <v>165</v>
      </c>
      <c r="B85" s="36">
        <f t="shared" ref="B85:B88" si="72">+C85-D85</f>
        <v>-239286</v>
      </c>
      <c r="C85" s="36">
        <f t="shared" ref="C85:C88" si="73">+F85+I85+L85+O85+R85</f>
        <v>417117</v>
      </c>
      <c r="D85" s="36">
        <f t="shared" ref="D85:D88" si="74">+G85+J85+M85+P85</f>
        <v>656403</v>
      </c>
      <c r="E85" s="36">
        <f t="shared" ref="E85:E88" si="75">+F85-G85</f>
        <v>-259283</v>
      </c>
      <c r="F85" s="36">
        <v>86167</v>
      </c>
      <c r="G85" s="36">
        <v>345450</v>
      </c>
      <c r="H85" s="36">
        <f t="shared" ref="H85:H88" si="76">+I85-J85</f>
        <v>-73699</v>
      </c>
      <c r="I85" s="36">
        <v>43432</v>
      </c>
      <c r="J85" s="36">
        <v>117131</v>
      </c>
      <c r="K85" s="36">
        <f t="shared" ref="K85:K88" si="77">+L85-M85</f>
        <v>-75591</v>
      </c>
      <c r="L85" s="36">
        <v>106580</v>
      </c>
      <c r="M85" s="36">
        <v>182171</v>
      </c>
      <c r="N85" s="36">
        <f t="shared" ref="N85:N88" si="78">+O85-P85</f>
        <v>-1075</v>
      </c>
      <c r="O85" s="36">
        <v>10576</v>
      </c>
      <c r="P85" s="36">
        <v>11651</v>
      </c>
      <c r="Q85" s="36">
        <f t="shared" ref="Q85:Q88" si="79">+R85</f>
        <v>170362</v>
      </c>
      <c r="R85" s="36">
        <v>170362</v>
      </c>
      <c r="S85" s="53"/>
    </row>
    <row r="86" spans="1:19" s="54" customFormat="1" ht="21" customHeight="1" x14ac:dyDescent="0.2">
      <c r="A86" s="72" t="s">
        <v>166</v>
      </c>
      <c r="B86" s="73">
        <f t="shared" si="72"/>
        <v>-259367</v>
      </c>
      <c r="C86" s="73">
        <f t="shared" si="73"/>
        <v>438959</v>
      </c>
      <c r="D86" s="73">
        <f t="shared" si="74"/>
        <v>698326</v>
      </c>
      <c r="E86" s="73">
        <f t="shared" si="75"/>
        <v>-276037</v>
      </c>
      <c r="F86" s="73">
        <v>91152</v>
      </c>
      <c r="G86" s="73">
        <v>367189</v>
      </c>
      <c r="H86" s="73">
        <f t="shared" si="76"/>
        <v>-83967</v>
      </c>
      <c r="I86" s="73">
        <v>48207</v>
      </c>
      <c r="J86" s="73">
        <v>132174</v>
      </c>
      <c r="K86" s="73">
        <f t="shared" si="77"/>
        <v>-80720</v>
      </c>
      <c r="L86" s="73">
        <v>107353</v>
      </c>
      <c r="M86" s="73">
        <v>188073</v>
      </c>
      <c r="N86" s="73">
        <f t="shared" si="78"/>
        <v>594</v>
      </c>
      <c r="O86" s="73">
        <v>11484</v>
      </c>
      <c r="P86" s="73">
        <v>10890</v>
      </c>
      <c r="Q86" s="73">
        <f t="shared" si="79"/>
        <v>180763</v>
      </c>
      <c r="R86" s="73">
        <v>180763</v>
      </c>
      <c r="S86" s="53"/>
    </row>
    <row r="87" spans="1:19" s="54" customFormat="1" ht="21" customHeight="1" x14ac:dyDescent="0.2">
      <c r="A87" s="35" t="s">
        <v>167</v>
      </c>
      <c r="B87" s="36">
        <f t="shared" si="72"/>
        <v>-230376</v>
      </c>
      <c r="C87" s="36">
        <f t="shared" si="73"/>
        <v>443639</v>
      </c>
      <c r="D87" s="36">
        <f t="shared" si="74"/>
        <v>674015</v>
      </c>
      <c r="E87" s="36">
        <f t="shared" si="75"/>
        <v>-265788</v>
      </c>
      <c r="F87" s="36">
        <v>90315</v>
      </c>
      <c r="G87" s="36">
        <v>356103</v>
      </c>
      <c r="H87" s="36">
        <f t="shared" si="76"/>
        <v>-72483</v>
      </c>
      <c r="I87" s="36">
        <v>51343</v>
      </c>
      <c r="J87" s="36">
        <v>123826</v>
      </c>
      <c r="K87" s="36">
        <f t="shared" si="77"/>
        <v>-73560</v>
      </c>
      <c r="L87" s="36">
        <v>110669</v>
      </c>
      <c r="M87" s="36">
        <v>184229</v>
      </c>
      <c r="N87" s="36">
        <f t="shared" si="78"/>
        <v>1432</v>
      </c>
      <c r="O87" s="36">
        <v>11289</v>
      </c>
      <c r="P87" s="36">
        <v>9857</v>
      </c>
      <c r="Q87" s="36">
        <f t="shared" si="79"/>
        <v>180023</v>
      </c>
      <c r="R87" s="36">
        <v>180023</v>
      </c>
      <c r="S87" s="53"/>
    </row>
    <row r="88" spans="1:19" s="32" customFormat="1" ht="21" customHeight="1" x14ac:dyDescent="0.2">
      <c r="A88" s="72" t="s">
        <v>168</v>
      </c>
      <c r="B88" s="74">
        <f t="shared" si="72"/>
        <v>-271694</v>
      </c>
      <c r="C88" s="74">
        <f t="shared" si="73"/>
        <v>483783</v>
      </c>
      <c r="D88" s="74">
        <f t="shared" si="74"/>
        <v>755477</v>
      </c>
      <c r="E88" s="74">
        <f t="shared" si="75"/>
        <v>-297328</v>
      </c>
      <c r="F88" s="74">
        <v>99862</v>
      </c>
      <c r="G88" s="74">
        <v>397190</v>
      </c>
      <c r="H88" s="74">
        <f t="shared" si="76"/>
        <v>-89074</v>
      </c>
      <c r="I88" s="74">
        <v>57604</v>
      </c>
      <c r="J88" s="74">
        <v>146678</v>
      </c>
      <c r="K88" s="74">
        <f t="shared" si="77"/>
        <v>-82828</v>
      </c>
      <c r="L88" s="74">
        <v>118795</v>
      </c>
      <c r="M88" s="74">
        <v>201623</v>
      </c>
      <c r="N88" s="74">
        <f t="shared" si="78"/>
        <v>3724</v>
      </c>
      <c r="O88" s="74">
        <v>13710</v>
      </c>
      <c r="P88" s="74">
        <v>9986</v>
      </c>
      <c r="Q88" s="74">
        <f t="shared" si="79"/>
        <v>193812</v>
      </c>
      <c r="R88" s="74">
        <v>193812</v>
      </c>
      <c r="S88" s="52"/>
    </row>
  </sheetData>
  <mergeCells count="10">
    <mergeCell ref="Q6:R6"/>
    <mergeCell ref="B5:P5"/>
    <mergeCell ref="A6:A7"/>
    <mergeCell ref="B6:B7"/>
    <mergeCell ref="C6:C7"/>
    <mergeCell ref="D6:D7"/>
    <mergeCell ref="E6:G6"/>
    <mergeCell ref="H6:J6"/>
    <mergeCell ref="K6:M6"/>
    <mergeCell ref="N6:P6"/>
  </mergeCells>
  <conditionalFormatting sqref="S9">
    <cfRule type="cellIs" dxfId="5" priority="1" operator="notEqual">
      <formula>0</formula>
    </cfRule>
  </conditionalFormatting>
  <pageMargins left="0.19685039370078741" right="0.23622047244094491" top="0.27559055118110237" bottom="0.19685039370078741" header="0.27559055118110237" footer="0.15748031496062992"/>
  <pageSetup paperSize="9" scale="57" fitToHeight="4" orientation="landscape" r:id="rId1"/>
  <headerFooter alignWithMargins="0"/>
  <rowBreaks count="2" manualBreakCount="2">
    <brk id="40" max="17" man="1"/>
    <brk id="80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2"/>
  </sheetPr>
  <dimension ref="A1:AK89"/>
  <sheetViews>
    <sheetView showGridLines="0" view="pageBreakPreview" zoomScale="80" zoomScaleNormal="75" zoomScaleSheetLayoutView="80" workbookViewId="0">
      <pane ySplit="9" topLeftCell="A78" activePane="bottomLeft" state="frozen"/>
      <selection sqref="A1:XFD1048576"/>
      <selection pane="bottomLeft" sqref="A1:XFD1048576"/>
    </sheetView>
  </sheetViews>
  <sheetFormatPr defaultColWidth="9.140625" defaultRowHeight="12.75" x14ac:dyDescent="0.2"/>
  <cols>
    <col min="1" max="1" width="14" style="3" customWidth="1"/>
    <col min="2" max="8" width="15.5703125" style="3" customWidth="1"/>
    <col min="9" max="10" width="16" style="3" customWidth="1"/>
    <col min="11" max="11" width="16.7109375" style="3" customWidth="1"/>
    <col min="12" max="12" width="17.28515625" style="3" customWidth="1"/>
    <col min="13" max="16" width="16" style="3" customWidth="1"/>
    <col min="17" max="16384" width="9.140625" style="3"/>
  </cols>
  <sheetData>
    <row r="1" spans="1:37" s="2" customFormat="1" ht="18" x14ac:dyDescent="0.2">
      <c r="A1" s="1" t="s">
        <v>169</v>
      </c>
    </row>
    <row r="3" spans="1:37" ht="15.75" x14ac:dyDescent="0.25">
      <c r="A3" s="5" t="s">
        <v>73</v>
      </c>
    </row>
    <row r="5" spans="1:37" s="18" customFormat="1" ht="24.75" customHeight="1" x14ac:dyDescent="0.25">
      <c r="A5" s="201" t="s">
        <v>11</v>
      </c>
      <c r="B5" s="172" t="s">
        <v>67</v>
      </c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3"/>
    </row>
    <row r="6" spans="1:37" s="18" customFormat="1" ht="29.25" customHeight="1" x14ac:dyDescent="0.25">
      <c r="A6" s="202"/>
      <c r="B6" s="122" t="s">
        <v>74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3"/>
      <c r="N6" s="142" t="s">
        <v>105</v>
      </c>
      <c r="O6" s="143"/>
      <c r="P6" s="144"/>
    </row>
    <row r="7" spans="1:37" s="24" customFormat="1" ht="24" customHeight="1" x14ac:dyDescent="0.25">
      <c r="A7" s="202"/>
      <c r="B7" s="181" t="s">
        <v>12</v>
      </c>
      <c r="C7" s="183" t="s">
        <v>13</v>
      </c>
      <c r="D7" s="185"/>
      <c r="E7" s="185"/>
      <c r="F7" s="185"/>
      <c r="G7" s="185"/>
      <c r="H7" s="184"/>
      <c r="I7" s="183" t="s">
        <v>14</v>
      </c>
      <c r="J7" s="185"/>
      <c r="K7" s="185"/>
      <c r="L7" s="185"/>
      <c r="M7" s="184"/>
      <c r="N7" s="181" t="s">
        <v>12</v>
      </c>
      <c r="O7" s="204" t="s">
        <v>13</v>
      </c>
      <c r="P7" s="204" t="s">
        <v>14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</row>
    <row r="8" spans="1:37" s="24" customFormat="1" ht="71.25" customHeight="1" x14ac:dyDescent="0.25">
      <c r="A8" s="203"/>
      <c r="B8" s="182"/>
      <c r="C8" s="55" t="s">
        <v>65</v>
      </c>
      <c r="D8" s="25" t="s">
        <v>92</v>
      </c>
      <c r="E8" s="25" t="s">
        <v>75</v>
      </c>
      <c r="F8" s="25" t="s">
        <v>76</v>
      </c>
      <c r="G8" s="25" t="s">
        <v>2</v>
      </c>
      <c r="H8" s="25" t="s">
        <v>3</v>
      </c>
      <c r="I8" s="55" t="s">
        <v>65</v>
      </c>
      <c r="J8" s="25" t="s">
        <v>75</v>
      </c>
      <c r="K8" s="25" t="s">
        <v>77</v>
      </c>
      <c r="L8" s="25" t="s">
        <v>78</v>
      </c>
      <c r="M8" s="25" t="s">
        <v>7</v>
      </c>
      <c r="N8" s="182"/>
      <c r="O8" s="205"/>
      <c r="P8" s="205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</row>
    <row r="9" spans="1:37" s="8" customFormat="1" ht="21" customHeight="1" x14ac:dyDescent="0.2">
      <c r="A9" s="68"/>
      <c r="B9" s="68">
        <v>20</v>
      </c>
      <c r="C9" s="68">
        <f t="shared" ref="C9" si="0">B9+1</f>
        <v>21</v>
      </c>
      <c r="D9" s="68">
        <f t="shared" ref="D9" si="1">C9+1</f>
        <v>22</v>
      </c>
      <c r="E9" s="68">
        <f t="shared" ref="E9" si="2">D9+1</f>
        <v>23</v>
      </c>
      <c r="F9" s="68">
        <f t="shared" ref="F9" si="3">E9+1</f>
        <v>24</v>
      </c>
      <c r="G9" s="68">
        <f t="shared" ref="G9" si="4">F9+1</f>
        <v>25</v>
      </c>
      <c r="H9" s="68">
        <f t="shared" ref="H9" si="5">G9+1</f>
        <v>26</v>
      </c>
      <c r="I9" s="68">
        <f t="shared" ref="I9" si="6">H9+1</f>
        <v>27</v>
      </c>
      <c r="J9" s="68">
        <f t="shared" ref="J9" si="7">I9+1</f>
        <v>28</v>
      </c>
      <c r="K9" s="68">
        <f t="shared" ref="K9" si="8">J9+1</f>
        <v>29</v>
      </c>
      <c r="L9" s="68">
        <f t="shared" ref="L9" si="9">K9+1</f>
        <v>30</v>
      </c>
      <c r="M9" s="68">
        <f t="shared" ref="M9" si="10">L9+1</f>
        <v>31</v>
      </c>
      <c r="N9" s="68">
        <f t="shared" ref="N9" si="11">M9+1</f>
        <v>32</v>
      </c>
      <c r="O9" s="68">
        <f t="shared" ref="O9" si="12">N9+1</f>
        <v>33</v>
      </c>
      <c r="P9" s="68">
        <f t="shared" ref="P9" si="13">O9+1</f>
        <v>34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37" ht="21" customHeight="1" x14ac:dyDescent="0.2">
      <c r="A10" s="9" t="s">
        <v>19</v>
      </c>
      <c r="B10" s="10">
        <f>+C10-I10</f>
        <v>-19502</v>
      </c>
      <c r="C10" s="10">
        <f>+D10+E10+F10+G10+H10</f>
        <v>1608</v>
      </c>
      <c r="D10" s="10">
        <v>167</v>
      </c>
      <c r="E10" s="10">
        <v>0</v>
      </c>
      <c r="F10" s="10">
        <v>181</v>
      </c>
      <c r="G10" s="10">
        <v>7</v>
      </c>
      <c r="H10" s="10">
        <v>1253</v>
      </c>
      <c r="I10" s="10">
        <f>+J10+K10+L10+M10</f>
        <v>21110</v>
      </c>
      <c r="J10" s="10">
        <v>0</v>
      </c>
      <c r="K10" s="10">
        <v>21110</v>
      </c>
      <c r="L10" s="10">
        <v>0</v>
      </c>
      <c r="M10" s="10">
        <v>0</v>
      </c>
      <c r="N10" s="10">
        <f>+O10-P10</f>
        <v>0</v>
      </c>
      <c r="O10" s="10">
        <v>0</v>
      </c>
      <c r="P10" s="10">
        <v>0</v>
      </c>
    </row>
    <row r="11" spans="1:37" ht="21" customHeight="1" x14ac:dyDescent="0.2">
      <c r="A11" s="69" t="s">
        <v>20</v>
      </c>
      <c r="B11" s="70">
        <f t="shared" ref="B11:B53" si="14">+C11-I11</f>
        <v>-19270</v>
      </c>
      <c r="C11" s="70">
        <f t="shared" ref="C11:C53" si="15">+D11+E11+F11+G11+H11</f>
        <v>1624</v>
      </c>
      <c r="D11" s="70">
        <v>175</v>
      </c>
      <c r="E11" s="70">
        <v>0</v>
      </c>
      <c r="F11" s="70">
        <v>182</v>
      </c>
      <c r="G11" s="70">
        <v>7</v>
      </c>
      <c r="H11" s="70">
        <v>1260</v>
      </c>
      <c r="I11" s="70">
        <f t="shared" ref="I11:I53" si="16">+J11+K11+L11+M11</f>
        <v>20894</v>
      </c>
      <c r="J11" s="70">
        <v>0</v>
      </c>
      <c r="K11" s="70">
        <v>20894</v>
      </c>
      <c r="L11" s="70">
        <v>0</v>
      </c>
      <c r="M11" s="70">
        <v>0</v>
      </c>
      <c r="N11" s="70">
        <f t="shared" ref="N11:N53" si="17">+O11-P11</f>
        <v>0</v>
      </c>
      <c r="O11" s="70">
        <v>0</v>
      </c>
      <c r="P11" s="70">
        <v>0</v>
      </c>
    </row>
    <row r="12" spans="1:37" ht="21" customHeight="1" x14ac:dyDescent="0.2">
      <c r="A12" s="9" t="s">
        <v>21</v>
      </c>
      <c r="B12" s="10">
        <f t="shared" si="14"/>
        <v>-18522</v>
      </c>
      <c r="C12" s="10">
        <f t="shared" si="15"/>
        <v>1734</v>
      </c>
      <c r="D12" s="10">
        <v>273</v>
      </c>
      <c r="E12" s="10">
        <v>0</v>
      </c>
      <c r="F12" s="10">
        <v>195</v>
      </c>
      <c r="G12" s="10">
        <v>8</v>
      </c>
      <c r="H12" s="10">
        <v>1258</v>
      </c>
      <c r="I12" s="10">
        <f t="shared" si="16"/>
        <v>20256</v>
      </c>
      <c r="J12" s="10">
        <v>0</v>
      </c>
      <c r="K12" s="10">
        <v>20256</v>
      </c>
      <c r="L12" s="10">
        <v>0</v>
      </c>
      <c r="M12" s="10">
        <v>0</v>
      </c>
      <c r="N12" s="10">
        <f t="shared" si="17"/>
        <v>0</v>
      </c>
      <c r="O12" s="10">
        <v>0</v>
      </c>
      <c r="P12" s="10">
        <v>0</v>
      </c>
    </row>
    <row r="13" spans="1:37" ht="21" customHeight="1" x14ac:dyDescent="0.2">
      <c r="A13" s="69" t="s">
        <v>22</v>
      </c>
      <c r="B13" s="71">
        <f t="shared" si="14"/>
        <v>-19651</v>
      </c>
      <c r="C13" s="71">
        <f t="shared" si="15"/>
        <v>1793</v>
      </c>
      <c r="D13" s="71">
        <v>319</v>
      </c>
      <c r="E13" s="71">
        <v>0</v>
      </c>
      <c r="F13" s="71">
        <v>225</v>
      </c>
      <c r="G13" s="71">
        <v>8</v>
      </c>
      <c r="H13" s="71">
        <v>1241</v>
      </c>
      <c r="I13" s="71">
        <f t="shared" si="16"/>
        <v>21444</v>
      </c>
      <c r="J13" s="71">
        <v>0</v>
      </c>
      <c r="K13" s="71">
        <v>21444</v>
      </c>
      <c r="L13" s="71">
        <v>0</v>
      </c>
      <c r="M13" s="71">
        <v>0</v>
      </c>
      <c r="N13" s="71">
        <f t="shared" si="17"/>
        <v>0</v>
      </c>
      <c r="O13" s="71">
        <v>0</v>
      </c>
      <c r="P13" s="71">
        <v>0</v>
      </c>
    </row>
    <row r="14" spans="1:37" ht="21" customHeight="1" x14ac:dyDescent="0.2">
      <c r="A14" s="9" t="s">
        <v>23</v>
      </c>
      <c r="B14" s="10">
        <f t="shared" si="14"/>
        <v>-14411</v>
      </c>
      <c r="C14" s="10">
        <f t="shared" si="15"/>
        <v>1790</v>
      </c>
      <c r="D14" s="10">
        <v>303</v>
      </c>
      <c r="E14" s="10">
        <v>0</v>
      </c>
      <c r="F14" s="10">
        <v>233</v>
      </c>
      <c r="G14" s="10">
        <v>8</v>
      </c>
      <c r="H14" s="10">
        <v>1246</v>
      </c>
      <c r="I14" s="10">
        <f t="shared" si="16"/>
        <v>16201</v>
      </c>
      <c r="J14" s="10">
        <v>0</v>
      </c>
      <c r="K14" s="10">
        <v>16201</v>
      </c>
      <c r="L14" s="10">
        <v>0</v>
      </c>
      <c r="M14" s="10">
        <v>0</v>
      </c>
      <c r="N14" s="10">
        <f t="shared" si="17"/>
        <v>0</v>
      </c>
      <c r="O14" s="10">
        <v>0</v>
      </c>
      <c r="P14" s="10">
        <v>0</v>
      </c>
    </row>
    <row r="15" spans="1:37" ht="21" customHeight="1" x14ac:dyDescent="0.2">
      <c r="A15" s="69" t="s">
        <v>24</v>
      </c>
      <c r="B15" s="70">
        <f t="shared" si="14"/>
        <v>-12483</v>
      </c>
      <c r="C15" s="70">
        <f t="shared" si="15"/>
        <v>1790</v>
      </c>
      <c r="D15" s="70">
        <v>290</v>
      </c>
      <c r="E15" s="70">
        <v>0</v>
      </c>
      <c r="F15" s="70">
        <v>245</v>
      </c>
      <c r="G15" s="70">
        <v>7</v>
      </c>
      <c r="H15" s="70">
        <v>1248</v>
      </c>
      <c r="I15" s="70">
        <f t="shared" si="16"/>
        <v>14273</v>
      </c>
      <c r="J15" s="70">
        <v>0</v>
      </c>
      <c r="K15" s="70">
        <v>14273</v>
      </c>
      <c r="L15" s="70">
        <v>0</v>
      </c>
      <c r="M15" s="70">
        <v>0</v>
      </c>
      <c r="N15" s="70">
        <f t="shared" si="17"/>
        <v>0</v>
      </c>
      <c r="O15" s="70">
        <v>0</v>
      </c>
      <c r="P15" s="70">
        <v>0</v>
      </c>
    </row>
    <row r="16" spans="1:37" s="8" customFormat="1" ht="21" customHeight="1" x14ac:dyDescent="0.2">
      <c r="A16" s="9" t="s">
        <v>25</v>
      </c>
      <c r="B16" s="10">
        <f t="shared" si="14"/>
        <v>-11202</v>
      </c>
      <c r="C16" s="10">
        <f t="shared" si="15"/>
        <v>1907</v>
      </c>
      <c r="D16" s="10">
        <v>385</v>
      </c>
      <c r="E16" s="10">
        <v>0</v>
      </c>
      <c r="F16" s="10">
        <v>259</v>
      </c>
      <c r="G16" s="10">
        <v>8</v>
      </c>
      <c r="H16" s="10">
        <v>1255</v>
      </c>
      <c r="I16" s="10">
        <f t="shared" si="16"/>
        <v>13109</v>
      </c>
      <c r="J16" s="10">
        <v>0</v>
      </c>
      <c r="K16" s="10">
        <v>13109</v>
      </c>
      <c r="L16" s="10">
        <v>0</v>
      </c>
      <c r="M16" s="10">
        <v>0</v>
      </c>
      <c r="N16" s="10">
        <f t="shared" si="17"/>
        <v>0</v>
      </c>
      <c r="O16" s="10">
        <v>0</v>
      </c>
      <c r="P16" s="10">
        <v>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ht="21" customHeight="1" x14ac:dyDescent="0.2">
      <c r="A17" s="69" t="s">
        <v>26</v>
      </c>
      <c r="B17" s="71">
        <f t="shared" si="14"/>
        <v>-11290</v>
      </c>
      <c r="C17" s="71">
        <f t="shared" si="15"/>
        <v>1917</v>
      </c>
      <c r="D17" s="71">
        <v>385</v>
      </c>
      <c r="E17" s="71">
        <v>0</v>
      </c>
      <c r="F17" s="71">
        <v>262</v>
      </c>
      <c r="G17" s="71">
        <v>8</v>
      </c>
      <c r="H17" s="71">
        <v>1262</v>
      </c>
      <c r="I17" s="71">
        <f t="shared" si="16"/>
        <v>13207</v>
      </c>
      <c r="J17" s="71">
        <v>0</v>
      </c>
      <c r="K17" s="71">
        <v>13207</v>
      </c>
      <c r="L17" s="71">
        <v>0</v>
      </c>
      <c r="M17" s="71">
        <v>0</v>
      </c>
      <c r="N17" s="71">
        <f t="shared" si="17"/>
        <v>0</v>
      </c>
      <c r="O17" s="71">
        <v>0</v>
      </c>
      <c r="P17" s="71">
        <v>0</v>
      </c>
    </row>
    <row r="18" spans="1:37" ht="21" customHeight="1" x14ac:dyDescent="0.2">
      <c r="A18" s="9" t="s">
        <v>27</v>
      </c>
      <c r="B18" s="10">
        <f t="shared" si="14"/>
        <v>-10605</v>
      </c>
      <c r="C18" s="10">
        <f t="shared" si="15"/>
        <v>1919</v>
      </c>
      <c r="D18" s="10">
        <v>388</v>
      </c>
      <c r="E18" s="10">
        <v>0</v>
      </c>
      <c r="F18" s="10">
        <v>250</v>
      </c>
      <c r="G18" s="10">
        <v>8</v>
      </c>
      <c r="H18" s="10">
        <v>1273</v>
      </c>
      <c r="I18" s="10">
        <f t="shared" si="16"/>
        <v>12524</v>
      </c>
      <c r="J18" s="10">
        <v>0</v>
      </c>
      <c r="K18" s="10">
        <v>12524</v>
      </c>
      <c r="L18" s="10">
        <v>0</v>
      </c>
      <c r="M18" s="10">
        <v>0</v>
      </c>
      <c r="N18" s="10">
        <f t="shared" si="17"/>
        <v>0</v>
      </c>
      <c r="O18" s="10">
        <v>0</v>
      </c>
      <c r="P18" s="10">
        <v>0</v>
      </c>
    </row>
    <row r="19" spans="1:37" ht="21" customHeight="1" x14ac:dyDescent="0.2">
      <c r="A19" s="69" t="s">
        <v>28</v>
      </c>
      <c r="B19" s="70">
        <f t="shared" si="14"/>
        <v>-11401</v>
      </c>
      <c r="C19" s="70">
        <f t="shared" si="15"/>
        <v>1938</v>
      </c>
      <c r="D19" s="70">
        <v>405</v>
      </c>
      <c r="E19" s="70">
        <v>0</v>
      </c>
      <c r="F19" s="70">
        <v>250</v>
      </c>
      <c r="G19" s="70">
        <v>8</v>
      </c>
      <c r="H19" s="70">
        <v>1275</v>
      </c>
      <c r="I19" s="70">
        <f t="shared" si="16"/>
        <v>13339</v>
      </c>
      <c r="J19" s="70">
        <v>0</v>
      </c>
      <c r="K19" s="70">
        <v>13339</v>
      </c>
      <c r="L19" s="70">
        <v>0</v>
      </c>
      <c r="M19" s="70">
        <v>0</v>
      </c>
      <c r="N19" s="70">
        <f t="shared" si="17"/>
        <v>0</v>
      </c>
      <c r="O19" s="70">
        <v>0</v>
      </c>
      <c r="P19" s="70">
        <v>0</v>
      </c>
    </row>
    <row r="20" spans="1:37" ht="21" customHeight="1" x14ac:dyDescent="0.2">
      <c r="A20" s="9" t="s">
        <v>29</v>
      </c>
      <c r="B20" s="10">
        <f t="shared" si="14"/>
        <v>-11311</v>
      </c>
      <c r="C20" s="10">
        <f t="shared" si="15"/>
        <v>1963</v>
      </c>
      <c r="D20" s="10">
        <v>408</v>
      </c>
      <c r="E20" s="10">
        <v>0</v>
      </c>
      <c r="F20" s="10">
        <v>265</v>
      </c>
      <c r="G20" s="10">
        <v>8</v>
      </c>
      <c r="H20" s="10">
        <v>1282</v>
      </c>
      <c r="I20" s="10">
        <f t="shared" si="16"/>
        <v>13274</v>
      </c>
      <c r="J20" s="10">
        <v>0</v>
      </c>
      <c r="K20" s="10">
        <v>13274</v>
      </c>
      <c r="L20" s="10">
        <v>0</v>
      </c>
      <c r="M20" s="10">
        <v>0</v>
      </c>
      <c r="N20" s="10">
        <f t="shared" si="17"/>
        <v>0</v>
      </c>
      <c r="O20" s="10">
        <v>0</v>
      </c>
      <c r="P20" s="10">
        <v>0</v>
      </c>
    </row>
    <row r="21" spans="1:37" ht="21" customHeight="1" x14ac:dyDescent="0.2">
      <c r="A21" s="69" t="s">
        <v>30</v>
      </c>
      <c r="B21" s="71">
        <f t="shared" si="14"/>
        <v>-11139</v>
      </c>
      <c r="C21" s="71">
        <f t="shared" si="15"/>
        <v>1991</v>
      </c>
      <c r="D21" s="71">
        <v>541</v>
      </c>
      <c r="E21" s="71">
        <v>0</v>
      </c>
      <c r="F21" s="71">
        <v>242</v>
      </c>
      <c r="G21" s="71">
        <v>11</v>
      </c>
      <c r="H21" s="71">
        <v>1197</v>
      </c>
      <c r="I21" s="71">
        <f t="shared" si="16"/>
        <v>13130</v>
      </c>
      <c r="J21" s="71">
        <v>0</v>
      </c>
      <c r="K21" s="71">
        <v>13130</v>
      </c>
      <c r="L21" s="71">
        <v>0</v>
      </c>
      <c r="M21" s="71">
        <v>0</v>
      </c>
      <c r="N21" s="71">
        <f t="shared" si="17"/>
        <v>0</v>
      </c>
      <c r="O21" s="71">
        <v>0</v>
      </c>
      <c r="P21" s="71">
        <v>0</v>
      </c>
    </row>
    <row r="22" spans="1:37" s="8" customFormat="1" ht="21" customHeight="1" x14ac:dyDescent="0.2">
      <c r="A22" s="9" t="s">
        <v>31</v>
      </c>
      <c r="B22" s="10">
        <f t="shared" si="14"/>
        <v>-10998</v>
      </c>
      <c r="C22" s="10">
        <f t="shared" si="15"/>
        <v>2010</v>
      </c>
      <c r="D22" s="10">
        <v>543</v>
      </c>
      <c r="E22" s="10">
        <v>0</v>
      </c>
      <c r="F22" s="10">
        <v>250</v>
      </c>
      <c r="G22" s="10">
        <v>11</v>
      </c>
      <c r="H22" s="10">
        <v>1206</v>
      </c>
      <c r="I22" s="10">
        <f t="shared" si="16"/>
        <v>13008</v>
      </c>
      <c r="J22" s="10">
        <v>0</v>
      </c>
      <c r="K22" s="10">
        <v>13008</v>
      </c>
      <c r="L22" s="10">
        <v>0</v>
      </c>
      <c r="M22" s="10">
        <v>0</v>
      </c>
      <c r="N22" s="10">
        <f t="shared" si="17"/>
        <v>0</v>
      </c>
      <c r="O22" s="10">
        <v>0</v>
      </c>
      <c r="P22" s="10">
        <v>0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</row>
    <row r="23" spans="1:37" ht="21" customHeight="1" x14ac:dyDescent="0.2">
      <c r="A23" s="69" t="s">
        <v>32</v>
      </c>
      <c r="B23" s="70">
        <f t="shared" si="14"/>
        <v>-10409</v>
      </c>
      <c r="C23" s="70">
        <f t="shared" si="15"/>
        <v>2114</v>
      </c>
      <c r="D23" s="70">
        <v>668</v>
      </c>
      <c r="E23" s="70">
        <v>0</v>
      </c>
      <c r="F23" s="70">
        <v>255</v>
      </c>
      <c r="G23" s="70">
        <v>11</v>
      </c>
      <c r="H23" s="70">
        <v>1180</v>
      </c>
      <c r="I23" s="70">
        <f t="shared" si="16"/>
        <v>12523</v>
      </c>
      <c r="J23" s="70">
        <v>0</v>
      </c>
      <c r="K23" s="70">
        <v>12523</v>
      </c>
      <c r="L23" s="70">
        <v>0</v>
      </c>
      <c r="M23" s="70">
        <v>0</v>
      </c>
      <c r="N23" s="70">
        <f t="shared" si="17"/>
        <v>0</v>
      </c>
      <c r="O23" s="70">
        <v>0</v>
      </c>
      <c r="P23" s="70">
        <v>0</v>
      </c>
    </row>
    <row r="24" spans="1:37" ht="21" customHeight="1" x14ac:dyDescent="0.2">
      <c r="A24" s="9" t="s">
        <v>33</v>
      </c>
      <c r="B24" s="10">
        <f t="shared" si="14"/>
        <v>-11076</v>
      </c>
      <c r="C24" s="10">
        <f t="shared" si="15"/>
        <v>2211</v>
      </c>
      <c r="D24" s="10">
        <v>702</v>
      </c>
      <c r="E24" s="10">
        <v>0</v>
      </c>
      <c r="F24" s="10">
        <v>312</v>
      </c>
      <c r="G24" s="10">
        <v>11</v>
      </c>
      <c r="H24" s="10">
        <v>1186</v>
      </c>
      <c r="I24" s="10">
        <f t="shared" si="16"/>
        <v>13287</v>
      </c>
      <c r="J24" s="10">
        <v>0</v>
      </c>
      <c r="K24" s="10">
        <v>13287</v>
      </c>
      <c r="L24" s="10">
        <v>0</v>
      </c>
      <c r="M24" s="10">
        <v>0</v>
      </c>
      <c r="N24" s="10">
        <f t="shared" si="17"/>
        <v>0</v>
      </c>
      <c r="O24" s="10">
        <v>0</v>
      </c>
      <c r="P24" s="10">
        <v>0</v>
      </c>
    </row>
    <row r="25" spans="1:37" ht="21" customHeight="1" x14ac:dyDescent="0.2">
      <c r="A25" s="69" t="s">
        <v>34</v>
      </c>
      <c r="B25" s="71">
        <f t="shared" si="14"/>
        <v>-10649</v>
      </c>
      <c r="C25" s="71">
        <f t="shared" si="15"/>
        <v>2432</v>
      </c>
      <c r="D25" s="71">
        <v>880</v>
      </c>
      <c r="E25" s="71">
        <v>0</v>
      </c>
      <c r="F25" s="71">
        <v>347</v>
      </c>
      <c r="G25" s="71">
        <v>12</v>
      </c>
      <c r="H25" s="71">
        <v>1193</v>
      </c>
      <c r="I25" s="71">
        <f t="shared" si="16"/>
        <v>13081</v>
      </c>
      <c r="J25" s="71">
        <v>0</v>
      </c>
      <c r="K25" s="71">
        <v>13081</v>
      </c>
      <c r="L25" s="71">
        <v>0</v>
      </c>
      <c r="M25" s="71">
        <v>0</v>
      </c>
      <c r="N25" s="71">
        <f t="shared" si="17"/>
        <v>0</v>
      </c>
      <c r="O25" s="71">
        <v>0</v>
      </c>
      <c r="P25" s="71">
        <v>0</v>
      </c>
    </row>
    <row r="26" spans="1:37" ht="21" customHeight="1" x14ac:dyDescent="0.2">
      <c r="A26" s="9" t="s">
        <v>35</v>
      </c>
      <c r="B26" s="10">
        <f t="shared" si="14"/>
        <v>-10735</v>
      </c>
      <c r="C26" s="10">
        <f t="shared" si="15"/>
        <v>2636</v>
      </c>
      <c r="D26" s="10">
        <v>1078</v>
      </c>
      <c r="E26" s="10">
        <v>0</v>
      </c>
      <c r="F26" s="10">
        <v>346</v>
      </c>
      <c r="G26" s="10">
        <v>13</v>
      </c>
      <c r="H26" s="10">
        <v>1199</v>
      </c>
      <c r="I26" s="10">
        <f t="shared" si="16"/>
        <v>13371</v>
      </c>
      <c r="J26" s="10">
        <v>0</v>
      </c>
      <c r="K26" s="10">
        <v>13371</v>
      </c>
      <c r="L26" s="10">
        <v>0</v>
      </c>
      <c r="M26" s="10">
        <v>0</v>
      </c>
      <c r="N26" s="10">
        <f t="shared" si="17"/>
        <v>0</v>
      </c>
      <c r="O26" s="10">
        <v>0</v>
      </c>
      <c r="P26" s="10">
        <v>0</v>
      </c>
    </row>
    <row r="27" spans="1:37" ht="21" customHeight="1" x14ac:dyDescent="0.2">
      <c r="A27" s="69" t="s">
        <v>36</v>
      </c>
      <c r="B27" s="70">
        <f t="shared" si="14"/>
        <v>-10652</v>
      </c>
      <c r="C27" s="70">
        <f t="shared" si="15"/>
        <v>2692</v>
      </c>
      <c r="D27" s="70">
        <v>1132</v>
      </c>
      <c r="E27" s="70">
        <v>0</v>
      </c>
      <c r="F27" s="70">
        <v>342</v>
      </c>
      <c r="G27" s="70">
        <v>13</v>
      </c>
      <c r="H27" s="70">
        <v>1205</v>
      </c>
      <c r="I27" s="70">
        <f t="shared" si="16"/>
        <v>13344</v>
      </c>
      <c r="J27" s="70">
        <v>0</v>
      </c>
      <c r="K27" s="70">
        <v>13344</v>
      </c>
      <c r="L27" s="70">
        <v>0</v>
      </c>
      <c r="M27" s="70">
        <v>0</v>
      </c>
      <c r="N27" s="70">
        <f t="shared" si="17"/>
        <v>0</v>
      </c>
      <c r="O27" s="70">
        <v>0</v>
      </c>
      <c r="P27" s="70">
        <v>0</v>
      </c>
    </row>
    <row r="28" spans="1:37" ht="21" customHeight="1" x14ac:dyDescent="0.2">
      <c r="A28" s="9" t="s">
        <v>37</v>
      </c>
      <c r="B28" s="10">
        <f t="shared" si="14"/>
        <v>-8682</v>
      </c>
      <c r="C28" s="10">
        <f t="shared" si="15"/>
        <v>2465</v>
      </c>
      <c r="D28" s="10">
        <v>1120</v>
      </c>
      <c r="E28" s="10">
        <v>0</v>
      </c>
      <c r="F28" s="10">
        <v>356</v>
      </c>
      <c r="G28" s="10">
        <v>11</v>
      </c>
      <c r="H28" s="10">
        <v>978</v>
      </c>
      <c r="I28" s="10">
        <f t="shared" si="16"/>
        <v>11147</v>
      </c>
      <c r="J28" s="10">
        <v>0</v>
      </c>
      <c r="K28" s="10">
        <v>11147</v>
      </c>
      <c r="L28" s="10">
        <v>0</v>
      </c>
      <c r="M28" s="10">
        <v>0</v>
      </c>
      <c r="N28" s="10">
        <f t="shared" si="17"/>
        <v>0</v>
      </c>
      <c r="O28" s="10">
        <v>0</v>
      </c>
      <c r="P28" s="10">
        <v>0</v>
      </c>
    </row>
    <row r="29" spans="1:37" ht="21" customHeight="1" x14ac:dyDescent="0.2">
      <c r="A29" s="69" t="s">
        <v>38</v>
      </c>
      <c r="B29" s="71">
        <f t="shared" si="14"/>
        <v>-8777</v>
      </c>
      <c r="C29" s="71">
        <f t="shared" si="15"/>
        <v>2264</v>
      </c>
      <c r="D29" s="71">
        <v>919</v>
      </c>
      <c r="E29" s="71">
        <v>0</v>
      </c>
      <c r="F29" s="71">
        <v>352</v>
      </c>
      <c r="G29" s="71">
        <v>9</v>
      </c>
      <c r="H29" s="71">
        <v>984</v>
      </c>
      <c r="I29" s="71">
        <f t="shared" si="16"/>
        <v>11041</v>
      </c>
      <c r="J29" s="71">
        <v>0</v>
      </c>
      <c r="K29" s="71">
        <v>11041</v>
      </c>
      <c r="L29" s="71">
        <v>0</v>
      </c>
      <c r="M29" s="71">
        <v>0</v>
      </c>
      <c r="N29" s="71">
        <f t="shared" si="17"/>
        <v>0</v>
      </c>
      <c r="O29" s="71">
        <v>0</v>
      </c>
      <c r="P29" s="71">
        <v>0</v>
      </c>
    </row>
    <row r="30" spans="1:37" ht="21" customHeight="1" x14ac:dyDescent="0.2">
      <c r="A30" s="9" t="s">
        <v>39</v>
      </c>
      <c r="B30" s="10">
        <f t="shared" si="14"/>
        <v>-8426</v>
      </c>
      <c r="C30" s="10">
        <f t="shared" si="15"/>
        <v>2229</v>
      </c>
      <c r="D30" s="10">
        <v>878</v>
      </c>
      <c r="E30" s="10">
        <v>0</v>
      </c>
      <c r="F30" s="10">
        <v>352</v>
      </c>
      <c r="G30" s="10">
        <v>8</v>
      </c>
      <c r="H30" s="10">
        <v>991</v>
      </c>
      <c r="I30" s="10">
        <f t="shared" si="16"/>
        <v>10655</v>
      </c>
      <c r="J30" s="10">
        <v>0</v>
      </c>
      <c r="K30" s="10">
        <v>10655</v>
      </c>
      <c r="L30" s="10">
        <v>0</v>
      </c>
      <c r="M30" s="10">
        <v>0</v>
      </c>
      <c r="N30" s="10">
        <f t="shared" si="17"/>
        <v>0</v>
      </c>
      <c r="O30" s="10">
        <v>0</v>
      </c>
      <c r="P30" s="10">
        <v>0</v>
      </c>
    </row>
    <row r="31" spans="1:37" ht="21" customHeight="1" x14ac:dyDescent="0.2">
      <c r="A31" s="69" t="s">
        <v>40</v>
      </c>
      <c r="B31" s="70">
        <f t="shared" si="14"/>
        <v>-8960</v>
      </c>
      <c r="C31" s="70">
        <f t="shared" si="15"/>
        <v>2331</v>
      </c>
      <c r="D31" s="70">
        <v>975</v>
      </c>
      <c r="E31" s="70">
        <v>0</v>
      </c>
      <c r="F31" s="70">
        <v>348</v>
      </c>
      <c r="G31" s="70">
        <v>9</v>
      </c>
      <c r="H31" s="70">
        <v>999</v>
      </c>
      <c r="I31" s="70">
        <f t="shared" si="16"/>
        <v>11291</v>
      </c>
      <c r="J31" s="70">
        <v>0</v>
      </c>
      <c r="K31" s="70">
        <v>11291</v>
      </c>
      <c r="L31" s="70">
        <v>0</v>
      </c>
      <c r="M31" s="70">
        <v>0</v>
      </c>
      <c r="N31" s="70">
        <f t="shared" si="17"/>
        <v>0</v>
      </c>
      <c r="O31" s="70">
        <v>0</v>
      </c>
      <c r="P31" s="70">
        <v>0</v>
      </c>
    </row>
    <row r="32" spans="1:37" ht="21" customHeight="1" x14ac:dyDescent="0.2">
      <c r="A32" s="9" t="s">
        <v>41</v>
      </c>
      <c r="B32" s="10">
        <f t="shared" si="14"/>
        <v>-11629</v>
      </c>
      <c r="C32" s="10">
        <f t="shared" si="15"/>
        <v>2454</v>
      </c>
      <c r="D32" s="10">
        <v>1065</v>
      </c>
      <c r="E32" s="10">
        <v>0</v>
      </c>
      <c r="F32" s="10">
        <v>374</v>
      </c>
      <c r="G32" s="10">
        <v>10</v>
      </c>
      <c r="H32" s="10">
        <v>1005</v>
      </c>
      <c r="I32" s="10">
        <f t="shared" si="16"/>
        <v>14083</v>
      </c>
      <c r="J32" s="10">
        <v>0</v>
      </c>
      <c r="K32" s="10">
        <v>14083</v>
      </c>
      <c r="L32" s="10">
        <v>0</v>
      </c>
      <c r="M32" s="10">
        <v>0</v>
      </c>
      <c r="N32" s="10">
        <f t="shared" si="17"/>
        <v>0</v>
      </c>
      <c r="O32" s="10">
        <v>0</v>
      </c>
      <c r="P32" s="10">
        <v>0</v>
      </c>
    </row>
    <row r="33" spans="1:16" ht="21" customHeight="1" x14ac:dyDescent="0.2">
      <c r="A33" s="69" t="s">
        <v>42</v>
      </c>
      <c r="B33" s="71">
        <f t="shared" si="14"/>
        <v>-11641</v>
      </c>
      <c r="C33" s="71">
        <f t="shared" si="15"/>
        <v>2490</v>
      </c>
      <c r="D33" s="71">
        <v>1075</v>
      </c>
      <c r="E33" s="71">
        <v>0</v>
      </c>
      <c r="F33" s="71">
        <v>395</v>
      </c>
      <c r="G33" s="71">
        <v>9</v>
      </c>
      <c r="H33" s="71">
        <v>1011</v>
      </c>
      <c r="I33" s="71">
        <f t="shared" si="16"/>
        <v>14131</v>
      </c>
      <c r="J33" s="71">
        <v>0</v>
      </c>
      <c r="K33" s="71">
        <v>14131</v>
      </c>
      <c r="L33" s="71">
        <v>0</v>
      </c>
      <c r="M33" s="71">
        <v>0</v>
      </c>
      <c r="N33" s="71">
        <f t="shared" si="17"/>
        <v>0</v>
      </c>
      <c r="O33" s="71">
        <v>0</v>
      </c>
      <c r="P33" s="71">
        <v>0</v>
      </c>
    </row>
    <row r="34" spans="1:16" ht="21" customHeight="1" x14ac:dyDescent="0.2">
      <c r="A34" s="9" t="s">
        <v>43</v>
      </c>
      <c r="B34" s="10">
        <f t="shared" si="14"/>
        <v>-7046</v>
      </c>
      <c r="C34" s="10">
        <f t="shared" si="15"/>
        <v>6436</v>
      </c>
      <c r="D34" s="10">
        <v>563</v>
      </c>
      <c r="E34" s="10">
        <v>0</v>
      </c>
      <c r="F34" s="10">
        <v>435</v>
      </c>
      <c r="G34" s="10">
        <v>0</v>
      </c>
      <c r="H34" s="10">
        <v>5438</v>
      </c>
      <c r="I34" s="10">
        <f t="shared" si="16"/>
        <v>13482</v>
      </c>
      <c r="J34" s="10">
        <v>1</v>
      </c>
      <c r="K34" s="10">
        <v>13424</v>
      </c>
      <c r="L34" s="10">
        <v>0</v>
      </c>
      <c r="M34" s="10">
        <v>57</v>
      </c>
      <c r="N34" s="10">
        <f t="shared" si="17"/>
        <v>-111</v>
      </c>
      <c r="O34" s="10">
        <v>16</v>
      </c>
      <c r="P34" s="10">
        <v>127</v>
      </c>
    </row>
    <row r="35" spans="1:16" ht="21" customHeight="1" x14ac:dyDescent="0.2">
      <c r="A35" s="69" t="s">
        <v>44</v>
      </c>
      <c r="B35" s="70">
        <f t="shared" si="14"/>
        <v>-6506</v>
      </c>
      <c r="C35" s="70">
        <f t="shared" si="15"/>
        <v>5656</v>
      </c>
      <c r="D35" s="70">
        <v>489</v>
      </c>
      <c r="E35" s="70">
        <v>0</v>
      </c>
      <c r="F35" s="70">
        <v>508</v>
      </c>
      <c r="G35" s="70">
        <v>0</v>
      </c>
      <c r="H35" s="70">
        <v>4659</v>
      </c>
      <c r="I35" s="70">
        <f t="shared" si="16"/>
        <v>12162</v>
      </c>
      <c r="J35" s="70">
        <v>0</v>
      </c>
      <c r="K35" s="70">
        <v>12113</v>
      </c>
      <c r="L35" s="70">
        <v>0</v>
      </c>
      <c r="M35" s="70">
        <v>49</v>
      </c>
      <c r="N35" s="70">
        <f t="shared" si="17"/>
        <v>-13</v>
      </c>
      <c r="O35" s="70">
        <v>38</v>
      </c>
      <c r="P35" s="70">
        <v>51</v>
      </c>
    </row>
    <row r="36" spans="1:16" ht="21" customHeight="1" x14ac:dyDescent="0.2">
      <c r="A36" s="9" t="s">
        <v>45</v>
      </c>
      <c r="B36" s="10">
        <f t="shared" si="14"/>
        <v>-8108</v>
      </c>
      <c r="C36" s="10">
        <f t="shared" si="15"/>
        <v>6895</v>
      </c>
      <c r="D36" s="10">
        <v>559</v>
      </c>
      <c r="E36" s="10">
        <v>0</v>
      </c>
      <c r="F36" s="10">
        <v>520</v>
      </c>
      <c r="G36" s="10">
        <v>0</v>
      </c>
      <c r="H36" s="10">
        <v>5816</v>
      </c>
      <c r="I36" s="10">
        <f t="shared" si="16"/>
        <v>15003</v>
      </c>
      <c r="J36" s="10">
        <v>1</v>
      </c>
      <c r="K36" s="10">
        <v>14946</v>
      </c>
      <c r="L36" s="10">
        <v>0</v>
      </c>
      <c r="M36" s="10">
        <v>56</v>
      </c>
      <c r="N36" s="10">
        <f t="shared" si="17"/>
        <v>-79</v>
      </c>
      <c r="O36" s="10">
        <v>21</v>
      </c>
      <c r="P36" s="10">
        <v>100</v>
      </c>
    </row>
    <row r="37" spans="1:16" ht="21" customHeight="1" x14ac:dyDescent="0.2">
      <c r="A37" s="69" t="s">
        <v>46</v>
      </c>
      <c r="B37" s="71">
        <f t="shared" si="14"/>
        <v>-6876</v>
      </c>
      <c r="C37" s="71">
        <f t="shared" si="15"/>
        <v>9335</v>
      </c>
      <c r="D37" s="71">
        <v>568</v>
      </c>
      <c r="E37" s="71">
        <v>1</v>
      </c>
      <c r="F37" s="71">
        <v>502</v>
      </c>
      <c r="G37" s="71">
        <v>0</v>
      </c>
      <c r="H37" s="71">
        <v>8264</v>
      </c>
      <c r="I37" s="71">
        <f t="shared" si="16"/>
        <v>16211</v>
      </c>
      <c r="J37" s="71">
        <v>1</v>
      </c>
      <c r="K37" s="71">
        <v>16155</v>
      </c>
      <c r="L37" s="71">
        <v>0</v>
      </c>
      <c r="M37" s="71">
        <v>55</v>
      </c>
      <c r="N37" s="71">
        <f t="shared" si="17"/>
        <v>15</v>
      </c>
      <c r="O37" s="71">
        <v>131</v>
      </c>
      <c r="P37" s="71">
        <v>116</v>
      </c>
    </row>
    <row r="38" spans="1:16" ht="21" customHeight="1" x14ac:dyDescent="0.2">
      <c r="A38" s="9" t="s">
        <v>47</v>
      </c>
      <c r="B38" s="10">
        <f t="shared" si="14"/>
        <v>-9750</v>
      </c>
      <c r="C38" s="10">
        <f t="shared" si="15"/>
        <v>8677</v>
      </c>
      <c r="D38" s="10">
        <v>637</v>
      </c>
      <c r="E38" s="10">
        <v>41</v>
      </c>
      <c r="F38" s="10">
        <v>523</v>
      </c>
      <c r="G38" s="10">
        <v>0</v>
      </c>
      <c r="H38" s="10">
        <v>7476</v>
      </c>
      <c r="I38" s="10">
        <f t="shared" si="16"/>
        <v>18427</v>
      </c>
      <c r="J38" s="10">
        <v>5</v>
      </c>
      <c r="K38" s="10">
        <v>18404</v>
      </c>
      <c r="L38" s="10">
        <v>0</v>
      </c>
      <c r="M38" s="10">
        <v>18</v>
      </c>
      <c r="N38" s="10">
        <f t="shared" si="17"/>
        <v>-98</v>
      </c>
      <c r="O38" s="10">
        <v>36</v>
      </c>
      <c r="P38" s="10">
        <v>134</v>
      </c>
    </row>
    <row r="39" spans="1:16" ht="21" customHeight="1" x14ac:dyDescent="0.2">
      <c r="A39" s="69" t="s">
        <v>48</v>
      </c>
      <c r="B39" s="70">
        <f t="shared" si="14"/>
        <v>-11280</v>
      </c>
      <c r="C39" s="70">
        <f t="shared" si="15"/>
        <v>7242</v>
      </c>
      <c r="D39" s="70">
        <v>652</v>
      </c>
      <c r="E39" s="70">
        <v>39</v>
      </c>
      <c r="F39" s="70">
        <v>509</v>
      </c>
      <c r="G39" s="70">
        <v>0</v>
      </c>
      <c r="H39" s="70">
        <v>6042</v>
      </c>
      <c r="I39" s="70">
        <f t="shared" si="16"/>
        <v>18522</v>
      </c>
      <c r="J39" s="70">
        <v>13</v>
      </c>
      <c r="K39" s="70">
        <v>18492</v>
      </c>
      <c r="L39" s="70">
        <v>0</v>
      </c>
      <c r="M39" s="70">
        <v>17</v>
      </c>
      <c r="N39" s="70">
        <f t="shared" si="17"/>
        <v>-147</v>
      </c>
      <c r="O39" s="70">
        <v>15</v>
      </c>
      <c r="P39" s="70">
        <v>162</v>
      </c>
    </row>
    <row r="40" spans="1:16" ht="21" customHeight="1" x14ac:dyDescent="0.2">
      <c r="A40" s="9" t="s">
        <v>49</v>
      </c>
      <c r="B40" s="10">
        <f t="shared" si="14"/>
        <v>-11218</v>
      </c>
      <c r="C40" s="10">
        <f t="shared" si="15"/>
        <v>6961</v>
      </c>
      <c r="D40" s="10">
        <v>572</v>
      </c>
      <c r="E40" s="10">
        <v>42</v>
      </c>
      <c r="F40" s="10">
        <v>498</v>
      </c>
      <c r="G40" s="10">
        <v>0</v>
      </c>
      <c r="H40" s="10">
        <v>5849</v>
      </c>
      <c r="I40" s="10">
        <f t="shared" si="16"/>
        <v>18179</v>
      </c>
      <c r="J40" s="10">
        <v>4</v>
      </c>
      <c r="K40" s="10">
        <v>18160</v>
      </c>
      <c r="L40" s="10">
        <v>0</v>
      </c>
      <c r="M40" s="10">
        <v>15</v>
      </c>
      <c r="N40" s="10">
        <f t="shared" si="17"/>
        <v>-72</v>
      </c>
      <c r="O40" s="10">
        <v>30</v>
      </c>
      <c r="P40" s="10">
        <v>102</v>
      </c>
    </row>
    <row r="41" spans="1:16" ht="21" customHeight="1" x14ac:dyDescent="0.2">
      <c r="A41" s="69" t="s">
        <v>50</v>
      </c>
      <c r="B41" s="71">
        <f t="shared" si="14"/>
        <v>-8766</v>
      </c>
      <c r="C41" s="71">
        <f t="shared" si="15"/>
        <v>9289</v>
      </c>
      <c r="D41" s="71">
        <v>555</v>
      </c>
      <c r="E41" s="71">
        <v>53</v>
      </c>
      <c r="F41" s="71">
        <v>481</v>
      </c>
      <c r="G41" s="71">
        <v>0</v>
      </c>
      <c r="H41" s="71">
        <v>8200</v>
      </c>
      <c r="I41" s="71">
        <f t="shared" si="16"/>
        <v>18055</v>
      </c>
      <c r="J41" s="71">
        <v>5</v>
      </c>
      <c r="K41" s="71">
        <v>18025</v>
      </c>
      <c r="L41" s="71">
        <v>0</v>
      </c>
      <c r="M41" s="71">
        <v>25</v>
      </c>
      <c r="N41" s="71">
        <f t="shared" si="17"/>
        <v>363</v>
      </c>
      <c r="O41" s="71">
        <v>495</v>
      </c>
      <c r="P41" s="71">
        <v>132</v>
      </c>
    </row>
    <row r="42" spans="1:16" ht="21" customHeight="1" x14ac:dyDescent="0.2">
      <c r="A42" s="9" t="s">
        <v>51</v>
      </c>
      <c r="B42" s="10">
        <f t="shared" si="14"/>
        <v>-10824</v>
      </c>
      <c r="C42" s="10">
        <f t="shared" si="15"/>
        <v>8238</v>
      </c>
      <c r="D42" s="10">
        <v>593</v>
      </c>
      <c r="E42" s="10">
        <v>55</v>
      </c>
      <c r="F42" s="10">
        <v>490</v>
      </c>
      <c r="G42" s="10">
        <v>0</v>
      </c>
      <c r="H42" s="10">
        <v>7100</v>
      </c>
      <c r="I42" s="10">
        <f t="shared" si="16"/>
        <v>19062</v>
      </c>
      <c r="J42" s="10">
        <v>2</v>
      </c>
      <c r="K42" s="10">
        <v>19034</v>
      </c>
      <c r="L42" s="10">
        <v>0</v>
      </c>
      <c r="M42" s="10">
        <v>26</v>
      </c>
      <c r="N42" s="10">
        <f t="shared" si="17"/>
        <v>254</v>
      </c>
      <c r="O42" s="10">
        <v>403</v>
      </c>
      <c r="P42" s="10">
        <v>149</v>
      </c>
    </row>
    <row r="43" spans="1:16" ht="21" customHeight="1" x14ac:dyDescent="0.2">
      <c r="A43" s="69" t="s">
        <v>52</v>
      </c>
      <c r="B43" s="70">
        <f t="shared" si="14"/>
        <v>-11747</v>
      </c>
      <c r="C43" s="70">
        <f t="shared" si="15"/>
        <v>6326</v>
      </c>
      <c r="D43" s="70">
        <v>552</v>
      </c>
      <c r="E43" s="70">
        <v>48</v>
      </c>
      <c r="F43" s="70">
        <v>467</v>
      </c>
      <c r="G43" s="70">
        <v>0</v>
      </c>
      <c r="H43" s="70">
        <v>5259</v>
      </c>
      <c r="I43" s="70">
        <f t="shared" si="16"/>
        <v>18073</v>
      </c>
      <c r="J43" s="70">
        <v>1</v>
      </c>
      <c r="K43" s="70">
        <v>18048</v>
      </c>
      <c r="L43" s="70">
        <v>0</v>
      </c>
      <c r="M43" s="70">
        <v>24</v>
      </c>
      <c r="N43" s="70">
        <f t="shared" si="17"/>
        <v>160</v>
      </c>
      <c r="O43" s="70">
        <v>251</v>
      </c>
      <c r="P43" s="70">
        <v>91</v>
      </c>
    </row>
    <row r="44" spans="1:16" ht="21" customHeight="1" x14ac:dyDescent="0.2">
      <c r="A44" s="9" t="s">
        <v>53</v>
      </c>
      <c r="B44" s="10">
        <f t="shared" si="14"/>
        <v>-13452</v>
      </c>
      <c r="C44" s="10">
        <f t="shared" si="15"/>
        <v>6309</v>
      </c>
      <c r="D44" s="10">
        <v>580</v>
      </c>
      <c r="E44" s="10">
        <v>60</v>
      </c>
      <c r="F44" s="10">
        <v>495</v>
      </c>
      <c r="G44" s="10">
        <v>0</v>
      </c>
      <c r="H44" s="10">
        <v>5174</v>
      </c>
      <c r="I44" s="10">
        <f t="shared" si="16"/>
        <v>19761</v>
      </c>
      <c r="J44" s="10">
        <v>1</v>
      </c>
      <c r="K44" s="10">
        <v>19736</v>
      </c>
      <c r="L44" s="10">
        <v>0</v>
      </c>
      <c r="M44" s="10">
        <v>24</v>
      </c>
      <c r="N44" s="10">
        <f t="shared" si="17"/>
        <v>139</v>
      </c>
      <c r="O44" s="10">
        <v>179</v>
      </c>
      <c r="P44" s="10">
        <v>40</v>
      </c>
    </row>
    <row r="45" spans="1:16" ht="21" customHeight="1" x14ac:dyDescent="0.2">
      <c r="A45" s="69" t="s">
        <v>54</v>
      </c>
      <c r="B45" s="71">
        <f t="shared" si="14"/>
        <v>-9222</v>
      </c>
      <c r="C45" s="71">
        <f t="shared" si="15"/>
        <v>11314</v>
      </c>
      <c r="D45" s="71">
        <v>866</v>
      </c>
      <c r="E45" s="71">
        <v>70</v>
      </c>
      <c r="F45" s="71">
        <v>505</v>
      </c>
      <c r="G45" s="71">
        <v>0</v>
      </c>
      <c r="H45" s="71">
        <v>9873</v>
      </c>
      <c r="I45" s="71">
        <f t="shared" si="16"/>
        <v>20536</v>
      </c>
      <c r="J45" s="71">
        <v>1</v>
      </c>
      <c r="K45" s="71">
        <v>20238</v>
      </c>
      <c r="L45" s="71">
        <v>0</v>
      </c>
      <c r="M45" s="71">
        <v>297</v>
      </c>
      <c r="N45" s="71">
        <f t="shared" si="17"/>
        <v>79</v>
      </c>
      <c r="O45" s="71">
        <v>164</v>
      </c>
      <c r="P45" s="71">
        <v>85</v>
      </c>
    </row>
    <row r="46" spans="1:16" ht="21" customHeight="1" x14ac:dyDescent="0.2">
      <c r="A46" s="9" t="s">
        <v>55</v>
      </c>
      <c r="B46" s="10">
        <f t="shared" si="14"/>
        <v>-9230</v>
      </c>
      <c r="C46" s="10">
        <f t="shared" si="15"/>
        <v>11245</v>
      </c>
      <c r="D46" s="10">
        <v>834</v>
      </c>
      <c r="E46" s="10">
        <v>54</v>
      </c>
      <c r="F46" s="10">
        <v>529</v>
      </c>
      <c r="G46" s="10">
        <v>0</v>
      </c>
      <c r="H46" s="10">
        <v>9828</v>
      </c>
      <c r="I46" s="10">
        <f t="shared" si="16"/>
        <v>20475</v>
      </c>
      <c r="J46" s="10">
        <v>2</v>
      </c>
      <c r="K46" s="10">
        <v>20318</v>
      </c>
      <c r="L46" s="10">
        <v>0</v>
      </c>
      <c r="M46" s="10">
        <v>155</v>
      </c>
      <c r="N46" s="10">
        <f t="shared" si="17"/>
        <v>69</v>
      </c>
      <c r="O46" s="10">
        <v>135</v>
      </c>
      <c r="P46" s="10">
        <v>66</v>
      </c>
    </row>
    <row r="47" spans="1:16" ht="21" customHeight="1" x14ac:dyDescent="0.2">
      <c r="A47" s="69" t="s">
        <v>56</v>
      </c>
      <c r="B47" s="70">
        <f t="shared" si="14"/>
        <v>-13470</v>
      </c>
      <c r="C47" s="70">
        <f t="shared" si="15"/>
        <v>6938</v>
      </c>
      <c r="D47" s="70">
        <v>832</v>
      </c>
      <c r="E47" s="70">
        <v>51</v>
      </c>
      <c r="F47" s="70">
        <v>557</v>
      </c>
      <c r="G47" s="70">
        <v>0</v>
      </c>
      <c r="H47" s="70">
        <v>5498</v>
      </c>
      <c r="I47" s="70">
        <f t="shared" si="16"/>
        <v>20408</v>
      </c>
      <c r="J47" s="70">
        <v>2</v>
      </c>
      <c r="K47" s="70">
        <v>20250</v>
      </c>
      <c r="L47" s="70">
        <v>0</v>
      </c>
      <c r="M47" s="70">
        <v>156</v>
      </c>
      <c r="N47" s="70">
        <f t="shared" si="17"/>
        <v>-38</v>
      </c>
      <c r="O47" s="70">
        <v>41</v>
      </c>
      <c r="P47" s="70">
        <v>79</v>
      </c>
    </row>
    <row r="48" spans="1:16" ht="21" customHeight="1" x14ac:dyDescent="0.2">
      <c r="A48" s="9" t="s">
        <v>57</v>
      </c>
      <c r="B48" s="10">
        <f t="shared" si="14"/>
        <v>-16718</v>
      </c>
      <c r="C48" s="10">
        <f t="shared" si="15"/>
        <v>6952</v>
      </c>
      <c r="D48" s="10">
        <v>874</v>
      </c>
      <c r="E48" s="10">
        <v>63</v>
      </c>
      <c r="F48" s="10">
        <v>555</v>
      </c>
      <c r="G48" s="10">
        <v>0</v>
      </c>
      <c r="H48" s="10">
        <v>5460</v>
      </c>
      <c r="I48" s="10">
        <f t="shared" si="16"/>
        <v>23670</v>
      </c>
      <c r="J48" s="10">
        <v>2</v>
      </c>
      <c r="K48" s="10">
        <v>23507</v>
      </c>
      <c r="L48" s="10">
        <v>0</v>
      </c>
      <c r="M48" s="10">
        <v>161</v>
      </c>
      <c r="N48" s="10">
        <f t="shared" si="17"/>
        <v>-68</v>
      </c>
      <c r="O48" s="10">
        <v>6</v>
      </c>
      <c r="P48" s="10">
        <v>74</v>
      </c>
    </row>
    <row r="49" spans="1:16" ht="21" customHeight="1" x14ac:dyDescent="0.2">
      <c r="A49" s="69" t="s">
        <v>58</v>
      </c>
      <c r="B49" s="71">
        <f t="shared" si="14"/>
        <v>-13283</v>
      </c>
      <c r="C49" s="71">
        <f t="shared" si="15"/>
        <v>11074</v>
      </c>
      <c r="D49" s="71">
        <v>900</v>
      </c>
      <c r="E49" s="71">
        <v>80</v>
      </c>
      <c r="F49" s="71">
        <v>537</v>
      </c>
      <c r="G49" s="71">
        <v>0</v>
      </c>
      <c r="H49" s="71">
        <v>9557</v>
      </c>
      <c r="I49" s="71">
        <f t="shared" si="16"/>
        <v>24357</v>
      </c>
      <c r="J49" s="71">
        <v>3</v>
      </c>
      <c r="K49" s="71">
        <v>24190</v>
      </c>
      <c r="L49" s="71">
        <v>0</v>
      </c>
      <c r="M49" s="71">
        <v>164</v>
      </c>
      <c r="N49" s="71">
        <f t="shared" si="17"/>
        <v>-91</v>
      </c>
      <c r="O49" s="71">
        <v>2</v>
      </c>
      <c r="P49" s="71">
        <v>93</v>
      </c>
    </row>
    <row r="50" spans="1:16" s="38" customFormat="1" ht="21" customHeight="1" x14ac:dyDescent="0.2">
      <c r="A50" s="9" t="s">
        <v>124</v>
      </c>
      <c r="B50" s="36">
        <f t="shared" si="14"/>
        <v>-14501</v>
      </c>
      <c r="C50" s="36">
        <f t="shared" si="15"/>
        <v>10036</v>
      </c>
      <c r="D50" s="10">
        <v>896</v>
      </c>
      <c r="E50" s="10">
        <v>68</v>
      </c>
      <c r="F50" s="10">
        <v>537</v>
      </c>
      <c r="G50" s="10">
        <v>0</v>
      </c>
      <c r="H50" s="10">
        <v>8535</v>
      </c>
      <c r="I50" s="36">
        <f t="shared" si="16"/>
        <v>24537</v>
      </c>
      <c r="J50" s="10">
        <v>3</v>
      </c>
      <c r="K50" s="10">
        <v>24441</v>
      </c>
      <c r="L50" s="10">
        <v>0</v>
      </c>
      <c r="M50" s="10">
        <v>93</v>
      </c>
      <c r="N50" s="36">
        <f t="shared" si="17"/>
        <v>-87</v>
      </c>
      <c r="O50" s="10">
        <v>3</v>
      </c>
      <c r="P50" s="10">
        <v>90</v>
      </c>
    </row>
    <row r="51" spans="1:16" s="38" customFormat="1" ht="21" customHeight="1" x14ac:dyDescent="0.2">
      <c r="A51" s="69" t="s">
        <v>125</v>
      </c>
      <c r="B51" s="73">
        <f t="shared" si="14"/>
        <v>-19011</v>
      </c>
      <c r="C51" s="73">
        <f t="shared" si="15"/>
        <v>5160</v>
      </c>
      <c r="D51" s="70">
        <v>891</v>
      </c>
      <c r="E51" s="70">
        <v>61</v>
      </c>
      <c r="F51" s="70">
        <v>532</v>
      </c>
      <c r="G51" s="70">
        <v>0</v>
      </c>
      <c r="H51" s="70">
        <v>3676</v>
      </c>
      <c r="I51" s="73">
        <f t="shared" si="16"/>
        <v>24171</v>
      </c>
      <c r="J51" s="70">
        <v>4</v>
      </c>
      <c r="K51" s="70">
        <v>24077</v>
      </c>
      <c r="L51" s="70">
        <v>0</v>
      </c>
      <c r="M51" s="70">
        <v>90</v>
      </c>
      <c r="N51" s="73">
        <f t="shared" si="17"/>
        <v>-80</v>
      </c>
      <c r="O51" s="70">
        <v>2</v>
      </c>
      <c r="P51" s="70">
        <v>82</v>
      </c>
    </row>
    <row r="52" spans="1:16" s="38" customFormat="1" ht="21" customHeight="1" x14ac:dyDescent="0.2">
      <c r="A52" s="9" t="s">
        <v>126</v>
      </c>
      <c r="B52" s="36">
        <f t="shared" si="14"/>
        <v>-17712</v>
      </c>
      <c r="C52" s="36">
        <f t="shared" si="15"/>
        <v>5501</v>
      </c>
      <c r="D52" s="10">
        <v>825</v>
      </c>
      <c r="E52" s="10">
        <v>68</v>
      </c>
      <c r="F52" s="10">
        <v>525</v>
      </c>
      <c r="G52" s="10">
        <v>0</v>
      </c>
      <c r="H52" s="10">
        <v>4083</v>
      </c>
      <c r="I52" s="36">
        <f t="shared" si="16"/>
        <v>23213</v>
      </c>
      <c r="J52" s="10">
        <v>4</v>
      </c>
      <c r="K52" s="10">
        <v>23126</v>
      </c>
      <c r="L52" s="10">
        <v>0</v>
      </c>
      <c r="M52" s="10">
        <v>83</v>
      </c>
      <c r="N52" s="36">
        <f t="shared" si="17"/>
        <v>2</v>
      </c>
      <c r="O52" s="10">
        <v>27</v>
      </c>
      <c r="P52" s="10">
        <v>25</v>
      </c>
    </row>
    <row r="53" spans="1:16" s="38" customFormat="1" ht="21" customHeight="1" x14ac:dyDescent="0.2">
      <c r="A53" s="69" t="s">
        <v>127</v>
      </c>
      <c r="B53" s="74">
        <f t="shared" si="14"/>
        <v>-15108</v>
      </c>
      <c r="C53" s="74">
        <f t="shared" si="15"/>
        <v>8682</v>
      </c>
      <c r="D53" s="71">
        <v>782</v>
      </c>
      <c r="E53" s="71">
        <v>92</v>
      </c>
      <c r="F53" s="71">
        <v>509</v>
      </c>
      <c r="G53" s="71">
        <v>0</v>
      </c>
      <c r="H53" s="71">
        <v>7299</v>
      </c>
      <c r="I53" s="74">
        <f t="shared" si="16"/>
        <v>23790</v>
      </c>
      <c r="J53" s="71">
        <v>6</v>
      </c>
      <c r="K53" s="71">
        <v>23694</v>
      </c>
      <c r="L53" s="71">
        <v>0</v>
      </c>
      <c r="M53" s="71">
        <v>90</v>
      </c>
      <c r="N53" s="74">
        <f t="shared" si="17"/>
        <v>292</v>
      </c>
      <c r="O53" s="71">
        <v>315</v>
      </c>
      <c r="P53" s="71">
        <v>23</v>
      </c>
    </row>
    <row r="54" spans="1:16" s="38" customFormat="1" ht="21" customHeight="1" x14ac:dyDescent="0.2">
      <c r="A54" s="9" t="s">
        <v>131</v>
      </c>
      <c r="B54" s="36">
        <f t="shared" ref="B54:B57" si="18">+C54-I54</f>
        <v>-16139</v>
      </c>
      <c r="C54" s="36">
        <f t="shared" ref="C54:C57" si="19">+D54+E54+F54+G54+H54</f>
        <v>4794</v>
      </c>
      <c r="D54" s="10">
        <v>755</v>
      </c>
      <c r="E54" s="10">
        <v>86</v>
      </c>
      <c r="F54" s="10">
        <v>502</v>
      </c>
      <c r="G54" s="10">
        <v>0</v>
      </c>
      <c r="H54" s="10">
        <v>3451</v>
      </c>
      <c r="I54" s="36">
        <f t="shared" ref="I54:I57" si="20">+J54+K54+L54+M54</f>
        <v>20933</v>
      </c>
      <c r="J54" s="10">
        <v>5</v>
      </c>
      <c r="K54" s="10">
        <v>20876</v>
      </c>
      <c r="L54" s="10">
        <v>0</v>
      </c>
      <c r="M54" s="10">
        <v>52</v>
      </c>
      <c r="N54" s="36">
        <f t="shared" ref="N54:N57" si="21">+O54-P54</f>
        <v>372</v>
      </c>
      <c r="O54" s="10">
        <v>393</v>
      </c>
      <c r="P54" s="10">
        <v>21</v>
      </c>
    </row>
    <row r="55" spans="1:16" s="38" customFormat="1" ht="21" customHeight="1" x14ac:dyDescent="0.2">
      <c r="A55" s="69" t="s">
        <v>132</v>
      </c>
      <c r="B55" s="73">
        <f t="shared" si="18"/>
        <v>-17892</v>
      </c>
      <c r="C55" s="73">
        <f t="shared" si="19"/>
        <v>3687</v>
      </c>
      <c r="D55" s="70">
        <v>769</v>
      </c>
      <c r="E55" s="70">
        <v>87</v>
      </c>
      <c r="F55" s="70">
        <v>443</v>
      </c>
      <c r="G55" s="70">
        <v>0</v>
      </c>
      <c r="H55" s="70">
        <v>2388</v>
      </c>
      <c r="I55" s="73">
        <f t="shared" si="20"/>
        <v>21579</v>
      </c>
      <c r="J55" s="70">
        <v>6</v>
      </c>
      <c r="K55" s="70">
        <v>21524</v>
      </c>
      <c r="L55" s="70">
        <v>0</v>
      </c>
      <c r="M55" s="70">
        <v>49</v>
      </c>
      <c r="N55" s="73">
        <f t="shared" si="21"/>
        <v>221</v>
      </c>
      <c r="O55" s="70">
        <v>242</v>
      </c>
      <c r="P55" s="70">
        <v>21</v>
      </c>
    </row>
    <row r="56" spans="1:16" s="38" customFormat="1" ht="21" customHeight="1" x14ac:dyDescent="0.2">
      <c r="A56" s="9" t="s">
        <v>133</v>
      </c>
      <c r="B56" s="36">
        <f t="shared" si="18"/>
        <v>-17854</v>
      </c>
      <c r="C56" s="36">
        <f t="shared" si="19"/>
        <v>4814</v>
      </c>
      <c r="D56" s="10">
        <v>769</v>
      </c>
      <c r="E56" s="10">
        <v>108</v>
      </c>
      <c r="F56" s="10">
        <v>451</v>
      </c>
      <c r="G56" s="10">
        <v>0</v>
      </c>
      <c r="H56" s="10">
        <v>3486</v>
      </c>
      <c r="I56" s="36">
        <f t="shared" si="20"/>
        <v>22668</v>
      </c>
      <c r="J56" s="10">
        <v>12</v>
      </c>
      <c r="K56" s="10">
        <v>22607</v>
      </c>
      <c r="L56" s="10">
        <v>0</v>
      </c>
      <c r="M56" s="10">
        <v>49</v>
      </c>
      <c r="N56" s="36">
        <f t="shared" si="21"/>
        <v>30</v>
      </c>
      <c r="O56" s="10">
        <v>30</v>
      </c>
      <c r="P56" s="10">
        <v>0</v>
      </c>
    </row>
    <row r="57" spans="1:16" s="38" customFormat="1" ht="21" customHeight="1" x14ac:dyDescent="0.2">
      <c r="A57" s="69" t="s">
        <v>134</v>
      </c>
      <c r="B57" s="74">
        <f t="shared" si="18"/>
        <v>-12188</v>
      </c>
      <c r="C57" s="74">
        <f t="shared" si="19"/>
        <v>11081</v>
      </c>
      <c r="D57" s="71">
        <v>746</v>
      </c>
      <c r="E57" s="71">
        <v>112</v>
      </c>
      <c r="F57" s="71">
        <v>437</v>
      </c>
      <c r="G57" s="71">
        <v>0</v>
      </c>
      <c r="H57" s="71">
        <v>9786</v>
      </c>
      <c r="I57" s="74">
        <f t="shared" si="20"/>
        <v>23269</v>
      </c>
      <c r="J57" s="71">
        <v>9</v>
      </c>
      <c r="K57" s="71">
        <v>23212</v>
      </c>
      <c r="L57" s="71">
        <v>0</v>
      </c>
      <c r="M57" s="71">
        <v>48</v>
      </c>
      <c r="N57" s="74">
        <f t="shared" si="21"/>
        <v>6</v>
      </c>
      <c r="O57" s="71">
        <v>9</v>
      </c>
      <c r="P57" s="71">
        <v>3</v>
      </c>
    </row>
    <row r="58" spans="1:16" s="38" customFormat="1" ht="21" customHeight="1" x14ac:dyDescent="0.2">
      <c r="A58" s="9" t="s">
        <v>135</v>
      </c>
      <c r="B58" s="36">
        <f t="shared" ref="B58:B61" si="22">+C58-I58</f>
        <v>-13582</v>
      </c>
      <c r="C58" s="36">
        <f t="shared" ref="C58:C61" si="23">+D58+E58+F58+G58+H58</f>
        <v>9865</v>
      </c>
      <c r="D58" s="10">
        <v>774</v>
      </c>
      <c r="E58" s="10">
        <v>96</v>
      </c>
      <c r="F58" s="10">
        <v>459</v>
      </c>
      <c r="G58" s="10">
        <v>0</v>
      </c>
      <c r="H58" s="10">
        <v>8536</v>
      </c>
      <c r="I58" s="36">
        <f t="shared" ref="I58:I61" si="24">+J58+K58+L58+M58</f>
        <v>23447</v>
      </c>
      <c r="J58" s="10">
        <v>8</v>
      </c>
      <c r="K58" s="10">
        <v>23417</v>
      </c>
      <c r="L58" s="10">
        <v>0</v>
      </c>
      <c r="M58" s="10">
        <v>22</v>
      </c>
      <c r="N58" s="36">
        <f t="shared" ref="N58:N61" si="25">+O58-P58</f>
        <v>10</v>
      </c>
      <c r="O58" s="10">
        <v>10</v>
      </c>
      <c r="P58" s="10">
        <v>0</v>
      </c>
    </row>
    <row r="59" spans="1:16" s="38" customFormat="1" ht="21" customHeight="1" x14ac:dyDescent="0.2">
      <c r="A59" s="69" t="s">
        <v>136</v>
      </c>
      <c r="B59" s="73">
        <f t="shared" si="22"/>
        <v>-12020</v>
      </c>
      <c r="C59" s="73">
        <f t="shared" si="23"/>
        <v>10722</v>
      </c>
      <c r="D59" s="70">
        <v>903</v>
      </c>
      <c r="E59" s="70">
        <v>96</v>
      </c>
      <c r="F59" s="70">
        <v>454</v>
      </c>
      <c r="G59" s="70">
        <v>0</v>
      </c>
      <c r="H59" s="70">
        <v>9269</v>
      </c>
      <c r="I59" s="73">
        <f t="shared" si="24"/>
        <v>22742</v>
      </c>
      <c r="J59" s="70">
        <v>5</v>
      </c>
      <c r="K59" s="70">
        <v>22584</v>
      </c>
      <c r="L59" s="70">
        <v>0</v>
      </c>
      <c r="M59" s="70">
        <v>153</v>
      </c>
      <c r="N59" s="73">
        <f t="shared" si="25"/>
        <v>13</v>
      </c>
      <c r="O59" s="70">
        <v>13</v>
      </c>
      <c r="P59" s="70">
        <v>0</v>
      </c>
    </row>
    <row r="60" spans="1:16" s="38" customFormat="1" ht="21" customHeight="1" x14ac:dyDescent="0.2">
      <c r="A60" s="9" t="s">
        <v>137</v>
      </c>
      <c r="B60" s="36">
        <f t="shared" si="22"/>
        <v>-12293</v>
      </c>
      <c r="C60" s="36">
        <f t="shared" si="23"/>
        <v>10530</v>
      </c>
      <c r="D60" s="10">
        <v>923</v>
      </c>
      <c r="E60" s="10">
        <v>120</v>
      </c>
      <c r="F60" s="10">
        <v>454</v>
      </c>
      <c r="G60" s="10">
        <v>0</v>
      </c>
      <c r="H60" s="10">
        <v>9033</v>
      </c>
      <c r="I60" s="36">
        <f t="shared" si="24"/>
        <v>22823</v>
      </c>
      <c r="J60" s="10">
        <v>10</v>
      </c>
      <c r="K60" s="10">
        <v>22661</v>
      </c>
      <c r="L60" s="10">
        <v>0</v>
      </c>
      <c r="M60" s="10">
        <v>152</v>
      </c>
      <c r="N60" s="36">
        <f t="shared" si="25"/>
        <v>34</v>
      </c>
      <c r="O60" s="10">
        <v>34</v>
      </c>
      <c r="P60" s="10">
        <v>0</v>
      </c>
    </row>
    <row r="61" spans="1:16" s="38" customFormat="1" ht="21" customHeight="1" x14ac:dyDescent="0.2">
      <c r="A61" s="69" t="s">
        <v>138</v>
      </c>
      <c r="B61" s="74">
        <f t="shared" si="22"/>
        <v>-9409</v>
      </c>
      <c r="C61" s="74">
        <f t="shared" si="23"/>
        <v>12988</v>
      </c>
      <c r="D61" s="71">
        <v>893</v>
      </c>
      <c r="E61" s="71">
        <v>121</v>
      </c>
      <c r="F61" s="71">
        <v>468</v>
      </c>
      <c r="G61" s="71">
        <v>0</v>
      </c>
      <c r="H61" s="71">
        <v>11506</v>
      </c>
      <c r="I61" s="74">
        <f t="shared" si="24"/>
        <v>22397</v>
      </c>
      <c r="J61" s="71">
        <v>10</v>
      </c>
      <c r="K61" s="71">
        <v>22269</v>
      </c>
      <c r="L61" s="71">
        <v>0</v>
      </c>
      <c r="M61" s="71">
        <v>118</v>
      </c>
      <c r="N61" s="74">
        <f t="shared" si="25"/>
        <v>132</v>
      </c>
      <c r="O61" s="71">
        <v>132</v>
      </c>
      <c r="P61" s="71">
        <v>0</v>
      </c>
    </row>
    <row r="62" spans="1:16" s="38" customFormat="1" ht="21" customHeight="1" x14ac:dyDescent="0.2">
      <c r="A62" s="9" t="s">
        <v>139</v>
      </c>
      <c r="B62" s="36">
        <f t="shared" ref="B62:B69" si="26">+C62-I62</f>
        <v>-10662</v>
      </c>
      <c r="C62" s="36">
        <f t="shared" ref="C62:C69" si="27">+D62+E62+F62+G62+H62</f>
        <v>11917</v>
      </c>
      <c r="D62" s="10">
        <v>848</v>
      </c>
      <c r="E62" s="10">
        <v>124</v>
      </c>
      <c r="F62" s="10">
        <v>471</v>
      </c>
      <c r="G62" s="10">
        <v>0</v>
      </c>
      <c r="H62" s="10">
        <v>10474</v>
      </c>
      <c r="I62" s="36">
        <f t="shared" ref="I62:I69" si="28">+J62+K62+L62+M62</f>
        <v>22579</v>
      </c>
      <c r="J62" s="10">
        <v>5</v>
      </c>
      <c r="K62" s="10">
        <v>22457</v>
      </c>
      <c r="L62" s="10">
        <v>0</v>
      </c>
      <c r="M62" s="10">
        <v>117</v>
      </c>
      <c r="N62" s="36">
        <f t="shared" ref="N62:N69" si="29">+O62-P62</f>
        <v>127</v>
      </c>
      <c r="O62" s="10">
        <v>127</v>
      </c>
      <c r="P62" s="10">
        <v>0</v>
      </c>
    </row>
    <row r="63" spans="1:16" s="38" customFormat="1" ht="21" customHeight="1" x14ac:dyDescent="0.2">
      <c r="A63" s="69" t="s">
        <v>140</v>
      </c>
      <c r="B63" s="73">
        <f t="shared" si="26"/>
        <v>-11714</v>
      </c>
      <c r="C63" s="73">
        <f t="shared" si="27"/>
        <v>12144</v>
      </c>
      <c r="D63" s="70">
        <v>897</v>
      </c>
      <c r="E63" s="70">
        <v>133</v>
      </c>
      <c r="F63" s="70">
        <v>464</v>
      </c>
      <c r="G63" s="70">
        <v>0</v>
      </c>
      <c r="H63" s="70">
        <v>10650</v>
      </c>
      <c r="I63" s="73">
        <f t="shared" si="28"/>
        <v>23858</v>
      </c>
      <c r="J63" s="70">
        <v>2</v>
      </c>
      <c r="K63" s="70">
        <v>23739</v>
      </c>
      <c r="L63" s="70">
        <v>0</v>
      </c>
      <c r="M63" s="70">
        <v>117</v>
      </c>
      <c r="N63" s="73">
        <f t="shared" si="29"/>
        <v>82</v>
      </c>
      <c r="O63" s="70">
        <v>82</v>
      </c>
      <c r="P63" s="70">
        <v>0</v>
      </c>
    </row>
    <row r="64" spans="1:16" s="38" customFormat="1" ht="21" customHeight="1" x14ac:dyDescent="0.2">
      <c r="A64" s="9" t="s">
        <v>141</v>
      </c>
      <c r="B64" s="36">
        <f t="shared" si="26"/>
        <v>-11978</v>
      </c>
      <c r="C64" s="36">
        <f t="shared" si="27"/>
        <v>12456</v>
      </c>
      <c r="D64" s="10">
        <v>911</v>
      </c>
      <c r="E64" s="10">
        <v>147</v>
      </c>
      <c r="F64" s="10">
        <v>469</v>
      </c>
      <c r="G64" s="10">
        <v>0</v>
      </c>
      <c r="H64" s="10">
        <v>10929</v>
      </c>
      <c r="I64" s="36">
        <f t="shared" si="28"/>
        <v>24434</v>
      </c>
      <c r="J64" s="10">
        <v>13</v>
      </c>
      <c r="K64" s="10">
        <v>24305</v>
      </c>
      <c r="L64" s="10">
        <v>0</v>
      </c>
      <c r="M64" s="10">
        <v>116</v>
      </c>
      <c r="N64" s="36">
        <f t="shared" si="29"/>
        <v>73</v>
      </c>
      <c r="O64" s="10">
        <v>73</v>
      </c>
      <c r="P64" s="10">
        <v>0</v>
      </c>
    </row>
    <row r="65" spans="1:16" s="38" customFormat="1" ht="21" customHeight="1" x14ac:dyDescent="0.2">
      <c r="A65" s="69" t="s">
        <v>142</v>
      </c>
      <c r="B65" s="74">
        <f t="shared" si="26"/>
        <v>-10100</v>
      </c>
      <c r="C65" s="74">
        <f t="shared" si="27"/>
        <v>14672</v>
      </c>
      <c r="D65" s="71">
        <v>948</v>
      </c>
      <c r="E65" s="71">
        <v>162</v>
      </c>
      <c r="F65" s="71">
        <v>454</v>
      </c>
      <c r="G65" s="71">
        <v>0</v>
      </c>
      <c r="H65" s="71">
        <v>13108</v>
      </c>
      <c r="I65" s="74">
        <f t="shared" si="28"/>
        <v>24772</v>
      </c>
      <c r="J65" s="71">
        <v>24</v>
      </c>
      <c r="K65" s="71">
        <v>24643</v>
      </c>
      <c r="L65" s="71">
        <v>0</v>
      </c>
      <c r="M65" s="71">
        <v>105</v>
      </c>
      <c r="N65" s="74">
        <f t="shared" si="29"/>
        <v>344</v>
      </c>
      <c r="O65" s="71">
        <v>344</v>
      </c>
      <c r="P65" s="71">
        <v>0</v>
      </c>
    </row>
    <row r="66" spans="1:16" s="38" customFormat="1" ht="21" customHeight="1" x14ac:dyDescent="0.2">
      <c r="A66" s="35" t="s">
        <v>143</v>
      </c>
      <c r="B66" s="36">
        <f t="shared" si="26"/>
        <v>-13469</v>
      </c>
      <c r="C66" s="36">
        <f t="shared" si="27"/>
        <v>13270</v>
      </c>
      <c r="D66" s="36">
        <v>967</v>
      </c>
      <c r="E66" s="36">
        <v>149</v>
      </c>
      <c r="F66" s="36">
        <v>474</v>
      </c>
      <c r="G66" s="36">
        <v>0</v>
      </c>
      <c r="H66" s="36">
        <v>11680</v>
      </c>
      <c r="I66" s="36">
        <f t="shared" si="28"/>
        <v>26739</v>
      </c>
      <c r="J66" s="36">
        <v>9</v>
      </c>
      <c r="K66" s="36">
        <v>26625</v>
      </c>
      <c r="L66" s="36">
        <v>0</v>
      </c>
      <c r="M66" s="36">
        <v>105</v>
      </c>
      <c r="N66" s="36">
        <f t="shared" si="29"/>
        <v>318</v>
      </c>
      <c r="O66" s="36">
        <v>318</v>
      </c>
      <c r="P66" s="36">
        <v>0</v>
      </c>
    </row>
    <row r="67" spans="1:16" s="38" customFormat="1" ht="21" customHeight="1" x14ac:dyDescent="0.2">
      <c r="A67" s="72" t="s">
        <v>144</v>
      </c>
      <c r="B67" s="73">
        <f t="shared" si="26"/>
        <v>-11755</v>
      </c>
      <c r="C67" s="73">
        <f t="shared" si="27"/>
        <v>12930</v>
      </c>
      <c r="D67" s="73">
        <v>891</v>
      </c>
      <c r="E67" s="73">
        <v>135</v>
      </c>
      <c r="F67" s="73">
        <v>480</v>
      </c>
      <c r="G67" s="73">
        <v>0</v>
      </c>
      <c r="H67" s="73">
        <v>11424</v>
      </c>
      <c r="I67" s="73">
        <f t="shared" si="28"/>
        <v>24685</v>
      </c>
      <c r="J67" s="73">
        <v>8</v>
      </c>
      <c r="K67" s="73">
        <v>24576</v>
      </c>
      <c r="L67" s="73">
        <v>0</v>
      </c>
      <c r="M67" s="73">
        <v>101</v>
      </c>
      <c r="N67" s="73">
        <f t="shared" si="29"/>
        <v>636</v>
      </c>
      <c r="O67" s="73">
        <v>636</v>
      </c>
      <c r="P67" s="73">
        <v>0</v>
      </c>
    </row>
    <row r="68" spans="1:16" s="38" customFormat="1" ht="21" customHeight="1" x14ac:dyDescent="0.2">
      <c r="A68" s="35" t="s">
        <v>145</v>
      </c>
      <c r="B68" s="36">
        <f t="shared" si="26"/>
        <v>-11169</v>
      </c>
      <c r="C68" s="36">
        <f t="shared" si="27"/>
        <v>12412</v>
      </c>
      <c r="D68" s="36">
        <v>904</v>
      </c>
      <c r="E68" s="36">
        <v>154</v>
      </c>
      <c r="F68" s="36">
        <v>523</v>
      </c>
      <c r="G68" s="36">
        <v>0</v>
      </c>
      <c r="H68" s="36">
        <v>10831</v>
      </c>
      <c r="I68" s="36">
        <f t="shared" si="28"/>
        <v>23581</v>
      </c>
      <c r="J68" s="36">
        <v>11</v>
      </c>
      <c r="K68" s="36">
        <v>23470</v>
      </c>
      <c r="L68" s="36">
        <v>0</v>
      </c>
      <c r="M68" s="36">
        <v>100</v>
      </c>
      <c r="N68" s="36">
        <f t="shared" si="29"/>
        <v>1140</v>
      </c>
      <c r="O68" s="36">
        <v>1140</v>
      </c>
      <c r="P68" s="36">
        <v>0</v>
      </c>
    </row>
    <row r="69" spans="1:16" s="38" customFormat="1" ht="21" customHeight="1" x14ac:dyDescent="0.2">
      <c r="A69" s="72" t="s">
        <v>146</v>
      </c>
      <c r="B69" s="74">
        <f t="shared" si="26"/>
        <v>-7719</v>
      </c>
      <c r="C69" s="74">
        <f t="shared" si="27"/>
        <v>15024</v>
      </c>
      <c r="D69" s="74">
        <v>886</v>
      </c>
      <c r="E69" s="74">
        <v>1304</v>
      </c>
      <c r="F69" s="74">
        <v>509</v>
      </c>
      <c r="G69" s="74">
        <v>0</v>
      </c>
      <c r="H69" s="74">
        <v>12325</v>
      </c>
      <c r="I69" s="74">
        <f t="shared" si="28"/>
        <v>22743</v>
      </c>
      <c r="J69" s="74">
        <v>12</v>
      </c>
      <c r="K69" s="74">
        <v>22666</v>
      </c>
      <c r="L69" s="74">
        <v>0</v>
      </c>
      <c r="M69" s="74">
        <v>65</v>
      </c>
      <c r="N69" s="74">
        <f t="shared" si="29"/>
        <v>622</v>
      </c>
      <c r="O69" s="74">
        <v>622</v>
      </c>
      <c r="P69" s="74">
        <v>0</v>
      </c>
    </row>
    <row r="70" spans="1:16" s="38" customFormat="1" ht="21" customHeight="1" x14ac:dyDescent="0.2">
      <c r="A70" s="35" t="s">
        <v>148</v>
      </c>
      <c r="B70" s="36">
        <f t="shared" ref="B70:B73" si="30">+C70-I70</f>
        <v>-8781</v>
      </c>
      <c r="C70" s="36">
        <f t="shared" ref="C70:C73" si="31">+D70+E70+F70+G70+H70</f>
        <v>13581</v>
      </c>
      <c r="D70" s="36">
        <v>1517</v>
      </c>
      <c r="E70" s="36">
        <v>1377</v>
      </c>
      <c r="F70" s="36">
        <v>506</v>
      </c>
      <c r="G70" s="36">
        <v>0</v>
      </c>
      <c r="H70" s="36">
        <v>10181</v>
      </c>
      <c r="I70" s="36">
        <f t="shared" ref="I70:I73" si="32">+J70+K70+L70+M70</f>
        <v>22362</v>
      </c>
      <c r="J70" s="36">
        <v>11</v>
      </c>
      <c r="K70" s="36">
        <v>22287</v>
      </c>
      <c r="L70" s="36">
        <v>0</v>
      </c>
      <c r="M70" s="36">
        <v>64</v>
      </c>
      <c r="N70" s="36">
        <f t="shared" ref="N70:N73" si="33">+O70-P70</f>
        <v>615</v>
      </c>
      <c r="O70" s="36">
        <v>615</v>
      </c>
      <c r="P70" s="36">
        <v>0</v>
      </c>
    </row>
    <row r="71" spans="1:16" s="38" customFormat="1" ht="21" customHeight="1" x14ac:dyDescent="0.2">
      <c r="A71" s="72" t="s">
        <v>149</v>
      </c>
      <c r="B71" s="73">
        <f t="shared" si="30"/>
        <v>-9537</v>
      </c>
      <c r="C71" s="73">
        <f t="shared" si="31"/>
        <v>12960</v>
      </c>
      <c r="D71" s="73">
        <v>1589</v>
      </c>
      <c r="E71" s="73">
        <v>1427</v>
      </c>
      <c r="F71" s="73">
        <v>499</v>
      </c>
      <c r="G71" s="73">
        <v>0</v>
      </c>
      <c r="H71" s="73">
        <v>9445</v>
      </c>
      <c r="I71" s="73">
        <f t="shared" si="32"/>
        <v>22497</v>
      </c>
      <c r="J71" s="73">
        <v>5</v>
      </c>
      <c r="K71" s="73">
        <v>22377</v>
      </c>
      <c r="L71" s="73">
        <v>0</v>
      </c>
      <c r="M71" s="73">
        <v>115</v>
      </c>
      <c r="N71" s="73">
        <f t="shared" si="33"/>
        <v>785</v>
      </c>
      <c r="O71" s="73">
        <v>785</v>
      </c>
      <c r="P71" s="73">
        <v>0</v>
      </c>
    </row>
    <row r="72" spans="1:16" s="38" customFormat="1" ht="21" customHeight="1" x14ac:dyDescent="0.2">
      <c r="A72" s="35" t="s">
        <v>150</v>
      </c>
      <c r="B72" s="36">
        <f t="shared" si="30"/>
        <v>-8695</v>
      </c>
      <c r="C72" s="36">
        <f t="shared" si="31"/>
        <v>12231</v>
      </c>
      <c r="D72" s="36">
        <v>1541</v>
      </c>
      <c r="E72" s="36">
        <v>1433</v>
      </c>
      <c r="F72" s="36">
        <v>503</v>
      </c>
      <c r="G72" s="36">
        <v>0</v>
      </c>
      <c r="H72" s="36">
        <v>8754</v>
      </c>
      <c r="I72" s="36">
        <f t="shared" si="32"/>
        <v>20926</v>
      </c>
      <c r="J72" s="36">
        <v>14</v>
      </c>
      <c r="K72" s="36">
        <v>20798</v>
      </c>
      <c r="L72" s="36">
        <v>0</v>
      </c>
      <c r="M72" s="36">
        <v>114</v>
      </c>
      <c r="N72" s="36">
        <f t="shared" si="33"/>
        <v>555</v>
      </c>
      <c r="O72" s="36">
        <v>555</v>
      </c>
      <c r="P72" s="36">
        <v>0</v>
      </c>
    </row>
    <row r="73" spans="1:16" s="38" customFormat="1" ht="21" customHeight="1" x14ac:dyDescent="0.2">
      <c r="A73" s="72" t="s">
        <v>151</v>
      </c>
      <c r="B73" s="74">
        <f t="shared" si="30"/>
        <v>-5519</v>
      </c>
      <c r="C73" s="74">
        <f t="shared" si="31"/>
        <v>15975</v>
      </c>
      <c r="D73" s="74">
        <v>1571</v>
      </c>
      <c r="E73" s="74">
        <v>2135</v>
      </c>
      <c r="F73" s="74">
        <v>507</v>
      </c>
      <c r="G73" s="74">
        <v>0</v>
      </c>
      <c r="H73" s="74">
        <v>11762</v>
      </c>
      <c r="I73" s="74">
        <f t="shared" si="32"/>
        <v>21494</v>
      </c>
      <c r="J73" s="74">
        <v>19</v>
      </c>
      <c r="K73" s="74">
        <v>21408</v>
      </c>
      <c r="L73" s="74">
        <v>0</v>
      </c>
      <c r="M73" s="74">
        <v>67</v>
      </c>
      <c r="N73" s="74">
        <f t="shared" si="33"/>
        <v>324</v>
      </c>
      <c r="O73" s="74">
        <v>324</v>
      </c>
      <c r="P73" s="74">
        <v>0</v>
      </c>
    </row>
    <row r="74" spans="1:16" s="38" customFormat="1" ht="21" customHeight="1" x14ac:dyDescent="0.2">
      <c r="A74" s="35" t="s">
        <v>152</v>
      </c>
      <c r="B74" s="36">
        <f t="shared" ref="B74:B77" si="34">+C74-I74</f>
        <v>-7212</v>
      </c>
      <c r="C74" s="36">
        <f t="shared" ref="C74:C77" si="35">+D74+E74+F74+G74+H74</f>
        <v>15131</v>
      </c>
      <c r="D74" s="36">
        <v>3352</v>
      </c>
      <c r="E74" s="36">
        <v>2453</v>
      </c>
      <c r="F74" s="36">
        <v>505</v>
      </c>
      <c r="G74" s="36">
        <v>0</v>
      </c>
      <c r="H74" s="36">
        <v>8821</v>
      </c>
      <c r="I74" s="36">
        <f t="shared" ref="I74:I77" si="36">+J74+K74+L74+M74</f>
        <v>22343</v>
      </c>
      <c r="J74" s="36">
        <v>63</v>
      </c>
      <c r="K74" s="36">
        <v>20500</v>
      </c>
      <c r="L74" s="36">
        <v>0</v>
      </c>
      <c r="M74" s="36">
        <v>1780</v>
      </c>
      <c r="N74" s="36">
        <f t="shared" ref="N74:N77" si="37">+O74-P74</f>
        <v>303</v>
      </c>
      <c r="O74" s="36">
        <v>303</v>
      </c>
      <c r="P74" s="36">
        <v>0</v>
      </c>
    </row>
    <row r="75" spans="1:16" s="38" customFormat="1" ht="21" customHeight="1" x14ac:dyDescent="0.2">
      <c r="A75" s="72" t="s">
        <v>153</v>
      </c>
      <c r="B75" s="73">
        <f t="shared" si="34"/>
        <v>-11973</v>
      </c>
      <c r="C75" s="73">
        <f t="shared" si="35"/>
        <v>14161</v>
      </c>
      <c r="D75" s="73">
        <v>3507</v>
      </c>
      <c r="E75" s="73">
        <v>2647</v>
      </c>
      <c r="F75" s="73">
        <v>508</v>
      </c>
      <c r="G75" s="73">
        <v>0</v>
      </c>
      <c r="H75" s="73">
        <v>7499</v>
      </c>
      <c r="I75" s="73">
        <f t="shared" si="36"/>
        <v>26134</v>
      </c>
      <c r="J75" s="73">
        <v>36</v>
      </c>
      <c r="K75" s="73">
        <v>24244</v>
      </c>
      <c r="L75" s="73">
        <v>0</v>
      </c>
      <c r="M75" s="73">
        <v>1854</v>
      </c>
      <c r="N75" s="73">
        <f t="shared" si="37"/>
        <v>207</v>
      </c>
      <c r="O75" s="73">
        <v>207</v>
      </c>
      <c r="P75" s="73">
        <v>0</v>
      </c>
    </row>
    <row r="76" spans="1:16" s="38" customFormat="1" ht="21" customHeight="1" x14ac:dyDescent="0.2">
      <c r="A76" s="35" t="s">
        <v>154</v>
      </c>
      <c r="B76" s="36">
        <f t="shared" si="34"/>
        <v>-11465</v>
      </c>
      <c r="C76" s="36">
        <f t="shared" si="35"/>
        <v>15823</v>
      </c>
      <c r="D76" s="36">
        <v>3638</v>
      </c>
      <c r="E76" s="36">
        <v>2765</v>
      </c>
      <c r="F76" s="36">
        <v>515</v>
      </c>
      <c r="G76" s="36">
        <v>0</v>
      </c>
      <c r="H76" s="36">
        <v>8905</v>
      </c>
      <c r="I76" s="36">
        <f t="shared" si="36"/>
        <v>27288</v>
      </c>
      <c r="J76" s="36">
        <v>80</v>
      </c>
      <c r="K76" s="36">
        <v>25277</v>
      </c>
      <c r="L76" s="36">
        <v>0</v>
      </c>
      <c r="M76" s="36">
        <v>1931</v>
      </c>
      <c r="N76" s="36">
        <f t="shared" si="37"/>
        <v>160</v>
      </c>
      <c r="O76" s="36">
        <v>160</v>
      </c>
      <c r="P76" s="36">
        <v>0</v>
      </c>
    </row>
    <row r="77" spans="1:16" s="38" customFormat="1" ht="21" customHeight="1" x14ac:dyDescent="0.2">
      <c r="A77" s="72" t="s">
        <v>155</v>
      </c>
      <c r="B77" s="74">
        <f t="shared" si="34"/>
        <v>-9651</v>
      </c>
      <c r="C77" s="74">
        <f t="shared" si="35"/>
        <v>19626</v>
      </c>
      <c r="D77" s="74">
        <v>3791</v>
      </c>
      <c r="E77" s="74">
        <v>3722</v>
      </c>
      <c r="F77" s="74">
        <v>521</v>
      </c>
      <c r="G77" s="74">
        <v>0</v>
      </c>
      <c r="H77" s="74">
        <v>11592</v>
      </c>
      <c r="I77" s="74">
        <f t="shared" si="36"/>
        <v>29277</v>
      </c>
      <c r="J77" s="74">
        <v>55</v>
      </c>
      <c r="K77" s="74">
        <v>27385</v>
      </c>
      <c r="L77" s="74">
        <v>0</v>
      </c>
      <c r="M77" s="74">
        <v>1837</v>
      </c>
      <c r="N77" s="74">
        <f t="shared" si="37"/>
        <v>481</v>
      </c>
      <c r="O77" s="74">
        <v>481</v>
      </c>
      <c r="P77" s="74">
        <v>0</v>
      </c>
    </row>
    <row r="78" spans="1:16" s="38" customFormat="1" ht="21" customHeight="1" x14ac:dyDescent="0.2">
      <c r="A78" s="35" t="s">
        <v>157</v>
      </c>
      <c r="B78" s="36">
        <f t="shared" ref="B78:B81" si="38">+C78-I78</f>
        <v>-18077</v>
      </c>
      <c r="C78" s="36">
        <f t="shared" ref="C78:C81" si="39">+D78+E78+F78+G78+H78</f>
        <v>16485</v>
      </c>
      <c r="D78" s="36">
        <v>3647</v>
      </c>
      <c r="E78" s="36">
        <v>3905</v>
      </c>
      <c r="F78" s="36">
        <v>512</v>
      </c>
      <c r="G78" s="36">
        <v>0</v>
      </c>
      <c r="H78" s="36">
        <v>8421</v>
      </c>
      <c r="I78" s="36">
        <f t="shared" ref="I78:I81" si="40">+J78+K78+L78+M78</f>
        <v>34562</v>
      </c>
      <c r="J78" s="36">
        <v>74</v>
      </c>
      <c r="K78" s="36">
        <v>32730</v>
      </c>
      <c r="L78" s="36">
        <v>0</v>
      </c>
      <c r="M78" s="36">
        <v>1758</v>
      </c>
      <c r="N78" s="36">
        <f t="shared" ref="N78:N81" si="41">+O78-P78</f>
        <v>462</v>
      </c>
      <c r="O78" s="36">
        <v>462</v>
      </c>
      <c r="P78" s="36">
        <v>0</v>
      </c>
    </row>
    <row r="79" spans="1:16" s="38" customFormat="1" ht="21" customHeight="1" x14ac:dyDescent="0.2">
      <c r="A79" s="72" t="s">
        <v>158</v>
      </c>
      <c r="B79" s="73">
        <f t="shared" si="38"/>
        <v>-21650</v>
      </c>
      <c r="C79" s="73">
        <f t="shared" si="39"/>
        <v>14949</v>
      </c>
      <c r="D79" s="73">
        <v>3686</v>
      </c>
      <c r="E79" s="73">
        <v>4046</v>
      </c>
      <c r="F79" s="73">
        <v>506</v>
      </c>
      <c r="G79" s="73">
        <v>0</v>
      </c>
      <c r="H79" s="73">
        <v>6711</v>
      </c>
      <c r="I79" s="73">
        <f t="shared" si="40"/>
        <v>36599</v>
      </c>
      <c r="J79" s="73">
        <v>63</v>
      </c>
      <c r="K79" s="73">
        <v>34944</v>
      </c>
      <c r="L79" s="73">
        <v>0</v>
      </c>
      <c r="M79" s="73">
        <v>1592</v>
      </c>
      <c r="N79" s="73">
        <f t="shared" si="41"/>
        <v>368</v>
      </c>
      <c r="O79" s="73">
        <v>368</v>
      </c>
      <c r="P79" s="73">
        <v>0</v>
      </c>
    </row>
    <row r="80" spans="1:16" s="38" customFormat="1" ht="21" customHeight="1" x14ac:dyDescent="0.2">
      <c r="A80" s="35" t="s">
        <v>159</v>
      </c>
      <c r="B80" s="36">
        <f t="shared" si="38"/>
        <v>-21799</v>
      </c>
      <c r="C80" s="36">
        <f t="shared" si="39"/>
        <v>13560</v>
      </c>
      <c r="D80" s="36">
        <v>3609</v>
      </c>
      <c r="E80" s="36">
        <v>4163</v>
      </c>
      <c r="F80" s="36">
        <v>508</v>
      </c>
      <c r="G80" s="36">
        <v>1</v>
      </c>
      <c r="H80" s="36">
        <v>5279</v>
      </c>
      <c r="I80" s="36">
        <f t="shared" si="40"/>
        <v>35359</v>
      </c>
      <c r="J80" s="36">
        <v>50</v>
      </c>
      <c r="K80" s="36">
        <v>33755</v>
      </c>
      <c r="L80" s="36">
        <v>0</v>
      </c>
      <c r="M80" s="36">
        <v>1554</v>
      </c>
      <c r="N80" s="36">
        <f t="shared" si="41"/>
        <v>107</v>
      </c>
      <c r="O80" s="36">
        <v>107</v>
      </c>
      <c r="P80" s="36">
        <v>0</v>
      </c>
    </row>
    <row r="81" spans="1:16" s="38" customFormat="1" ht="21" customHeight="1" x14ac:dyDescent="0.2">
      <c r="A81" s="39" t="s">
        <v>160</v>
      </c>
      <c r="B81" s="41">
        <f t="shared" si="38"/>
        <v>-16976</v>
      </c>
      <c r="C81" s="41">
        <f t="shared" si="39"/>
        <v>17114</v>
      </c>
      <c r="D81" s="41">
        <v>3535</v>
      </c>
      <c r="E81" s="41">
        <v>5460</v>
      </c>
      <c r="F81" s="41">
        <v>512</v>
      </c>
      <c r="G81" s="41">
        <v>0</v>
      </c>
      <c r="H81" s="41">
        <v>7607</v>
      </c>
      <c r="I81" s="41">
        <f t="shared" si="40"/>
        <v>34090</v>
      </c>
      <c r="J81" s="41">
        <v>59</v>
      </c>
      <c r="K81" s="41">
        <v>32704</v>
      </c>
      <c r="L81" s="41">
        <v>0</v>
      </c>
      <c r="M81" s="41">
        <v>1327</v>
      </c>
      <c r="N81" s="41">
        <f t="shared" si="41"/>
        <v>797</v>
      </c>
      <c r="O81" s="41">
        <v>797</v>
      </c>
      <c r="P81" s="41">
        <v>0</v>
      </c>
    </row>
    <row r="82" spans="1:16" s="38" customFormat="1" ht="21" customHeight="1" x14ac:dyDescent="0.2">
      <c r="A82" s="35" t="s">
        <v>161</v>
      </c>
      <c r="B82" s="36">
        <f t="shared" ref="B82:B85" si="42">+C82-I82</f>
        <v>-18223</v>
      </c>
      <c r="C82" s="36">
        <f t="shared" ref="C82:C85" si="43">+D82+E82+F82+G82+H82</f>
        <v>16592</v>
      </c>
      <c r="D82" s="36">
        <v>3481</v>
      </c>
      <c r="E82" s="36">
        <v>5557</v>
      </c>
      <c r="F82" s="36">
        <v>506</v>
      </c>
      <c r="G82" s="36">
        <v>0</v>
      </c>
      <c r="H82" s="36">
        <v>7048</v>
      </c>
      <c r="I82" s="36">
        <f t="shared" ref="I82:I85" si="44">+J82+K82+L82+M82</f>
        <v>34815</v>
      </c>
      <c r="J82" s="36">
        <v>58</v>
      </c>
      <c r="K82" s="36">
        <v>33454</v>
      </c>
      <c r="L82" s="36">
        <v>0</v>
      </c>
      <c r="M82" s="36">
        <v>1303</v>
      </c>
      <c r="N82" s="36">
        <f t="shared" ref="N82:N85" si="45">+O82-P82</f>
        <v>761</v>
      </c>
      <c r="O82" s="36">
        <v>761</v>
      </c>
      <c r="P82" s="36">
        <v>0</v>
      </c>
    </row>
    <row r="83" spans="1:16" s="38" customFormat="1" ht="21" customHeight="1" x14ac:dyDescent="0.2">
      <c r="A83" s="72" t="s">
        <v>162</v>
      </c>
      <c r="B83" s="73">
        <f t="shared" si="42"/>
        <v>-16380</v>
      </c>
      <c r="C83" s="73">
        <f t="shared" si="43"/>
        <v>15774</v>
      </c>
      <c r="D83" s="73">
        <v>3296</v>
      </c>
      <c r="E83" s="73">
        <v>5748</v>
      </c>
      <c r="F83" s="73">
        <v>487</v>
      </c>
      <c r="G83" s="73">
        <v>0</v>
      </c>
      <c r="H83" s="73">
        <v>6243</v>
      </c>
      <c r="I83" s="73">
        <f t="shared" si="44"/>
        <v>32154</v>
      </c>
      <c r="J83" s="73">
        <v>43</v>
      </c>
      <c r="K83" s="73">
        <v>31049</v>
      </c>
      <c r="L83" s="73">
        <v>0</v>
      </c>
      <c r="M83" s="73">
        <v>1062</v>
      </c>
      <c r="N83" s="73">
        <f t="shared" si="45"/>
        <v>437</v>
      </c>
      <c r="O83" s="73">
        <v>437</v>
      </c>
      <c r="P83" s="73">
        <v>0</v>
      </c>
    </row>
    <row r="84" spans="1:16" s="38" customFormat="1" ht="21" customHeight="1" x14ac:dyDescent="0.2">
      <c r="A84" s="35" t="s">
        <v>163</v>
      </c>
      <c r="B84" s="36">
        <f t="shared" si="42"/>
        <v>-17916</v>
      </c>
      <c r="C84" s="36">
        <f t="shared" si="43"/>
        <v>13747</v>
      </c>
      <c r="D84" s="36">
        <v>3130</v>
      </c>
      <c r="E84" s="36">
        <v>5762</v>
      </c>
      <c r="F84" s="36">
        <v>495</v>
      </c>
      <c r="G84" s="36">
        <v>0</v>
      </c>
      <c r="H84" s="36">
        <v>4360</v>
      </c>
      <c r="I84" s="36">
        <f t="shared" si="44"/>
        <v>31663</v>
      </c>
      <c r="J84" s="36">
        <v>55</v>
      </c>
      <c r="K84" s="36">
        <v>30607</v>
      </c>
      <c r="L84" s="36">
        <v>0</v>
      </c>
      <c r="M84" s="36">
        <v>1001</v>
      </c>
      <c r="N84" s="36">
        <f t="shared" si="45"/>
        <v>249</v>
      </c>
      <c r="O84" s="36">
        <v>249</v>
      </c>
      <c r="P84" s="36">
        <v>0</v>
      </c>
    </row>
    <row r="85" spans="1:16" s="38" customFormat="1" ht="21" customHeight="1" x14ac:dyDescent="0.2">
      <c r="A85" s="72" t="s">
        <v>164</v>
      </c>
      <c r="B85" s="41">
        <f t="shared" si="42"/>
        <v>-20132</v>
      </c>
      <c r="C85" s="41">
        <f t="shared" si="43"/>
        <v>15722</v>
      </c>
      <c r="D85" s="41">
        <v>3353</v>
      </c>
      <c r="E85" s="41">
        <v>7510</v>
      </c>
      <c r="F85" s="41">
        <v>511</v>
      </c>
      <c r="G85" s="41">
        <v>0</v>
      </c>
      <c r="H85" s="41">
        <v>4348</v>
      </c>
      <c r="I85" s="41">
        <f t="shared" si="44"/>
        <v>35854</v>
      </c>
      <c r="J85" s="41">
        <v>71</v>
      </c>
      <c r="K85" s="41">
        <v>34883</v>
      </c>
      <c r="L85" s="41">
        <v>0</v>
      </c>
      <c r="M85" s="41">
        <v>900</v>
      </c>
      <c r="N85" s="41">
        <f t="shared" si="45"/>
        <v>2</v>
      </c>
      <c r="O85" s="41">
        <v>2</v>
      </c>
      <c r="P85" s="41">
        <v>0</v>
      </c>
    </row>
    <row r="86" spans="1:16" s="38" customFormat="1" ht="21" customHeight="1" x14ac:dyDescent="0.2">
      <c r="A86" s="35" t="s">
        <v>165</v>
      </c>
      <c r="B86" s="36">
        <f t="shared" ref="B86:B89" si="46">+C86-I86</f>
        <v>-21559</v>
      </c>
      <c r="C86" s="36">
        <f t="shared" ref="C86:C89" si="47">+D86+E86+F86+G86+H86</f>
        <v>15212</v>
      </c>
      <c r="D86" s="36">
        <v>3437</v>
      </c>
      <c r="E86" s="36">
        <v>7535</v>
      </c>
      <c r="F86" s="36">
        <v>515</v>
      </c>
      <c r="G86" s="36">
        <v>0</v>
      </c>
      <c r="H86" s="36">
        <v>3725</v>
      </c>
      <c r="I86" s="36">
        <f t="shared" ref="I86:I89" si="48">+J86+K86+L86+M86</f>
        <v>36771</v>
      </c>
      <c r="J86" s="36">
        <v>84</v>
      </c>
      <c r="K86" s="36">
        <v>35750</v>
      </c>
      <c r="L86" s="36">
        <v>0</v>
      </c>
      <c r="M86" s="36">
        <v>937</v>
      </c>
      <c r="N86" s="36">
        <f t="shared" ref="N86:N89" si="49">+O86-P86</f>
        <v>2</v>
      </c>
      <c r="O86" s="36">
        <v>2</v>
      </c>
      <c r="P86" s="36">
        <v>0</v>
      </c>
    </row>
    <row r="87" spans="1:16" s="38" customFormat="1" ht="21" customHeight="1" x14ac:dyDescent="0.2">
      <c r="A87" s="72" t="s">
        <v>166</v>
      </c>
      <c r="B87" s="73">
        <f t="shared" si="46"/>
        <v>-23038</v>
      </c>
      <c r="C87" s="73">
        <f t="shared" si="47"/>
        <v>13294</v>
      </c>
      <c r="D87" s="73">
        <v>3424</v>
      </c>
      <c r="E87" s="73">
        <v>7574</v>
      </c>
      <c r="F87" s="73">
        <v>512</v>
      </c>
      <c r="G87" s="73">
        <v>0</v>
      </c>
      <c r="H87" s="73">
        <v>1784</v>
      </c>
      <c r="I87" s="73">
        <f t="shared" si="48"/>
        <v>36332</v>
      </c>
      <c r="J87" s="73">
        <v>85</v>
      </c>
      <c r="K87" s="73">
        <v>35502</v>
      </c>
      <c r="L87" s="73">
        <v>0</v>
      </c>
      <c r="M87" s="73">
        <v>745</v>
      </c>
      <c r="N87" s="73">
        <f t="shared" si="49"/>
        <v>0</v>
      </c>
      <c r="O87" s="73">
        <v>0</v>
      </c>
      <c r="P87" s="73">
        <v>0</v>
      </c>
    </row>
    <row r="88" spans="1:16" s="38" customFormat="1" ht="21" customHeight="1" x14ac:dyDescent="0.2">
      <c r="A88" s="35" t="s">
        <v>167</v>
      </c>
      <c r="B88" s="36">
        <f t="shared" si="46"/>
        <v>-21607</v>
      </c>
      <c r="C88" s="36">
        <f t="shared" si="47"/>
        <v>13949</v>
      </c>
      <c r="D88" s="36">
        <v>3361</v>
      </c>
      <c r="E88" s="36">
        <v>7750</v>
      </c>
      <c r="F88" s="36">
        <v>518</v>
      </c>
      <c r="G88" s="36">
        <v>0</v>
      </c>
      <c r="H88" s="36">
        <v>2320</v>
      </c>
      <c r="I88" s="36">
        <f t="shared" si="48"/>
        <v>35556</v>
      </c>
      <c r="J88" s="36">
        <v>81</v>
      </c>
      <c r="K88" s="36">
        <v>34653</v>
      </c>
      <c r="L88" s="36">
        <v>0</v>
      </c>
      <c r="M88" s="36">
        <v>822</v>
      </c>
      <c r="N88" s="36">
        <f t="shared" si="49"/>
        <v>1413</v>
      </c>
      <c r="O88" s="36">
        <v>1413</v>
      </c>
      <c r="P88" s="36">
        <v>0</v>
      </c>
    </row>
    <row r="89" spans="1:16" s="38" customFormat="1" ht="21" customHeight="1" x14ac:dyDescent="0.2">
      <c r="A89" s="72" t="s">
        <v>168</v>
      </c>
      <c r="B89" s="41">
        <f t="shared" si="46"/>
        <v>-23332</v>
      </c>
      <c r="C89" s="41">
        <f t="shared" si="47"/>
        <v>19886</v>
      </c>
      <c r="D89" s="41">
        <v>3483</v>
      </c>
      <c r="E89" s="41">
        <v>8259</v>
      </c>
      <c r="F89" s="41">
        <v>536</v>
      </c>
      <c r="G89" s="41">
        <v>29</v>
      </c>
      <c r="H89" s="41">
        <v>7579</v>
      </c>
      <c r="I89" s="41">
        <f t="shared" si="48"/>
        <v>43218</v>
      </c>
      <c r="J89" s="41">
        <v>117</v>
      </c>
      <c r="K89" s="41">
        <v>41386</v>
      </c>
      <c r="L89" s="41">
        <v>0</v>
      </c>
      <c r="M89" s="41">
        <v>1715</v>
      </c>
      <c r="N89" s="41">
        <f t="shared" si="49"/>
        <v>2139</v>
      </c>
      <c r="O89" s="41">
        <v>2145</v>
      </c>
      <c r="P89" s="41">
        <v>6</v>
      </c>
    </row>
  </sheetData>
  <mergeCells count="10">
    <mergeCell ref="A5:A8"/>
    <mergeCell ref="B5:P5"/>
    <mergeCell ref="B6:M6"/>
    <mergeCell ref="N6:P6"/>
    <mergeCell ref="B7:B8"/>
    <mergeCell ref="C7:H7"/>
    <mergeCell ref="I7:M7"/>
    <mergeCell ref="N7:N8"/>
    <mergeCell ref="O7:O8"/>
    <mergeCell ref="P7:P8"/>
  </mergeCells>
  <pageMargins left="0" right="0.19685039370078741" top="0.27559055118110237" bottom="0.19685039370078741" header="0.27559055118110237" footer="0.15748031496062992"/>
  <pageSetup paperSize="9" scale="58" fitToHeight="4" orientation="landscape" r:id="rId1"/>
  <headerFooter alignWithMargins="0"/>
  <rowBreaks count="1" manualBreakCount="1">
    <brk id="81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2"/>
  </sheetPr>
  <dimension ref="A1:BM90"/>
  <sheetViews>
    <sheetView showGridLines="0" view="pageBreakPreview" zoomScale="80" zoomScaleNormal="100" zoomScaleSheetLayoutView="80" workbookViewId="0">
      <pane ySplit="10" topLeftCell="A71" activePane="bottomLeft" state="frozen"/>
      <selection sqref="A1:XFD1048576"/>
      <selection pane="bottomLeft" sqref="A1:XFD1048576"/>
    </sheetView>
  </sheetViews>
  <sheetFormatPr defaultColWidth="9.140625" defaultRowHeight="12.75" x14ac:dyDescent="0.2"/>
  <cols>
    <col min="1" max="1" width="13.42578125" style="3" customWidth="1"/>
    <col min="2" max="15" width="14.7109375" style="3" customWidth="1"/>
    <col min="16" max="17" width="16.28515625" style="3" customWidth="1"/>
    <col min="18" max="20" width="15.5703125" style="3" customWidth="1"/>
    <col min="21" max="22" width="16.28515625" style="3" customWidth="1"/>
    <col min="23" max="16384" width="9.140625" style="3"/>
  </cols>
  <sheetData>
    <row r="1" spans="1:65" s="2" customFormat="1" ht="18" x14ac:dyDescent="0.2">
      <c r="A1" s="1" t="s">
        <v>169</v>
      </c>
    </row>
    <row r="3" spans="1:65" ht="15.75" x14ac:dyDescent="0.25">
      <c r="A3" s="5" t="s">
        <v>79</v>
      </c>
      <c r="C3" s="5"/>
      <c r="D3" s="5"/>
    </row>
    <row r="4" spans="1:65" x14ac:dyDescent="0.2">
      <c r="R4" s="6"/>
      <c r="S4" s="6"/>
      <c r="T4" s="6"/>
      <c r="U4" s="6"/>
      <c r="V4" s="6"/>
    </row>
    <row r="5" spans="1:65" ht="21" customHeight="1" x14ac:dyDescent="0.25">
      <c r="A5" s="87"/>
      <c r="B5" s="211" t="s">
        <v>80</v>
      </c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3"/>
    </row>
    <row r="6" spans="1:65" ht="22.5" customHeight="1" x14ac:dyDescent="0.2">
      <c r="A6" s="92"/>
      <c r="B6" s="127" t="s">
        <v>12</v>
      </c>
      <c r="C6" s="129" t="s">
        <v>13</v>
      </c>
      <c r="D6" s="131" t="s">
        <v>14</v>
      </c>
      <c r="E6" s="133" t="s">
        <v>15</v>
      </c>
      <c r="F6" s="122"/>
      <c r="G6" s="122"/>
      <c r="H6" s="122"/>
      <c r="I6" s="122"/>
      <c r="J6" s="122"/>
      <c r="K6" s="123"/>
      <c r="L6" s="133" t="s">
        <v>16</v>
      </c>
      <c r="M6" s="122"/>
      <c r="N6" s="122"/>
      <c r="O6" s="122"/>
      <c r="P6" s="122"/>
      <c r="Q6" s="122"/>
      <c r="R6" s="122"/>
      <c r="S6" s="122"/>
      <c r="T6" s="122"/>
      <c r="U6" s="122"/>
      <c r="V6" s="123"/>
    </row>
    <row r="7" spans="1:65" s="7" customFormat="1" ht="19.5" customHeight="1" x14ac:dyDescent="0.25">
      <c r="A7" s="88"/>
      <c r="B7" s="127"/>
      <c r="C7" s="176"/>
      <c r="D7" s="212"/>
      <c r="E7" s="208" t="s">
        <v>12</v>
      </c>
      <c r="F7" s="183" t="s">
        <v>13</v>
      </c>
      <c r="G7" s="185"/>
      <c r="H7" s="184"/>
      <c r="I7" s="185" t="s">
        <v>14</v>
      </c>
      <c r="J7" s="185"/>
      <c r="K7" s="184"/>
      <c r="L7" s="208" t="s">
        <v>12</v>
      </c>
      <c r="M7" s="183" t="s">
        <v>13</v>
      </c>
      <c r="N7" s="185"/>
      <c r="O7" s="185"/>
      <c r="P7" s="185"/>
      <c r="Q7" s="184"/>
      <c r="R7" s="183" t="s">
        <v>14</v>
      </c>
      <c r="S7" s="185"/>
      <c r="T7" s="185"/>
      <c r="U7" s="185"/>
      <c r="V7" s="184"/>
      <c r="W7" s="3"/>
      <c r="X7" s="3"/>
      <c r="Y7" s="3"/>
      <c r="Z7" s="3"/>
      <c r="AA7" s="3"/>
      <c r="AB7" s="3"/>
      <c r="AC7" s="3"/>
    </row>
    <row r="8" spans="1:65" s="7" customFormat="1" ht="26.25" customHeight="1" x14ac:dyDescent="0.2">
      <c r="A8" s="89" t="s">
        <v>11</v>
      </c>
      <c r="B8" s="127"/>
      <c r="C8" s="176"/>
      <c r="D8" s="212"/>
      <c r="E8" s="208"/>
      <c r="F8" s="210" t="s">
        <v>65</v>
      </c>
      <c r="G8" s="188" t="s">
        <v>104</v>
      </c>
      <c r="H8" s="188" t="s">
        <v>8</v>
      </c>
      <c r="I8" s="210" t="s">
        <v>65</v>
      </c>
      <c r="J8" s="188" t="s">
        <v>104</v>
      </c>
      <c r="K8" s="188" t="s">
        <v>8</v>
      </c>
      <c r="L8" s="208"/>
      <c r="M8" s="210" t="s">
        <v>65</v>
      </c>
      <c r="N8" s="206" t="s">
        <v>68</v>
      </c>
      <c r="O8" s="191" t="s">
        <v>0</v>
      </c>
      <c r="P8" s="194"/>
      <c r="Q8" s="195"/>
      <c r="R8" s="210" t="s">
        <v>65</v>
      </c>
      <c r="S8" s="206" t="s">
        <v>68</v>
      </c>
      <c r="T8" s="191" t="s">
        <v>0</v>
      </c>
      <c r="U8" s="194"/>
      <c r="V8" s="195"/>
      <c r="W8" s="3"/>
      <c r="X8" s="3"/>
      <c r="Y8" s="3"/>
      <c r="Z8" s="3"/>
      <c r="AA8" s="3"/>
      <c r="AB8" s="3"/>
      <c r="AC8" s="3"/>
    </row>
    <row r="9" spans="1:65" s="7" customFormat="1" ht="72.75" customHeight="1" x14ac:dyDescent="0.25">
      <c r="A9" s="90"/>
      <c r="B9" s="128"/>
      <c r="C9" s="130"/>
      <c r="D9" s="132"/>
      <c r="E9" s="209"/>
      <c r="F9" s="205"/>
      <c r="G9" s="190"/>
      <c r="H9" s="190"/>
      <c r="I9" s="205"/>
      <c r="J9" s="190"/>
      <c r="K9" s="190"/>
      <c r="L9" s="209"/>
      <c r="M9" s="205"/>
      <c r="N9" s="207"/>
      <c r="O9" s="119" t="s">
        <v>65</v>
      </c>
      <c r="P9" s="91" t="s">
        <v>69</v>
      </c>
      <c r="Q9" s="91" t="s">
        <v>70</v>
      </c>
      <c r="R9" s="205"/>
      <c r="S9" s="207"/>
      <c r="T9" s="119" t="s">
        <v>65</v>
      </c>
      <c r="U9" s="91" t="s">
        <v>69</v>
      </c>
      <c r="V9" s="91" t="s">
        <v>70</v>
      </c>
      <c r="W9" s="3"/>
      <c r="X9" s="3"/>
      <c r="Y9" s="3"/>
      <c r="Z9" s="3"/>
      <c r="AA9" s="3"/>
      <c r="AB9" s="3"/>
      <c r="AC9" s="12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</row>
    <row r="10" spans="1:65" s="8" customFormat="1" ht="21" customHeight="1" x14ac:dyDescent="0.2">
      <c r="A10" s="68">
        <v>1</v>
      </c>
      <c r="B10" s="68">
        <f t="shared" ref="B10:V10" si="0">A10+1</f>
        <v>2</v>
      </c>
      <c r="C10" s="68">
        <f t="shared" si="0"/>
        <v>3</v>
      </c>
      <c r="D10" s="68">
        <f t="shared" si="0"/>
        <v>4</v>
      </c>
      <c r="E10" s="68">
        <f t="shared" si="0"/>
        <v>5</v>
      </c>
      <c r="F10" s="68">
        <f t="shared" si="0"/>
        <v>6</v>
      </c>
      <c r="G10" s="68">
        <f t="shared" si="0"/>
        <v>7</v>
      </c>
      <c r="H10" s="68">
        <f t="shared" si="0"/>
        <v>8</v>
      </c>
      <c r="I10" s="68">
        <f t="shared" si="0"/>
        <v>9</v>
      </c>
      <c r="J10" s="68">
        <f t="shared" si="0"/>
        <v>10</v>
      </c>
      <c r="K10" s="68">
        <f t="shared" si="0"/>
        <v>11</v>
      </c>
      <c r="L10" s="68">
        <f t="shared" si="0"/>
        <v>12</v>
      </c>
      <c r="M10" s="68">
        <f t="shared" si="0"/>
        <v>13</v>
      </c>
      <c r="N10" s="68">
        <f t="shared" si="0"/>
        <v>14</v>
      </c>
      <c r="O10" s="68">
        <f t="shared" si="0"/>
        <v>15</v>
      </c>
      <c r="P10" s="68">
        <f t="shared" si="0"/>
        <v>16</v>
      </c>
      <c r="Q10" s="68">
        <f t="shared" si="0"/>
        <v>17</v>
      </c>
      <c r="R10" s="68">
        <f t="shared" si="0"/>
        <v>18</v>
      </c>
      <c r="S10" s="68">
        <f t="shared" si="0"/>
        <v>19</v>
      </c>
      <c r="T10" s="68">
        <f t="shared" si="0"/>
        <v>20</v>
      </c>
      <c r="U10" s="68">
        <f t="shared" si="0"/>
        <v>21</v>
      </c>
      <c r="V10" s="68">
        <f t="shared" si="0"/>
        <v>22</v>
      </c>
      <c r="W10" s="3"/>
      <c r="X10" s="3"/>
      <c r="Y10" s="3"/>
      <c r="Z10" s="3"/>
      <c r="AA10" s="3"/>
      <c r="AB10" s="3"/>
      <c r="AC10" s="3"/>
    </row>
    <row r="11" spans="1:65" ht="21" customHeight="1" x14ac:dyDescent="0.2">
      <c r="A11" s="9" t="s">
        <v>19</v>
      </c>
      <c r="B11" s="10">
        <f>+C11-D11</f>
        <v>-6015</v>
      </c>
      <c r="C11" s="10">
        <f>+F11+M11+'MPI MIF 2-IIP MFIs 2'!C10+'MPI MIF 2-IIP MFIs 2'!N10</f>
        <v>14318</v>
      </c>
      <c r="D11" s="10">
        <f>+I11+R11+'MPI MIF 2-IIP MFIs 2'!H10+'MPI MIF 2-IIP MFIs 2'!O10</f>
        <v>20333</v>
      </c>
      <c r="E11" s="10">
        <f>+F11-I11</f>
        <v>-6837</v>
      </c>
      <c r="F11" s="10">
        <f>+G11+H11</f>
        <v>221</v>
      </c>
      <c r="G11" s="10">
        <v>221</v>
      </c>
      <c r="H11" s="10">
        <v>0</v>
      </c>
      <c r="I11" s="10">
        <f>+J11+K11</f>
        <v>7058</v>
      </c>
      <c r="J11" s="10">
        <v>7058</v>
      </c>
      <c r="K11" s="10">
        <v>0</v>
      </c>
      <c r="L11" s="10">
        <f>+M11-R11</f>
        <v>-1556</v>
      </c>
      <c r="M11" s="10">
        <f>+N11+O11</f>
        <v>1667</v>
      </c>
      <c r="N11" s="10">
        <v>7</v>
      </c>
      <c r="O11" s="10">
        <f>+P11+Q11</f>
        <v>1660</v>
      </c>
      <c r="P11" s="10">
        <v>1503</v>
      </c>
      <c r="Q11" s="10">
        <v>157</v>
      </c>
      <c r="R11" s="10">
        <f>+S11+T11</f>
        <v>3223</v>
      </c>
      <c r="S11" s="10">
        <v>2532</v>
      </c>
      <c r="T11" s="10">
        <f>+U11+V11</f>
        <v>691</v>
      </c>
      <c r="U11" s="10">
        <v>663</v>
      </c>
      <c r="V11" s="10">
        <v>28</v>
      </c>
      <c r="W11" s="16"/>
      <c r="X11" s="16"/>
    </row>
    <row r="12" spans="1:65" ht="21" customHeight="1" x14ac:dyDescent="0.2">
      <c r="A12" s="69" t="s">
        <v>20</v>
      </c>
      <c r="B12" s="70">
        <f t="shared" ref="B12:B54" si="1">+C12-D12</f>
        <v>-4926</v>
      </c>
      <c r="C12" s="70">
        <f>+F12+M12+'MPI MIF 2-IIP MFIs 2'!C11+'MPI MIF 2-IIP MFIs 2'!N11</f>
        <v>17208</v>
      </c>
      <c r="D12" s="70">
        <f>+I12+R12+'MPI MIF 2-IIP MFIs 2'!H11+'MPI MIF 2-IIP MFIs 2'!O11</f>
        <v>22134</v>
      </c>
      <c r="E12" s="70">
        <f t="shared" ref="E12:E54" si="2">+F12-I12</f>
        <v>-7554</v>
      </c>
      <c r="F12" s="70">
        <f t="shared" ref="F12:F54" si="3">+G12+H12</f>
        <v>215</v>
      </c>
      <c r="G12" s="70">
        <v>215</v>
      </c>
      <c r="H12" s="70">
        <v>0</v>
      </c>
      <c r="I12" s="70">
        <f t="shared" ref="I12:I54" si="4">+J12+K12</f>
        <v>7769</v>
      </c>
      <c r="J12" s="70">
        <v>7769</v>
      </c>
      <c r="K12" s="70">
        <v>0</v>
      </c>
      <c r="L12" s="70">
        <f t="shared" ref="L12:L54" si="5">+M12-R12</f>
        <v>-1570</v>
      </c>
      <c r="M12" s="70">
        <f t="shared" ref="M12:M54" si="6">+N12+O12</f>
        <v>1625</v>
      </c>
      <c r="N12" s="70">
        <v>8</v>
      </c>
      <c r="O12" s="70">
        <f t="shared" ref="O12:O54" si="7">+P12+Q12</f>
        <v>1617</v>
      </c>
      <c r="P12" s="70">
        <v>1347</v>
      </c>
      <c r="Q12" s="70">
        <v>270</v>
      </c>
      <c r="R12" s="70">
        <f t="shared" ref="R12:R54" si="8">+S12+T12</f>
        <v>3195</v>
      </c>
      <c r="S12" s="70">
        <v>2449</v>
      </c>
      <c r="T12" s="70">
        <f t="shared" ref="T12:T54" si="9">+U12+V12</f>
        <v>746</v>
      </c>
      <c r="U12" s="70">
        <v>662</v>
      </c>
      <c r="V12" s="70">
        <v>84</v>
      </c>
      <c r="X12" s="16"/>
    </row>
    <row r="13" spans="1:65" ht="21" customHeight="1" x14ac:dyDescent="0.2">
      <c r="A13" s="9" t="s">
        <v>21</v>
      </c>
      <c r="B13" s="10">
        <f t="shared" si="1"/>
        <v>-5184</v>
      </c>
      <c r="C13" s="10">
        <f>+F13+M13+'MPI MIF 2-IIP MFIs 2'!C12+'MPI MIF 2-IIP MFIs 2'!N12</f>
        <v>18543</v>
      </c>
      <c r="D13" s="10">
        <f>+I13+R13+'MPI MIF 2-IIP MFIs 2'!H12+'MPI MIF 2-IIP MFIs 2'!O12</f>
        <v>23727</v>
      </c>
      <c r="E13" s="10">
        <f t="shared" si="2"/>
        <v>-8243</v>
      </c>
      <c r="F13" s="10">
        <f t="shared" si="3"/>
        <v>222</v>
      </c>
      <c r="G13" s="10">
        <v>222</v>
      </c>
      <c r="H13" s="10">
        <v>0</v>
      </c>
      <c r="I13" s="10">
        <f t="shared" si="4"/>
        <v>8465</v>
      </c>
      <c r="J13" s="10">
        <v>8465</v>
      </c>
      <c r="K13" s="10">
        <v>0</v>
      </c>
      <c r="L13" s="10">
        <f t="shared" si="5"/>
        <v>-2389</v>
      </c>
      <c r="M13" s="10">
        <f t="shared" si="6"/>
        <v>1499</v>
      </c>
      <c r="N13" s="10">
        <v>8</v>
      </c>
      <c r="O13" s="10">
        <f t="shared" si="7"/>
        <v>1491</v>
      </c>
      <c r="P13" s="10">
        <v>1204</v>
      </c>
      <c r="Q13" s="10">
        <v>287</v>
      </c>
      <c r="R13" s="10">
        <f t="shared" si="8"/>
        <v>3888</v>
      </c>
      <c r="S13" s="10">
        <v>2739</v>
      </c>
      <c r="T13" s="10">
        <f t="shared" si="9"/>
        <v>1149</v>
      </c>
      <c r="U13" s="10">
        <v>1065</v>
      </c>
      <c r="V13" s="10">
        <v>84</v>
      </c>
      <c r="X13" s="16"/>
    </row>
    <row r="14" spans="1:65" ht="21" customHeight="1" x14ac:dyDescent="0.2">
      <c r="A14" s="69" t="s">
        <v>22</v>
      </c>
      <c r="B14" s="71">
        <f t="shared" si="1"/>
        <v>-5725</v>
      </c>
      <c r="C14" s="71">
        <f>+F14+M14+'MPI MIF 2-IIP MFIs 2'!C13+'MPI MIF 2-IIP MFIs 2'!N13</f>
        <v>24877</v>
      </c>
      <c r="D14" s="71">
        <f>+I14+R14+'MPI MIF 2-IIP MFIs 2'!H13+'MPI MIF 2-IIP MFIs 2'!O13</f>
        <v>30602</v>
      </c>
      <c r="E14" s="71">
        <f t="shared" si="2"/>
        <v>-10309</v>
      </c>
      <c r="F14" s="71">
        <f t="shared" si="3"/>
        <v>221</v>
      </c>
      <c r="G14" s="71">
        <v>221</v>
      </c>
      <c r="H14" s="71">
        <v>0</v>
      </c>
      <c r="I14" s="71">
        <f t="shared" si="4"/>
        <v>10530</v>
      </c>
      <c r="J14" s="71">
        <v>10530</v>
      </c>
      <c r="K14" s="71">
        <v>0</v>
      </c>
      <c r="L14" s="71">
        <f t="shared" si="5"/>
        <v>-5227</v>
      </c>
      <c r="M14" s="71">
        <f t="shared" si="6"/>
        <v>1330</v>
      </c>
      <c r="N14" s="71">
        <v>9</v>
      </c>
      <c r="O14" s="71">
        <f t="shared" si="7"/>
        <v>1321</v>
      </c>
      <c r="P14" s="71">
        <v>1316</v>
      </c>
      <c r="Q14" s="71">
        <v>5</v>
      </c>
      <c r="R14" s="71">
        <f t="shared" si="8"/>
        <v>6557</v>
      </c>
      <c r="S14" s="71">
        <v>5285</v>
      </c>
      <c r="T14" s="71">
        <f t="shared" si="9"/>
        <v>1272</v>
      </c>
      <c r="U14" s="71">
        <v>1182</v>
      </c>
      <c r="V14" s="71">
        <v>90</v>
      </c>
      <c r="X14" s="16"/>
    </row>
    <row r="15" spans="1:65" ht="21" customHeight="1" x14ac:dyDescent="0.2">
      <c r="A15" s="9" t="s">
        <v>23</v>
      </c>
      <c r="B15" s="10">
        <f t="shared" si="1"/>
        <v>-4791</v>
      </c>
      <c r="C15" s="10">
        <f>+F15+M15+'MPI MIF 2-IIP MFIs 2'!C14+'MPI MIF 2-IIP MFIs 2'!N14</f>
        <v>25254</v>
      </c>
      <c r="D15" s="10">
        <f>+I15+R15+'MPI MIF 2-IIP MFIs 2'!H14+'MPI MIF 2-IIP MFIs 2'!O14</f>
        <v>30045</v>
      </c>
      <c r="E15" s="10">
        <f t="shared" si="2"/>
        <v>-10114</v>
      </c>
      <c r="F15" s="10">
        <f t="shared" si="3"/>
        <v>206</v>
      </c>
      <c r="G15" s="10">
        <v>206</v>
      </c>
      <c r="H15" s="10">
        <v>0</v>
      </c>
      <c r="I15" s="10">
        <f t="shared" si="4"/>
        <v>10320</v>
      </c>
      <c r="J15" s="10">
        <v>10320</v>
      </c>
      <c r="K15" s="10">
        <v>0</v>
      </c>
      <c r="L15" s="10">
        <f t="shared" si="5"/>
        <v>-5071</v>
      </c>
      <c r="M15" s="10">
        <f t="shared" si="6"/>
        <v>1754</v>
      </c>
      <c r="N15" s="10">
        <v>9</v>
      </c>
      <c r="O15" s="10">
        <f t="shared" si="7"/>
        <v>1745</v>
      </c>
      <c r="P15" s="10">
        <v>1743</v>
      </c>
      <c r="Q15" s="10">
        <v>2</v>
      </c>
      <c r="R15" s="10">
        <f t="shared" si="8"/>
        <v>6825</v>
      </c>
      <c r="S15" s="10">
        <v>5484</v>
      </c>
      <c r="T15" s="10">
        <f t="shared" si="9"/>
        <v>1341</v>
      </c>
      <c r="U15" s="10">
        <v>1254</v>
      </c>
      <c r="V15" s="10">
        <v>87</v>
      </c>
      <c r="X15" s="16"/>
    </row>
    <row r="16" spans="1:65" ht="21" customHeight="1" x14ac:dyDescent="0.2">
      <c r="A16" s="69" t="s">
        <v>24</v>
      </c>
      <c r="B16" s="70">
        <f t="shared" si="1"/>
        <v>-3678</v>
      </c>
      <c r="C16" s="70">
        <f>+F16+M16+'MPI MIF 2-IIP MFIs 2'!C15+'MPI MIF 2-IIP MFIs 2'!N15</f>
        <v>24910</v>
      </c>
      <c r="D16" s="70">
        <f>+I16+R16+'MPI MIF 2-IIP MFIs 2'!H15+'MPI MIF 2-IIP MFIs 2'!O15</f>
        <v>28588</v>
      </c>
      <c r="E16" s="70">
        <f t="shared" si="2"/>
        <v>-9179</v>
      </c>
      <c r="F16" s="70">
        <f t="shared" si="3"/>
        <v>196</v>
      </c>
      <c r="G16" s="70">
        <v>196</v>
      </c>
      <c r="H16" s="70">
        <v>0</v>
      </c>
      <c r="I16" s="70">
        <f t="shared" si="4"/>
        <v>9375</v>
      </c>
      <c r="J16" s="70">
        <v>9375</v>
      </c>
      <c r="K16" s="70">
        <v>0</v>
      </c>
      <c r="L16" s="70">
        <f t="shared" si="5"/>
        <v>-5685</v>
      </c>
      <c r="M16" s="70">
        <f t="shared" si="6"/>
        <v>1593</v>
      </c>
      <c r="N16" s="70">
        <v>8</v>
      </c>
      <c r="O16" s="70">
        <f t="shared" si="7"/>
        <v>1585</v>
      </c>
      <c r="P16" s="70">
        <v>1585</v>
      </c>
      <c r="Q16" s="70">
        <v>0</v>
      </c>
      <c r="R16" s="70">
        <f t="shared" si="8"/>
        <v>7278</v>
      </c>
      <c r="S16" s="70">
        <v>5452</v>
      </c>
      <c r="T16" s="70">
        <f t="shared" si="9"/>
        <v>1826</v>
      </c>
      <c r="U16" s="70">
        <v>1737</v>
      </c>
      <c r="V16" s="70">
        <v>89</v>
      </c>
      <c r="X16" s="16"/>
    </row>
    <row r="17" spans="1:29" s="8" customFormat="1" ht="21" customHeight="1" x14ac:dyDescent="0.2">
      <c r="A17" s="9" t="s">
        <v>25</v>
      </c>
      <c r="B17" s="10">
        <f t="shared" si="1"/>
        <v>-3579</v>
      </c>
      <c r="C17" s="10">
        <f>+F17+M17+'MPI MIF 2-IIP MFIs 2'!C16+'MPI MIF 2-IIP MFIs 2'!N16</f>
        <v>26774</v>
      </c>
      <c r="D17" s="10">
        <f>+I17+R17+'MPI MIF 2-IIP MFIs 2'!H16+'MPI MIF 2-IIP MFIs 2'!O16</f>
        <v>30353</v>
      </c>
      <c r="E17" s="10">
        <f t="shared" si="2"/>
        <v>-9396</v>
      </c>
      <c r="F17" s="10">
        <f t="shared" si="3"/>
        <v>201</v>
      </c>
      <c r="G17" s="10">
        <v>201</v>
      </c>
      <c r="H17" s="10">
        <v>0</v>
      </c>
      <c r="I17" s="10">
        <f t="shared" si="4"/>
        <v>9597</v>
      </c>
      <c r="J17" s="10">
        <v>9597</v>
      </c>
      <c r="K17" s="10">
        <v>0</v>
      </c>
      <c r="L17" s="10">
        <f t="shared" si="5"/>
        <v>-6628</v>
      </c>
      <c r="M17" s="10">
        <f t="shared" si="6"/>
        <v>1924</v>
      </c>
      <c r="N17" s="10">
        <v>8</v>
      </c>
      <c r="O17" s="10">
        <f t="shared" si="7"/>
        <v>1916</v>
      </c>
      <c r="P17" s="10">
        <v>1916</v>
      </c>
      <c r="Q17" s="10">
        <v>0</v>
      </c>
      <c r="R17" s="10">
        <f t="shared" si="8"/>
        <v>8552</v>
      </c>
      <c r="S17" s="10">
        <v>6825</v>
      </c>
      <c r="T17" s="10">
        <f t="shared" si="9"/>
        <v>1727</v>
      </c>
      <c r="U17" s="10">
        <v>1638</v>
      </c>
      <c r="V17" s="10">
        <v>89</v>
      </c>
      <c r="W17" s="3"/>
      <c r="X17" s="16"/>
      <c r="Y17" s="3"/>
      <c r="Z17" s="3"/>
      <c r="AA17" s="3"/>
      <c r="AB17" s="3"/>
      <c r="AC17" s="3"/>
    </row>
    <row r="18" spans="1:29" ht="21" customHeight="1" x14ac:dyDescent="0.2">
      <c r="A18" s="69" t="s">
        <v>26</v>
      </c>
      <c r="B18" s="71">
        <f t="shared" si="1"/>
        <v>-6212</v>
      </c>
      <c r="C18" s="71">
        <f>+F18+M18+'MPI MIF 2-IIP MFIs 2'!C17+'MPI MIF 2-IIP MFIs 2'!N17</f>
        <v>25636</v>
      </c>
      <c r="D18" s="71">
        <f>+I18+R18+'MPI MIF 2-IIP MFIs 2'!H17+'MPI MIF 2-IIP MFIs 2'!O17</f>
        <v>31848</v>
      </c>
      <c r="E18" s="71">
        <f t="shared" si="2"/>
        <v>-9766</v>
      </c>
      <c r="F18" s="71">
        <f t="shared" si="3"/>
        <v>198</v>
      </c>
      <c r="G18" s="71">
        <v>198</v>
      </c>
      <c r="H18" s="71">
        <v>0</v>
      </c>
      <c r="I18" s="71">
        <f t="shared" si="4"/>
        <v>9964</v>
      </c>
      <c r="J18" s="71">
        <v>9964</v>
      </c>
      <c r="K18" s="71">
        <v>0</v>
      </c>
      <c r="L18" s="71">
        <f t="shared" si="5"/>
        <v>-7109</v>
      </c>
      <c r="M18" s="71">
        <f t="shared" si="6"/>
        <v>1952</v>
      </c>
      <c r="N18" s="71">
        <v>8</v>
      </c>
      <c r="O18" s="71">
        <f t="shared" si="7"/>
        <v>1944</v>
      </c>
      <c r="P18" s="71">
        <v>1944</v>
      </c>
      <c r="Q18" s="71">
        <v>0</v>
      </c>
      <c r="R18" s="71">
        <f t="shared" si="8"/>
        <v>9061</v>
      </c>
      <c r="S18" s="71">
        <v>6666</v>
      </c>
      <c r="T18" s="71">
        <f t="shared" si="9"/>
        <v>2395</v>
      </c>
      <c r="U18" s="71">
        <v>2303</v>
      </c>
      <c r="V18" s="71">
        <v>92</v>
      </c>
      <c r="X18" s="16"/>
    </row>
    <row r="19" spans="1:29" ht="21" customHeight="1" x14ac:dyDescent="0.2">
      <c r="A19" s="9" t="s">
        <v>27</v>
      </c>
      <c r="B19" s="10">
        <f t="shared" si="1"/>
        <v>-7499</v>
      </c>
      <c r="C19" s="10">
        <f>+F19+M19+'MPI MIF 2-IIP MFIs 2'!C18+'MPI MIF 2-IIP MFIs 2'!N18</f>
        <v>26673</v>
      </c>
      <c r="D19" s="10">
        <f>+I19+R19+'MPI MIF 2-IIP MFIs 2'!H18+'MPI MIF 2-IIP MFIs 2'!O18</f>
        <v>34172</v>
      </c>
      <c r="E19" s="10">
        <f t="shared" si="2"/>
        <v>-10711</v>
      </c>
      <c r="F19" s="10">
        <f t="shared" si="3"/>
        <v>206</v>
      </c>
      <c r="G19" s="10">
        <v>206</v>
      </c>
      <c r="H19" s="10">
        <v>0</v>
      </c>
      <c r="I19" s="10">
        <f t="shared" si="4"/>
        <v>10917</v>
      </c>
      <c r="J19" s="10">
        <v>10917</v>
      </c>
      <c r="K19" s="10">
        <v>0</v>
      </c>
      <c r="L19" s="10">
        <f t="shared" si="5"/>
        <v>-8487</v>
      </c>
      <c r="M19" s="10">
        <f t="shared" si="6"/>
        <v>2025</v>
      </c>
      <c r="N19" s="10">
        <v>9</v>
      </c>
      <c r="O19" s="10">
        <f t="shared" si="7"/>
        <v>2016</v>
      </c>
      <c r="P19" s="10">
        <v>1954</v>
      </c>
      <c r="Q19" s="10">
        <v>62</v>
      </c>
      <c r="R19" s="10">
        <f t="shared" si="8"/>
        <v>10512</v>
      </c>
      <c r="S19" s="10">
        <v>7470</v>
      </c>
      <c r="T19" s="10">
        <f t="shared" si="9"/>
        <v>3042</v>
      </c>
      <c r="U19" s="10">
        <v>2958</v>
      </c>
      <c r="V19" s="10">
        <v>84</v>
      </c>
      <c r="X19" s="16"/>
    </row>
    <row r="20" spans="1:29" ht="21" customHeight="1" x14ac:dyDescent="0.2">
      <c r="A20" s="69" t="s">
        <v>28</v>
      </c>
      <c r="B20" s="70">
        <f t="shared" si="1"/>
        <v>-10422</v>
      </c>
      <c r="C20" s="70">
        <f>+F20+M20+'MPI MIF 2-IIP MFIs 2'!C19+'MPI MIF 2-IIP MFIs 2'!N19</f>
        <v>26399</v>
      </c>
      <c r="D20" s="70">
        <f>+I20+R20+'MPI MIF 2-IIP MFIs 2'!H19+'MPI MIF 2-IIP MFIs 2'!O19</f>
        <v>36821</v>
      </c>
      <c r="E20" s="70">
        <f t="shared" si="2"/>
        <v>-10739</v>
      </c>
      <c r="F20" s="70">
        <f t="shared" si="3"/>
        <v>226</v>
      </c>
      <c r="G20" s="70">
        <v>226</v>
      </c>
      <c r="H20" s="70">
        <v>0</v>
      </c>
      <c r="I20" s="70">
        <f t="shared" si="4"/>
        <v>10965</v>
      </c>
      <c r="J20" s="70">
        <v>10965</v>
      </c>
      <c r="K20" s="70">
        <v>0</v>
      </c>
      <c r="L20" s="70">
        <f t="shared" si="5"/>
        <v>-8331</v>
      </c>
      <c r="M20" s="70">
        <f t="shared" si="6"/>
        <v>2161</v>
      </c>
      <c r="N20" s="70">
        <v>8</v>
      </c>
      <c r="O20" s="70">
        <f t="shared" si="7"/>
        <v>2153</v>
      </c>
      <c r="P20" s="70">
        <v>2090</v>
      </c>
      <c r="Q20" s="70">
        <v>63</v>
      </c>
      <c r="R20" s="70">
        <f t="shared" si="8"/>
        <v>10492</v>
      </c>
      <c r="S20" s="70">
        <v>6978</v>
      </c>
      <c r="T20" s="70">
        <f t="shared" si="9"/>
        <v>3514</v>
      </c>
      <c r="U20" s="70">
        <v>3350</v>
      </c>
      <c r="V20" s="70">
        <v>164</v>
      </c>
      <c r="X20" s="16"/>
    </row>
    <row r="21" spans="1:29" ht="21" customHeight="1" x14ac:dyDescent="0.2">
      <c r="A21" s="9" t="s">
        <v>29</v>
      </c>
      <c r="B21" s="10">
        <f t="shared" si="1"/>
        <v>-9697</v>
      </c>
      <c r="C21" s="10">
        <f>+F21+M21+'MPI MIF 2-IIP MFIs 2'!C20+'MPI MIF 2-IIP MFIs 2'!N20</f>
        <v>26989</v>
      </c>
      <c r="D21" s="10">
        <f>+I21+R21+'MPI MIF 2-IIP MFIs 2'!H20+'MPI MIF 2-IIP MFIs 2'!O20</f>
        <v>36686</v>
      </c>
      <c r="E21" s="10">
        <f t="shared" si="2"/>
        <v>-9229</v>
      </c>
      <c r="F21" s="10">
        <f t="shared" si="3"/>
        <v>281</v>
      </c>
      <c r="G21" s="10">
        <v>281</v>
      </c>
      <c r="H21" s="10">
        <v>0</v>
      </c>
      <c r="I21" s="10">
        <f t="shared" si="4"/>
        <v>9510</v>
      </c>
      <c r="J21" s="10">
        <v>9510</v>
      </c>
      <c r="K21" s="10">
        <v>0</v>
      </c>
      <c r="L21" s="10">
        <f t="shared" si="5"/>
        <v>-8493</v>
      </c>
      <c r="M21" s="10">
        <f t="shared" si="6"/>
        <v>2133</v>
      </c>
      <c r="N21" s="10">
        <v>9</v>
      </c>
      <c r="O21" s="10">
        <f t="shared" si="7"/>
        <v>2124</v>
      </c>
      <c r="P21" s="10">
        <v>1975</v>
      </c>
      <c r="Q21" s="10">
        <v>149</v>
      </c>
      <c r="R21" s="10">
        <f t="shared" si="8"/>
        <v>10626</v>
      </c>
      <c r="S21" s="10">
        <v>7308</v>
      </c>
      <c r="T21" s="10">
        <f t="shared" si="9"/>
        <v>3318</v>
      </c>
      <c r="U21" s="10">
        <v>3219</v>
      </c>
      <c r="V21" s="10">
        <v>99</v>
      </c>
      <c r="X21" s="16"/>
    </row>
    <row r="22" spans="1:29" ht="21" customHeight="1" x14ac:dyDescent="0.2">
      <c r="A22" s="69" t="s">
        <v>30</v>
      </c>
      <c r="B22" s="71">
        <f t="shared" si="1"/>
        <v>-13723</v>
      </c>
      <c r="C22" s="71">
        <f>+F22+M22+'MPI MIF 2-IIP MFIs 2'!C21+'MPI MIF 2-IIP MFIs 2'!N21</f>
        <v>29770</v>
      </c>
      <c r="D22" s="71">
        <f>+I22+R22+'MPI MIF 2-IIP MFIs 2'!H21+'MPI MIF 2-IIP MFIs 2'!O21</f>
        <v>43493</v>
      </c>
      <c r="E22" s="71">
        <f t="shared" si="2"/>
        <v>-10731</v>
      </c>
      <c r="F22" s="71">
        <f t="shared" si="3"/>
        <v>312</v>
      </c>
      <c r="G22" s="71">
        <v>312</v>
      </c>
      <c r="H22" s="71">
        <v>0</v>
      </c>
      <c r="I22" s="71">
        <f t="shared" si="4"/>
        <v>11043</v>
      </c>
      <c r="J22" s="71">
        <v>11043</v>
      </c>
      <c r="K22" s="71">
        <v>0</v>
      </c>
      <c r="L22" s="71">
        <f t="shared" si="5"/>
        <v>-9939</v>
      </c>
      <c r="M22" s="71">
        <f t="shared" si="6"/>
        <v>2544</v>
      </c>
      <c r="N22" s="71">
        <v>9</v>
      </c>
      <c r="O22" s="71">
        <f t="shared" si="7"/>
        <v>2535</v>
      </c>
      <c r="P22" s="71">
        <v>2360</v>
      </c>
      <c r="Q22" s="71">
        <v>175</v>
      </c>
      <c r="R22" s="71">
        <f t="shared" si="8"/>
        <v>12483</v>
      </c>
      <c r="S22" s="71">
        <v>8835</v>
      </c>
      <c r="T22" s="71">
        <f t="shared" si="9"/>
        <v>3648</v>
      </c>
      <c r="U22" s="71">
        <v>3545</v>
      </c>
      <c r="V22" s="71">
        <v>103</v>
      </c>
      <c r="X22" s="16"/>
    </row>
    <row r="23" spans="1:29" s="8" customFormat="1" ht="21" customHeight="1" x14ac:dyDescent="0.2">
      <c r="A23" s="9" t="s">
        <v>31</v>
      </c>
      <c r="B23" s="10">
        <f t="shared" si="1"/>
        <v>-15482</v>
      </c>
      <c r="C23" s="10">
        <f>+F23+M23+'MPI MIF 2-IIP MFIs 2'!C22+'MPI MIF 2-IIP MFIs 2'!N22</f>
        <v>29852</v>
      </c>
      <c r="D23" s="10">
        <f>+I23+R23+'MPI MIF 2-IIP MFIs 2'!H22+'MPI MIF 2-IIP MFIs 2'!O22</f>
        <v>45334</v>
      </c>
      <c r="E23" s="10">
        <f t="shared" si="2"/>
        <v>-11134</v>
      </c>
      <c r="F23" s="10">
        <f t="shared" si="3"/>
        <v>398</v>
      </c>
      <c r="G23" s="10">
        <v>398</v>
      </c>
      <c r="H23" s="10">
        <v>0</v>
      </c>
      <c r="I23" s="10">
        <f t="shared" si="4"/>
        <v>11532</v>
      </c>
      <c r="J23" s="10">
        <v>11532</v>
      </c>
      <c r="K23" s="10">
        <v>0</v>
      </c>
      <c r="L23" s="10">
        <f t="shared" si="5"/>
        <v>-8868</v>
      </c>
      <c r="M23" s="10">
        <f t="shared" si="6"/>
        <v>2676</v>
      </c>
      <c r="N23" s="10">
        <v>13</v>
      </c>
      <c r="O23" s="10">
        <f t="shared" si="7"/>
        <v>2663</v>
      </c>
      <c r="P23" s="10">
        <v>2663</v>
      </c>
      <c r="Q23" s="10">
        <v>0</v>
      </c>
      <c r="R23" s="10">
        <f t="shared" si="8"/>
        <v>11544</v>
      </c>
      <c r="S23" s="10">
        <v>9647</v>
      </c>
      <c r="T23" s="10">
        <f t="shared" si="9"/>
        <v>1897</v>
      </c>
      <c r="U23" s="10">
        <v>1801</v>
      </c>
      <c r="V23" s="10">
        <v>96</v>
      </c>
      <c r="W23" s="3"/>
      <c r="X23" s="16"/>
      <c r="Y23" s="3"/>
      <c r="Z23" s="3"/>
      <c r="AA23" s="3"/>
      <c r="AB23" s="3"/>
      <c r="AC23" s="3"/>
    </row>
    <row r="24" spans="1:29" ht="21" customHeight="1" x14ac:dyDescent="0.2">
      <c r="A24" s="69" t="s">
        <v>32</v>
      </c>
      <c r="B24" s="70">
        <f t="shared" si="1"/>
        <v>-24387</v>
      </c>
      <c r="C24" s="70">
        <f>+F24+M24+'MPI MIF 2-IIP MFIs 2'!C23+'MPI MIF 2-IIP MFIs 2'!N23</f>
        <v>27349</v>
      </c>
      <c r="D24" s="70">
        <f>+I24+R24+'MPI MIF 2-IIP MFIs 2'!H23+'MPI MIF 2-IIP MFIs 2'!O23</f>
        <v>51736</v>
      </c>
      <c r="E24" s="70">
        <f t="shared" si="2"/>
        <v>-11415</v>
      </c>
      <c r="F24" s="70">
        <f t="shared" si="3"/>
        <v>416</v>
      </c>
      <c r="G24" s="70">
        <v>416</v>
      </c>
      <c r="H24" s="70">
        <v>0</v>
      </c>
      <c r="I24" s="70">
        <f t="shared" si="4"/>
        <v>11831</v>
      </c>
      <c r="J24" s="70">
        <v>11831</v>
      </c>
      <c r="K24" s="70">
        <v>0</v>
      </c>
      <c r="L24" s="70">
        <f t="shared" si="5"/>
        <v>-10018</v>
      </c>
      <c r="M24" s="70">
        <f t="shared" si="6"/>
        <v>2868</v>
      </c>
      <c r="N24" s="70">
        <v>16</v>
      </c>
      <c r="O24" s="70">
        <f t="shared" si="7"/>
        <v>2852</v>
      </c>
      <c r="P24" s="70">
        <v>2845</v>
      </c>
      <c r="Q24" s="70">
        <v>7</v>
      </c>
      <c r="R24" s="70">
        <f t="shared" si="8"/>
        <v>12886</v>
      </c>
      <c r="S24" s="70">
        <v>10965</v>
      </c>
      <c r="T24" s="70">
        <f t="shared" si="9"/>
        <v>1921</v>
      </c>
      <c r="U24" s="70">
        <v>1807</v>
      </c>
      <c r="V24" s="70">
        <v>114</v>
      </c>
      <c r="X24" s="16"/>
    </row>
    <row r="25" spans="1:29" ht="21" customHeight="1" x14ac:dyDescent="0.2">
      <c r="A25" s="9" t="s">
        <v>33</v>
      </c>
      <c r="B25" s="10">
        <f t="shared" si="1"/>
        <v>-29707</v>
      </c>
      <c r="C25" s="10">
        <f>+F25+M25+'MPI MIF 2-IIP MFIs 2'!C24+'MPI MIF 2-IIP MFIs 2'!N24</f>
        <v>29487</v>
      </c>
      <c r="D25" s="10">
        <f>+I25+R25+'MPI MIF 2-IIP MFIs 2'!H24+'MPI MIF 2-IIP MFIs 2'!O24</f>
        <v>59194</v>
      </c>
      <c r="E25" s="10">
        <f t="shared" si="2"/>
        <v>-12353</v>
      </c>
      <c r="F25" s="10">
        <f t="shared" si="3"/>
        <v>471</v>
      </c>
      <c r="G25" s="10">
        <v>471</v>
      </c>
      <c r="H25" s="10">
        <v>0</v>
      </c>
      <c r="I25" s="10">
        <f t="shared" si="4"/>
        <v>12824</v>
      </c>
      <c r="J25" s="10">
        <v>12824</v>
      </c>
      <c r="K25" s="10">
        <v>0</v>
      </c>
      <c r="L25" s="10">
        <f t="shared" si="5"/>
        <v>-9224</v>
      </c>
      <c r="M25" s="10">
        <f t="shared" si="6"/>
        <v>2965</v>
      </c>
      <c r="N25" s="10">
        <v>16</v>
      </c>
      <c r="O25" s="10">
        <f t="shared" si="7"/>
        <v>2949</v>
      </c>
      <c r="P25" s="10">
        <v>2949</v>
      </c>
      <c r="Q25" s="10">
        <v>0</v>
      </c>
      <c r="R25" s="10">
        <f t="shared" si="8"/>
        <v>12189</v>
      </c>
      <c r="S25" s="10">
        <v>10595</v>
      </c>
      <c r="T25" s="10">
        <f t="shared" si="9"/>
        <v>1594</v>
      </c>
      <c r="U25" s="10">
        <v>1476</v>
      </c>
      <c r="V25" s="10">
        <v>118</v>
      </c>
      <c r="X25" s="16"/>
    </row>
    <row r="26" spans="1:29" ht="21" customHeight="1" x14ac:dyDescent="0.2">
      <c r="A26" s="69" t="s">
        <v>34</v>
      </c>
      <c r="B26" s="71">
        <f t="shared" si="1"/>
        <v>-39828</v>
      </c>
      <c r="C26" s="71">
        <f>+F26+M26+'MPI MIF 2-IIP MFIs 2'!C25+'MPI MIF 2-IIP MFIs 2'!N25</f>
        <v>30587</v>
      </c>
      <c r="D26" s="71">
        <f>+I26+R26+'MPI MIF 2-IIP MFIs 2'!H25+'MPI MIF 2-IIP MFIs 2'!O25</f>
        <v>70415</v>
      </c>
      <c r="E26" s="71">
        <f t="shared" si="2"/>
        <v>-14193</v>
      </c>
      <c r="F26" s="71">
        <f t="shared" si="3"/>
        <v>517</v>
      </c>
      <c r="G26" s="71">
        <v>517</v>
      </c>
      <c r="H26" s="71">
        <v>0</v>
      </c>
      <c r="I26" s="71">
        <f t="shared" si="4"/>
        <v>14710</v>
      </c>
      <c r="J26" s="71">
        <v>14710</v>
      </c>
      <c r="K26" s="71">
        <v>0</v>
      </c>
      <c r="L26" s="71">
        <f t="shared" si="5"/>
        <v>-13719</v>
      </c>
      <c r="M26" s="71">
        <f t="shared" si="6"/>
        <v>2500</v>
      </c>
      <c r="N26" s="71">
        <v>19</v>
      </c>
      <c r="O26" s="71">
        <f t="shared" si="7"/>
        <v>2481</v>
      </c>
      <c r="P26" s="71">
        <v>2475</v>
      </c>
      <c r="Q26" s="71">
        <v>6</v>
      </c>
      <c r="R26" s="71">
        <f t="shared" si="8"/>
        <v>16219</v>
      </c>
      <c r="S26" s="71">
        <v>14511</v>
      </c>
      <c r="T26" s="71">
        <f t="shared" si="9"/>
        <v>1708</v>
      </c>
      <c r="U26" s="71">
        <v>1571</v>
      </c>
      <c r="V26" s="71">
        <v>137</v>
      </c>
      <c r="X26" s="16"/>
    </row>
    <row r="27" spans="1:29" ht="21" customHeight="1" x14ac:dyDescent="0.2">
      <c r="A27" s="9" t="s">
        <v>35</v>
      </c>
      <c r="B27" s="10">
        <f t="shared" si="1"/>
        <v>-44365</v>
      </c>
      <c r="C27" s="10">
        <f>+F27+M27+'MPI MIF 2-IIP MFIs 2'!C26+'MPI MIF 2-IIP MFIs 2'!N26</f>
        <v>34212</v>
      </c>
      <c r="D27" s="10">
        <f>+I27+R27+'MPI MIF 2-IIP MFIs 2'!H26+'MPI MIF 2-IIP MFIs 2'!O26</f>
        <v>78577</v>
      </c>
      <c r="E27" s="10">
        <f t="shared" si="2"/>
        <v>-15916</v>
      </c>
      <c r="F27" s="10">
        <f t="shared" si="3"/>
        <v>535</v>
      </c>
      <c r="G27" s="10">
        <v>535</v>
      </c>
      <c r="H27" s="10">
        <v>0</v>
      </c>
      <c r="I27" s="10">
        <f t="shared" si="4"/>
        <v>16451</v>
      </c>
      <c r="J27" s="10">
        <v>16451</v>
      </c>
      <c r="K27" s="10">
        <v>0</v>
      </c>
      <c r="L27" s="10">
        <f t="shared" si="5"/>
        <v>-12682</v>
      </c>
      <c r="M27" s="10">
        <f t="shared" si="6"/>
        <v>2745</v>
      </c>
      <c r="N27" s="10">
        <v>20</v>
      </c>
      <c r="O27" s="10">
        <f t="shared" si="7"/>
        <v>2725</v>
      </c>
      <c r="P27" s="10">
        <v>2725</v>
      </c>
      <c r="Q27" s="10">
        <v>0</v>
      </c>
      <c r="R27" s="10">
        <f t="shared" si="8"/>
        <v>15427</v>
      </c>
      <c r="S27" s="10">
        <v>13403</v>
      </c>
      <c r="T27" s="10">
        <f t="shared" si="9"/>
        <v>2024</v>
      </c>
      <c r="U27" s="10">
        <v>1917</v>
      </c>
      <c r="V27" s="10">
        <v>107</v>
      </c>
      <c r="X27" s="16"/>
    </row>
    <row r="28" spans="1:29" ht="21" customHeight="1" x14ac:dyDescent="0.2">
      <c r="A28" s="69" t="s">
        <v>36</v>
      </c>
      <c r="B28" s="70">
        <f t="shared" si="1"/>
        <v>-55650</v>
      </c>
      <c r="C28" s="70">
        <f>+F28+M28+'MPI MIF 2-IIP MFIs 2'!C27+'MPI MIF 2-IIP MFIs 2'!N27</f>
        <v>32000</v>
      </c>
      <c r="D28" s="70">
        <f>+I28+R28+'MPI MIF 2-IIP MFIs 2'!H27+'MPI MIF 2-IIP MFIs 2'!O27</f>
        <v>87650</v>
      </c>
      <c r="E28" s="70">
        <f t="shared" si="2"/>
        <v>-17908</v>
      </c>
      <c r="F28" s="70">
        <f t="shared" si="3"/>
        <v>531</v>
      </c>
      <c r="G28" s="70">
        <v>531</v>
      </c>
      <c r="H28" s="70">
        <v>0</v>
      </c>
      <c r="I28" s="70">
        <f t="shared" si="4"/>
        <v>18439</v>
      </c>
      <c r="J28" s="70">
        <v>18439</v>
      </c>
      <c r="K28" s="70">
        <v>0</v>
      </c>
      <c r="L28" s="70">
        <f t="shared" si="5"/>
        <v>-11768</v>
      </c>
      <c r="M28" s="70">
        <f t="shared" si="6"/>
        <v>2810</v>
      </c>
      <c r="N28" s="70">
        <v>24</v>
      </c>
      <c r="O28" s="70">
        <f t="shared" si="7"/>
        <v>2786</v>
      </c>
      <c r="P28" s="70">
        <v>2732</v>
      </c>
      <c r="Q28" s="70">
        <v>54</v>
      </c>
      <c r="R28" s="70">
        <f t="shared" si="8"/>
        <v>14578</v>
      </c>
      <c r="S28" s="70">
        <v>13107</v>
      </c>
      <c r="T28" s="70">
        <f t="shared" si="9"/>
        <v>1471</v>
      </c>
      <c r="U28" s="70">
        <v>1368</v>
      </c>
      <c r="V28" s="70">
        <v>103</v>
      </c>
      <c r="X28" s="16"/>
    </row>
    <row r="29" spans="1:29" ht="21" customHeight="1" x14ac:dyDescent="0.2">
      <c r="A29" s="9" t="s">
        <v>37</v>
      </c>
      <c r="B29" s="10">
        <f t="shared" si="1"/>
        <v>-59909</v>
      </c>
      <c r="C29" s="10">
        <f>+F29+M29+'MPI MIF 2-IIP MFIs 2'!C28+'MPI MIF 2-IIP MFIs 2'!N28</f>
        <v>27263</v>
      </c>
      <c r="D29" s="10">
        <f>+I29+R29+'MPI MIF 2-IIP MFIs 2'!H28+'MPI MIF 2-IIP MFIs 2'!O28</f>
        <v>87172</v>
      </c>
      <c r="E29" s="10">
        <f t="shared" si="2"/>
        <v>-16433</v>
      </c>
      <c r="F29" s="10">
        <f t="shared" si="3"/>
        <v>456</v>
      </c>
      <c r="G29" s="10">
        <v>456</v>
      </c>
      <c r="H29" s="10">
        <v>0</v>
      </c>
      <c r="I29" s="10">
        <f t="shared" si="4"/>
        <v>16889</v>
      </c>
      <c r="J29" s="10">
        <v>16889</v>
      </c>
      <c r="K29" s="10">
        <v>0</v>
      </c>
      <c r="L29" s="10">
        <f t="shared" si="5"/>
        <v>-11484</v>
      </c>
      <c r="M29" s="10">
        <f t="shared" si="6"/>
        <v>2101</v>
      </c>
      <c r="N29" s="10">
        <v>21</v>
      </c>
      <c r="O29" s="10">
        <f t="shared" si="7"/>
        <v>2080</v>
      </c>
      <c r="P29" s="10">
        <v>1885</v>
      </c>
      <c r="Q29" s="10">
        <v>195</v>
      </c>
      <c r="R29" s="10">
        <f t="shared" si="8"/>
        <v>13585</v>
      </c>
      <c r="S29" s="10">
        <v>12262</v>
      </c>
      <c r="T29" s="10">
        <f t="shared" si="9"/>
        <v>1323</v>
      </c>
      <c r="U29" s="10">
        <v>1227</v>
      </c>
      <c r="V29" s="10">
        <v>96</v>
      </c>
      <c r="X29" s="16"/>
    </row>
    <row r="30" spans="1:29" ht="21" customHeight="1" x14ac:dyDescent="0.2">
      <c r="A30" s="69" t="s">
        <v>38</v>
      </c>
      <c r="B30" s="71">
        <f t="shared" si="1"/>
        <v>-63519</v>
      </c>
      <c r="C30" s="71">
        <f>+F30+M30+'MPI MIF 2-IIP MFIs 2'!C29+'MPI MIF 2-IIP MFIs 2'!N29</f>
        <v>20917</v>
      </c>
      <c r="D30" s="71">
        <f>+I30+R30+'MPI MIF 2-IIP MFIs 2'!H29+'MPI MIF 2-IIP MFIs 2'!O29</f>
        <v>84436</v>
      </c>
      <c r="E30" s="71">
        <f t="shared" si="2"/>
        <v>-13331</v>
      </c>
      <c r="F30" s="71">
        <f t="shared" si="3"/>
        <v>424</v>
      </c>
      <c r="G30" s="71">
        <v>424</v>
      </c>
      <c r="H30" s="71">
        <v>0</v>
      </c>
      <c r="I30" s="71">
        <f t="shared" si="4"/>
        <v>13755</v>
      </c>
      <c r="J30" s="71">
        <v>13755</v>
      </c>
      <c r="K30" s="71">
        <v>0</v>
      </c>
      <c r="L30" s="71">
        <f t="shared" si="5"/>
        <v>-7143</v>
      </c>
      <c r="M30" s="71">
        <f t="shared" si="6"/>
        <v>1174</v>
      </c>
      <c r="N30" s="71">
        <v>14</v>
      </c>
      <c r="O30" s="71">
        <f t="shared" si="7"/>
        <v>1160</v>
      </c>
      <c r="P30" s="71">
        <v>1160</v>
      </c>
      <c r="Q30" s="71">
        <v>0</v>
      </c>
      <c r="R30" s="71">
        <f t="shared" si="8"/>
        <v>8317</v>
      </c>
      <c r="S30" s="71">
        <v>7027</v>
      </c>
      <c r="T30" s="71">
        <f t="shared" si="9"/>
        <v>1290</v>
      </c>
      <c r="U30" s="71">
        <v>1190</v>
      </c>
      <c r="V30" s="71">
        <v>100</v>
      </c>
      <c r="X30" s="16"/>
    </row>
    <row r="31" spans="1:29" ht="21" customHeight="1" x14ac:dyDescent="0.2">
      <c r="A31" s="9" t="s">
        <v>39</v>
      </c>
      <c r="B31" s="10">
        <f t="shared" si="1"/>
        <v>-58418</v>
      </c>
      <c r="C31" s="10">
        <f>+F31+M31+'MPI MIF 2-IIP MFIs 2'!C30+'MPI MIF 2-IIP MFIs 2'!N30</f>
        <v>14531</v>
      </c>
      <c r="D31" s="10">
        <f>+I31+R31+'MPI MIF 2-IIP MFIs 2'!H30+'MPI MIF 2-IIP MFIs 2'!O30</f>
        <v>72949</v>
      </c>
      <c r="E31" s="10">
        <f t="shared" si="2"/>
        <v>-11258</v>
      </c>
      <c r="F31" s="10">
        <f t="shared" si="3"/>
        <v>398</v>
      </c>
      <c r="G31" s="10">
        <v>398</v>
      </c>
      <c r="H31" s="10">
        <v>0</v>
      </c>
      <c r="I31" s="10">
        <f t="shared" si="4"/>
        <v>11656</v>
      </c>
      <c r="J31" s="10">
        <v>11656</v>
      </c>
      <c r="K31" s="10">
        <v>0</v>
      </c>
      <c r="L31" s="10">
        <f t="shared" si="5"/>
        <v>-3716</v>
      </c>
      <c r="M31" s="10">
        <f t="shared" si="6"/>
        <v>883</v>
      </c>
      <c r="N31" s="10">
        <v>12</v>
      </c>
      <c r="O31" s="10">
        <f t="shared" si="7"/>
        <v>871</v>
      </c>
      <c r="P31" s="10">
        <v>871</v>
      </c>
      <c r="Q31" s="10">
        <v>0</v>
      </c>
      <c r="R31" s="10">
        <f t="shared" si="8"/>
        <v>4599</v>
      </c>
      <c r="S31" s="10">
        <v>3262</v>
      </c>
      <c r="T31" s="10">
        <f t="shared" si="9"/>
        <v>1337</v>
      </c>
      <c r="U31" s="10">
        <v>1248</v>
      </c>
      <c r="V31" s="10">
        <v>89</v>
      </c>
      <c r="X31" s="16"/>
    </row>
    <row r="32" spans="1:29" ht="21" customHeight="1" x14ac:dyDescent="0.2">
      <c r="A32" s="69" t="s">
        <v>40</v>
      </c>
      <c r="B32" s="70">
        <f t="shared" si="1"/>
        <v>-64703</v>
      </c>
      <c r="C32" s="70">
        <f>+F32+M32+'MPI MIF 2-IIP MFIs 2'!C31+'MPI MIF 2-IIP MFIs 2'!N31</f>
        <v>14860</v>
      </c>
      <c r="D32" s="70">
        <f>+I32+R32+'MPI MIF 2-IIP MFIs 2'!H31+'MPI MIF 2-IIP MFIs 2'!O31</f>
        <v>79563</v>
      </c>
      <c r="E32" s="70">
        <f t="shared" si="2"/>
        <v>-13369</v>
      </c>
      <c r="F32" s="70">
        <f t="shared" si="3"/>
        <v>445</v>
      </c>
      <c r="G32" s="70">
        <v>445</v>
      </c>
      <c r="H32" s="70">
        <v>0</v>
      </c>
      <c r="I32" s="70">
        <f t="shared" si="4"/>
        <v>13814</v>
      </c>
      <c r="J32" s="70">
        <v>13814</v>
      </c>
      <c r="K32" s="70">
        <v>0</v>
      </c>
      <c r="L32" s="70">
        <f t="shared" si="5"/>
        <v>-5444</v>
      </c>
      <c r="M32" s="70">
        <f t="shared" si="6"/>
        <v>714</v>
      </c>
      <c r="N32" s="70">
        <v>14</v>
      </c>
      <c r="O32" s="70">
        <f t="shared" si="7"/>
        <v>700</v>
      </c>
      <c r="P32" s="70">
        <v>700</v>
      </c>
      <c r="Q32" s="70">
        <v>0</v>
      </c>
      <c r="R32" s="70">
        <f t="shared" si="8"/>
        <v>6158</v>
      </c>
      <c r="S32" s="70">
        <v>4935</v>
      </c>
      <c r="T32" s="70">
        <f t="shared" si="9"/>
        <v>1223</v>
      </c>
      <c r="U32" s="70">
        <v>1209</v>
      </c>
      <c r="V32" s="70">
        <v>14</v>
      </c>
      <c r="X32" s="16"/>
    </row>
    <row r="33" spans="1:24" ht="21" customHeight="1" x14ac:dyDescent="0.2">
      <c r="A33" s="9" t="s">
        <v>41</v>
      </c>
      <c r="B33" s="10">
        <f t="shared" si="1"/>
        <v>-73085</v>
      </c>
      <c r="C33" s="10">
        <f>+F33+M33+'MPI MIF 2-IIP MFIs 2'!C32+'MPI MIF 2-IIP MFIs 2'!N32</f>
        <v>14389</v>
      </c>
      <c r="D33" s="10">
        <f>+I33+R33+'MPI MIF 2-IIP MFIs 2'!H32+'MPI MIF 2-IIP MFIs 2'!O32</f>
        <v>87474</v>
      </c>
      <c r="E33" s="10">
        <f t="shared" si="2"/>
        <v>-14973</v>
      </c>
      <c r="F33" s="10">
        <f t="shared" si="3"/>
        <v>461</v>
      </c>
      <c r="G33" s="10">
        <v>461</v>
      </c>
      <c r="H33" s="10">
        <v>0</v>
      </c>
      <c r="I33" s="10">
        <f t="shared" si="4"/>
        <v>15434</v>
      </c>
      <c r="J33" s="10">
        <v>15434</v>
      </c>
      <c r="K33" s="10">
        <v>0</v>
      </c>
      <c r="L33" s="10">
        <f t="shared" si="5"/>
        <v>-8624</v>
      </c>
      <c r="M33" s="10">
        <f t="shared" si="6"/>
        <v>665</v>
      </c>
      <c r="N33" s="10">
        <v>14</v>
      </c>
      <c r="O33" s="10">
        <f t="shared" si="7"/>
        <v>651</v>
      </c>
      <c r="P33" s="10">
        <v>651</v>
      </c>
      <c r="Q33" s="10">
        <v>0</v>
      </c>
      <c r="R33" s="10">
        <f t="shared" si="8"/>
        <v>9289</v>
      </c>
      <c r="S33" s="10">
        <v>8003</v>
      </c>
      <c r="T33" s="10">
        <f t="shared" si="9"/>
        <v>1286</v>
      </c>
      <c r="U33" s="10">
        <v>1271</v>
      </c>
      <c r="V33" s="10">
        <v>15</v>
      </c>
      <c r="X33" s="16"/>
    </row>
    <row r="34" spans="1:24" ht="21" customHeight="1" x14ac:dyDescent="0.2">
      <c r="A34" s="69" t="s">
        <v>42</v>
      </c>
      <c r="B34" s="71">
        <f t="shared" si="1"/>
        <v>-76142</v>
      </c>
      <c r="C34" s="71">
        <f>+F34+M34+'MPI MIF 2-IIP MFIs 2'!C33+'MPI MIF 2-IIP MFIs 2'!N33</f>
        <v>12039</v>
      </c>
      <c r="D34" s="71">
        <f>+I34+R34+'MPI MIF 2-IIP MFIs 2'!H33+'MPI MIF 2-IIP MFIs 2'!O33</f>
        <v>88181</v>
      </c>
      <c r="E34" s="71">
        <f t="shared" si="2"/>
        <v>-15407</v>
      </c>
      <c r="F34" s="71">
        <f t="shared" si="3"/>
        <v>477</v>
      </c>
      <c r="G34" s="71">
        <v>477</v>
      </c>
      <c r="H34" s="71">
        <v>0</v>
      </c>
      <c r="I34" s="71">
        <f t="shared" si="4"/>
        <v>15884</v>
      </c>
      <c r="J34" s="71">
        <v>15884</v>
      </c>
      <c r="K34" s="71">
        <v>0</v>
      </c>
      <c r="L34" s="71">
        <f t="shared" si="5"/>
        <v>-10196</v>
      </c>
      <c r="M34" s="71">
        <f t="shared" si="6"/>
        <v>629</v>
      </c>
      <c r="N34" s="71">
        <v>15</v>
      </c>
      <c r="O34" s="71">
        <f t="shared" si="7"/>
        <v>614</v>
      </c>
      <c r="P34" s="71">
        <v>614</v>
      </c>
      <c r="Q34" s="71">
        <v>0</v>
      </c>
      <c r="R34" s="71">
        <f t="shared" si="8"/>
        <v>10825</v>
      </c>
      <c r="S34" s="71">
        <v>9661</v>
      </c>
      <c r="T34" s="71">
        <f t="shared" si="9"/>
        <v>1164</v>
      </c>
      <c r="U34" s="71">
        <v>1150</v>
      </c>
      <c r="V34" s="71">
        <v>14</v>
      </c>
      <c r="X34" s="16"/>
    </row>
    <row r="35" spans="1:24" ht="21" customHeight="1" x14ac:dyDescent="0.2">
      <c r="A35" s="9" t="s">
        <v>43</v>
      </c>
      <c r="B35" s="10">
        <f t="shared" si="1"/>
        <v>-88491</v>
      </c>
      <c r="C35" s="10">
        <f>+F35+M35+'MPI MIF 2-IIP MFIs 2'!C34+'MPI MIF 2-IIP MFIs 2'!N34</f>
        <v>14115</v>
      </c>
      <c r="D35" s="10">
        <f>+I35+R35+'MPI MIF 2-IIP MFIs 2'!H34+'MPI MIF 2-IIP MFIs 2'!O34</f>
        <v>102606</v>
      </c>
      <c r="E35" s="10">
        <f t="shared" si="2"/>
        <v>-29675</v>
      </c>
      <c r="F35" s="10">
        <f t="shared" si="3"/>
        <v>772</v>
      </c>
      <c r="G35" s="10">
        <v>772</v>
      </c>
      <c r="H35" s="10">
        <v>0</v>
      </c>
      <c r="I35" s="10">
        <f t="shared" si="4"/>
        <v>30447</v>
      </c>
      <c r="J35" s="10">
        <v>30423</v>
      </c>
      <c r="K35" s="10">
        <v>24</v>
      </c>
      <c r="L35" s="10">
        <f t="shared" si="5"/>
        <v>-9653</v>
      </c>
      <c r="M35" s="10">
        <f t="shared" si="6"/>
        <v>263</v>
      </c>
      <c r="N35" s="10">
        <v>9</v>
      </c>
      <c r="O35" s="10">
        <f t="shared" si="7"/>
        <v>254</v>
      </c>
      <c r="P35" s="10">
        <v>254</v>
      </c>
      <c r="Q35" s="10">
        <v>0</v>
      </c>
      <c r="R35" s="10">
        <f t="shared" si="8"/>
        <v>9916</v>
      </c>
      <c r="S35" s="10">
        <v>8463</v>
      </c>
      <c r="T35" s="10">
        <f t="shared" si="9"/>
        <v>1453</v>
      </c>
      <c r="U35" s="10">
        <v>1443</v>
      </c>
      <c r="V35" s="10">
        <v>10</v>
      </c>
      <c r="X35" s="16"/>
    </row>
    <row r="36" spans="1:24" ht="21" customHeight="1" x14ac:dyDescent="0.2">
      <c r="A36" s="69" t="s">
        <v>44</v>
      </c>
      <c r="B36" s="70">
        <f t="shared" si="1"/>
        <v>-78686</v>
      </c>
      <c r="C36" s="70">
        <f>+F36+M36+'MPI MIF 2-IIP MFIs 2'!C35+'MPI MIF 2-IIP MFIs 2'!N35</f>
        <v>14347</v>
      </c>
      <c r="D36" s="70">
        <f>+I36+R36+'MPI MIF 2-IIP MFIs 2'!H35+'MPI MIF 2-IIP MFIs 2'!O35</f>
        <v>93033</v>
      </c>
      <c r="E36" s="70">
        <f t="shared" si="2"/>
        <v>-21658</v>
      </c>
      <c r="F36" s="70">
        <f t="shared" si="3"/>
        <v>670</v>
      </c>
      <c r="G36" s="70">
        <v>670</v>
      </c>
      <c r="H36" s="70">
        <v>0</v>
      </c>
      <c r="I36" s="70">
        <f t="shared" si="4"/>
        <v>22328</v>
      </c>
      <c r="J36" s="70">
        <v>22305</v>
      </c>
      <c r="K36" s="70">
        <v>23</v>
      </c>
      <c r="L36" s="70">
        <f t="shared" si="5"/>
        <v>-8091</v>
      </c>
      <c r="M36" s="70">
        <f t="shared" si="6"/>
        <v>476</v>
      </c>
      <c r="N36" s="70">
        <v>21</v>
      </c>
      <c r="O36" s="70">
        <f t="shared" si="7"/>
        <v>455</v>
      </c>
      <c r="P36" s="70">
        <v>454</v>
      </c>
      <c r="Q36" s="70">
        <v>1</v>
      </c>
      <c r="R36" s="70">
        <f t="shared" si="8"/>
        <v>8567</v>
      </c>
      <c r="S36" s="70">
        <v>7200</v>
      </c>
      <c r="T36" s="70">
        <f t="shared" si="9"/>
        <v>1367</v>
      </c>
      <c r="U36" s="70">
        <v>1365</v>
      </c>
      <c r="V36" s="70">
        <v>2</v>
      </c>
      <c r="X36" s="16"/>
    </row>
    <row r="37" spans="1:24" ht="21" customHeight="1" x14ac:dyDescent="0.2">
      <c r="A37" s="9" t="s">
        <v>45</v>
      </c>
      <c r="B37" s="10">
        <f t="shared" si="1"/>
        <v>-93868</v>
      </c>
      <c r="C37" s="10">
        <f>+F37+M37+'MPI MIF 2-IIP MFIs 2'!C36+'MPI MIF 2-IIP MFIs 2'!N36</f>
        <v>14209</v>
      </c>
      <c r="D37" s="10">
        <f>+I37+R37+'MPI MIF 2-IIP MFIs 2'!H36+'MPI MIF 2-IIP MFIs 2'!O36</f>
        <v>108077</v>
      </c>
      <c r="E37" s="10">
        <f t="shared" si="2"/>
        <v>-27544</v>
      </c>
      <c r="F37" s="10">
        <f t="shared" si="3"/>
        <v>828</v>
      </c>
      <c r="G37" s="10">
        <v>828</v>
      </c>
      <c r="H37" s="10">
        <v>0</v>
      </c>
      <c r="I37" s="10">
        <f t="shared" si="4"/>
        <v>28372</v>
      </c>
      <c r="J37" s="10">
        <v>28324</v>
      </c>
      <c r="K37" s="10">
        <v>48</v>
      </c>
      <c r="L37" s="10">
        <f t="shared" si="5"/>
        <v>-10664</v>
      </c>
      <c r="M37" s="10">
        <f t="shared" si="6"/>
        <v>531</v>
      </c>
      <c r="N37" s="10">
        <v>24</v>
      </c>
      <c r="O37" s="10">
        <f t="shared" si="7"/>
        <v>507</v>
      </c>
      <c r="P37" s="10">
        <v>506</v>
      </c>
      <c r="Q37" s="10">
        <v>1</v>
      </c>
      <c r="R37" s="10">
        <f t="shared" si="8"/>
        <v>11195</v>
      </c>
      <c r="S37" s="10">
        <v>9535</v>
      </c>
      <c r="T37" s="10">
        <f t="shared" si="9"/>
        <v>1660</v>
      </c>
      <c r="U37" s="10">
        <v>1631</v>
      </c>
      <c r="V37" s="10">
        <v>29</v>
      </c>
      <c r="X37" s="16"/>
    </row>
    <row r="38" spans="1:24" ht="21" customHeight="1" x14ac:dyDescent="0.2">
      <c r="A38" s="69" t="s">
        <v>46</v>
      </c>
      <c r="B38" s="71">
        <f t="shared" si="1"/>
        <v>-98292</v>
      </c>
      <c r="C38" s="71">
        <f>+F38+M38+'MPI MIF 2-IIP MFIs 2'!C37+'MPI MIF 2-IIP MFIs 2'!N37</f>
        <v>15709</v>
      </c>
      <c r="D38" s="71">
        <f>+I38+R38+'MPI MIF 2-IIP MFIs 2'!H37+'MPI MIF 2-IIP MFIs 2'!O37</f>
        <v>114001</v>
      </c>
      <c r="E38" s="71">
        <f t="shared" si="2"/>
        <v>-29008</v>
      </c>
      <c r="F38" s="71">
        <f t="shared" si="3"/>
        <v>821</v>
      </c>
      <c r="G38" s="71">
        <v>821</v>
      </c>
      <c r="H38" s="71">
        <v>0</v>
      </c>
      <c r="I38" s="71">
        <f t="shared" si="4"/>
        <v>29829</v>
      </c>
      <c r="J38" s="71">
        <v>29790</v>
      </c>
      <c r="K38" s="71">
        <v>39</v>
      </c>
      <c r="L38" s="71">
        <f t="shared" si="5"/>
        <v>-11108</v>
      </c>
      <c r="M38" s="71">
        <f t="shared" si="6"/>
        <v>653</v>
      </c>
      <c r="N38" s="71">
        <v>13</v>
      </c>
      <c r="O38" s="71">
        <f t="shared" si="7"/>
        <v>640</v>
      </c>
      <c r="P38" s="71">
        <v>505</v>
      </c>
      <c r="Q38" s="71">
        <v>135</v>
      </c>
      <c r="R38" s="71">
        <f t="shared" si="8"/>
        <v>11761</v>
      </c>
      <c r="S38" s="71">
        <v>10115</v>
      </c>
      <c r="T38" s="71">
        <f t="shared" si="9"/>
        <v>1646</v>
      </c>
      <c r="U38" s="71">
        <v>1626</v>
      </c>
      <c r="V38" s="71">
        <v>20</v>
      </c>
      <c r="X38" s="16"/>
    </row>
    <row r="39" spans="1:24" ht="21" customHeight="1" x14ac:dyDescent="0.2">
      <c r="A39" s="9" t="s">
        <v>47</v>
      </c>
      <c r="B39" s="10">
        <f t="shared" si="1"/>
        <v>-101895</v>
      </c>
      <c r="C39" s="10">
        <f>+F39+M39+'MPI MIF 2-IIP MFIs 2'!C38+'MPI MIF 2-IIP MFIs 2'!N38</f>
        <v>16812</v>
      </c>
      <c r="D39" s="10">
        <f>+I39+R39+'MPI MIF 2-IIP MFIs 2'!H38+'MPI MIF 2-IIP MFIs 2'!O38</f>
        <v>118707</v>
      </c>
      <c r="E39" s="10">
        <f t="shared" si="2"/>
        <v>-31483</v>
      </c>
      <c r="F39" s="10">
        <f t="shared" si="3"/>
        <v>866</v>
      </c>
      <c r="G39" s="10">
        <v>866</v>
      </c>
      <c r="H39" s="10">
        <v>0</v>
      </c>
      <c r="I39" s="10">
        <f t="shared" si="4"/>
        <v>32349</v>
      </c>
      <c r="J39" s="10">
        <v>32308</v>
      </c>
      <c r="K39" s="10">
        <v>41</v>
      </c>
      <c r="L39" s="10">
        <f t="shared" si="5"/>
        <v>-10028</v>
      </c>
      <c r="M39" s="10">
        <f t="shared" si="6"/>
        <v>569</v>
      </c>
      <c r="N39" s="10">
        <v>13</v>
      </c>
      <c r="O39" s="10">
        <f t="shared" si="7"/>
        <v>556</v>
      </c>
      <c r="P39" s="10">
        <v>555</v>
      </c>
      <c r="Q39" s="10">
        <v>1</v>
      </c>
      <c r="R39" s="10">
        <f t="shared" si="8"/>
        <v>10597</v>
      </c>
      <c r="S39" s="10">
        <v>8895</v>
      </c>
      <c r="T39" s="10">
        <f t="shared" si="9"/>
        <v>1702</v>
      </c>
      <c r="U39" s="10">
        <v>1700</v>
      </c>
      <c r="V39" s="10">
        <v>2</v>
      </c>
      <c r="X39" s="16"/>
    </row>
    <row r="40" spans="1:24" ht="21" customHeight="1" x14ac:dyDescent="0.2">
      <c r="A40" s="69" t="s">
        <v>48</v>
      </c>
      <c r="B40" s="70">
        <f t="shared" si="1"/>
        <v>-114545</v>
      </c>
      <c r="C40" s="70">
        <f>+F40+M40+'MPI MIF 2-IIP MFIs 2'!C39+'MPI MIF 2-IIP MFIs 2'!N39</f>
        <v>15519</v>
      </c>
      <c r="D40" s="70">
        <f>+I40+R40+'MPI MIF 2-IIP MFIs 2'!H39+'MPI MIF 2-IIP MFIs 2'!O39</f>
        <v>130064</v>
      </c>
      <c r="E40" s="70">
        <f t="shared" si="2"/>
        <v>-32848</v>
      </c>
      <c r="F40" s="70">
        <f t="shared" si="3"/>
        <v>889</v>
      </c>
      <c r="G40" s="70">
        <v>889</v>
      </c>
      <c r="H40" s="70">
        <v>0</v>
      </c>
      <c r="I40" s="70">
        <f t="shared" si="4"/>
        <v>33737</v>
      </c>
      <c r="J40" s="70">
        <v>33700</v>
      </c>
      <c r="K40" s="70">
        <v>37</v>
      </c>
      <c r="L40" s="70">
        <f t="shared" si="5"/>
        <v>-9411</v>
      </c>
      <c r="M40" s="70">
        <f t="shared" si="6"/>
        <v>621</v>
      </c>
      <c r="N40" s="70">
        <v>12</v>
      </c>
      <c r="O40" s="70">
        <f t="shared" si="7"/>
        <v>609</v>
      </c>
      <c r="P40" s="70">
        <v>608</v>
      </c>
      <c r="Q40" s="70">
        <v>1</v>
      </c>
      <c r="R40" s="70">
        <f t="shared" si="8"/>
        <v>10032</v>
      </c>
      <c r="S40" s="70">
        <v>8220</v>
      </c>
      <c r="T40" s="70">
        <f t="shared" si="9"/>
        <v>1812</v>
      </c>
      <c r="U40" s="70">
        <v>1811</v>
      </c>
      <c r="V40" s="70">
        <v>1</v>
      </c>
      <c r="X40" s="16"/>
    </row>
    <row r="41" spans="1:24" ht="21" customHeight="1" x14ac:dyDescent="0.2">
      <c r="A41" s="9" t="s">
        <v>49</v>
      </c>
      <c r="B41" s="10">
        <f t="shared" si="1"/>
        <v>-89815</v>
      </c>
      <c r="C41" s="10">
        <f>+F41+M41+'MPI MIF 2-IIP MFIs 2'!C40+'MPI MIF 2-IIP MFIs 2'!N40</f>
        <v>18644</v>
      </c>
      <c r="D41" s="10">
        <f>+I41+R41+'MPI MIF 2-IIP MFIs 2'!H40+'MPI MIF 2-IIP MFIs 2'!O40</f>
        <v>108459</v>
      </c>
      <c r="E41" s="10">
        <f t="shared" si="2"/>
        <v>-24921</v>
      </c>
      <c r="F41" s="10">
        <f t="shared" si="3"/>
        <v>756</v>
      </c>
      <c r="G41" s="10">
        <v>756</v>
      </c>
      <c r="H41" s="10">
        <v>0</v>
      </c>
      <c r="I41" s="10">
        <f t="shared" si="4"/>
        <v>25677</v>
      </c>
      <c r="J41" s="10">
        <v>25651</v>
      </c>
      <c r="K41" s="10">
        <v>26</v>
      </c>
      <c r="L41" s="10">
        <f t="shared" si="5"/>
        <v>-6663</v>
      </c>
      <c r="M41" s="10">
        <f t="shared" si="6"/>
        <v>666</v>
      </c>
      <c r="N41" s="10">
        <v>12</v>
      </c>
      <c r="O41" s="10">
        <f t="shared" si="7"/>
        <v>654</v>
      </c>
      <c r="P41" s="10">
        <v>653</v>
      </c>
      <c r="Q41" s="10">
        <v>1</v>
      </c>
      <c r="R41" s="10">
        <f t="shared" si="8"/>
        <v>7329</v>
      </c>
      <c r="S41" s="10">
        <v>5637</v>
      </c>
      <c r="T41" s="10">
        <f t="shared" si="9"/>
        <v>1692</v>
      </c>
      <c r="U41" s="10">
        <v>1690</v>
      </c>
      <c r="V41" s="10">
        <v>2</v>
      </c>
      <c r="X41" s="16"/>
    </row>
    <row r="42" spans="1:24" ht="21" customHeight="1" x14ac:dyDescent="0.2">
      <c r="A42" s="69" t="s">
        <v>50</v>
      </c>
      <c r="B42" s="71">
        <f t="shared" si="1"/>
        <v>-83889</v>
      </c>
      <c r="C42" s="71">
        <f>+F42+M42+'MPI MIF 2-IIP MFIs 2'!C41+'MPI MIF 2-IIP MFIs 2'!N41</f>
        <v>18249</v>
      </c>
      <c r="D42" s="71">
        <f>+I42+R42+'MPI MIF 2-IIP MFIs 2'!H41+'MPI MIF 2-IIP MFIs 2'!O41</f>
        <v>102138</v>
      </c>
      <c r="E42" s="71">
        <f t="shared" si="2"/>
        <v>-24328</v>
      </c>
      <c r="F42" s="71">
        <f t="shared" si="3"/>
        <v>526</v>
      </c>
      <c r="G42" s="71">
        <v>526</v>
      </c>
      <c r="H42" s="71">
        <v>0</v>
      </c>
      <c r="I42" s="71">
        <f t="shared" si="4"/>
        <v>24854</v>
      </c>
      <c r="J42" s="71">
        <v>24834</v>
      </c>
      <c r="K42" s="71">
        <v>20</v>
      </c>
      <c r="L42" s="71">
        <f t="shared" si="5"/>
        <v>-6290</v>
      </c>
      <c r="M42" s="71">
        <f t="shared" si="6"/>
        <v>631</v>
      </c>
      <c r="N42" s="71">
        <v>6</v>
      </c>
      <c r="O42" s="71">
        <f t="shared" si="7"/>
        <v>625</v>
      </c>
      <c r="P42" s="71">
        <v>624</v>
      </c>
      <c r="Q42" s="71">
        <v>1</v>
      </c>
      <c r="R42" s="71">
        <f t="shared" si="8"/>
        <v>6921</v>
      </c>
      <c r="S42" s="71">
        <v>5415</v>
      </c>
      <c r="T42" s="71">
        <f t="shared" si="9"/>
        <v>1506</v>
      </c>
      <c r="U42" s="71">
        <v>1504</v>
      </c>
      <c r="V42" s="71">
        <v>2</v>
      </c>
      <c r="X42" s="16"/>
    </row>
    <row r="43" spans="1:24" ht="21" customHeight="1" x14ac:dyDescent="0.2">
      <c r="A43" s="9" t="s">
        <v>51</v>
      </c>
      <c r="B43" s="10">
        <f t="shared" si="1"/>
        <v>-92953</v>
      </c>
      <c r="C43" s="10">
        <f>+F43+M43+'MPI MIF 2-IIP MFIs 2'!C42+'MPI MIF 2-IIP MFIs 2'!N42</f>
        <v>14898</v>
      </c>
      <c r="D43" s="10">
        <f>+I43+R43+'MPI MIF 2-IIP MFIs 2'!H42+'MPI MIF 2-IIP MFIs 2'!O42</f>
        <v>107851</v>
      </c>
      <c r="E43" s="10">
        <f t="shared" si="2"/>
        <v>-29691</v>
      </c>
      <c r="F43" s="10">
        <f t="shared" si="3"/>
        <v>564</v>
      </c>
      <c r="G43" s="10">
        <v>564</v>
      </c>
      <c r="H43" s="10">
        <v>0</v>
      </c>
      <c r="I43" s="10">
        <f t="shared" si="4"/>
        <v>30255</v>
      </c>
      <c r="J43" s="10">
        <v>30244</v>
      </c>
      <c r="K43" s="10">
        <v>11</v>
      </c>
      <c r="L43" s="10">
        <f t="shared" si="5"/>
        <v>-7126</v>
      </c>
      <c r="M43" s="10">
        <f t="shared" si="6"/>
        <v>632</v>
      </c>
      <c r="N43" s="10">
        <v>5</v>
      </c>
      <c r="O43" s="10">
        <f t="shared" si="7"/>
        <v>627</v>
      </c>
      <c r="P43" s="10">
        <v>627</v>
      </c>
      <c r="Q43" s="10">
        <v>0</v>
      </c>
      <c r="R43" s="10">
        <f t="shared" si="8"/>
        <v>7758</v>
      </c>
      <c r="S43" s="10">
        <v>6180</v>
      </c>
      <c r="T43" s="10">
        <f t="shared" si="9"/>
        <v>1578</v>
      </c>
      <c r="U43" s="10">
        <v>1574</v>
      </c>
      <c r="V43" s="10">
        <v>4</v>
      </c>
      <c r="X43" s="16"/>
    </row>
    <row r="44" spans="1:24" ht="21" customHeight="1" x14ac:dyDescent="0.2">
      <c r="A44" s="69" t="s">
        <v>52</v>
      </c>
      <c r="B44" s="70">
        <f t="shared" si="1"/>
        <v>-83716</v>
      </c>
      <c r="C44" s="70">
        <f>+F44+M44+'MPI MIF 2-IIP MFIs 2'!C43+'MPI MIF 2-IIP MFIs 2'!N43</f>
        <v>15800</v>
      </c>
      <c r="D44" s="70">
        <f>+I44+R44+'MPI MIF 2-IIP MFIs 2'!H43+'MPI MIF 2-IIP MFIs 2'!O43</f>
        <v>99516</v>
      </c>
      <c r="E44" s="70">
        <f t="shared" si="2"/>
        <v>-27167</v>
      </c>
      <c r="F44" s="70">
        <f t="shared" si="3"/>
        <v>527</v>
      </c>
      <c r="G44" s="70">
        <v>527</v>
      </c>
      <c r="H44" s="70">
        <v>0</v>
      </c>
      <c r="I44" s="70">
        <f t="shared" si="4"/>
        <v>27694</v>
      </c>
      <c r="J44" s="70">
        <v>27683</v>
      </c>
      <c r="K44" s="70">
        <v>11</v>
      </c>
      <c r="L44" s="70">
        <f t="shared" si="5"/>
        <v>-6708</v>
      </c>
      <c r="M44" s="70">
        <f t="shared" si="6"/>
        <v>468</v>
      </c>
      <c r="N44" s="70">
        <v>5</v>
      </c>
      <c r="O44" s="70">
        <f t="shared" si="7"/>
        <v>463</v>
      </c>
      <c r="P44" s="70">
        <v>463</v>
      </c>
      <c r="Q44" s="70">
        <v>0</v>
      </c>
      <c r="R44" s="70">
        <f t="shared" si="8"/>
        <v>7176</v>
      </c>
      <c r="S44" s="70">
        <v>5682</v>
      </c>
      <c r="T44" s="70">
        <f t="shared" si="9"/>
        <v>1494</v>
      </c>
      <c r="U44" s="70">
        <v>1488</v>
      </c>
      <c r="V44" s="70">
        <v>6</v>
      </c>
      <c r="X44" s="16"/>
    </row>
    <row r="45" spans="1:24" ht="21" customHeight="1" x14ac:dyDescent="0.2">
      <c r="A45" s="9" t="s">
        <v>53</v>
      </c>
      <c r="B45" s="10">
        <f t="shared" si="1"/>
        <v>-87255</v>
      </c>
      <c r="C45" s="10">
        <f>+F45+M45+'MPI MIF 2-IIP MFIs 2'!C44+'MPI MIF 2-IIP MFIs 2'!N44</f>
        <v>18487</v>
      </c>
      <c r="D45" s="10">
        <f>+I45+R45+'MPI MIF 2-IIP MFIs 2'!H44+'MPI MIF 2-IIP MFIs 2'!O44</f>
        <v>105742</v>
      </c>
      <c r="E45" s="10">
        <f t="shared" si="2"/>
        <v>-30727</v>
      </c>
      <c r="F45" s="10">
        <f t="shared" si="3"/>
        <v>552</v>
      </c>
      <c r="G45" s="10">
        <v>552</v>
      </c>
      <c r="H45" s="10">
        <v>0</v>
      </c>
      <c r="I45" s="10">
        <f t="shared" si="4"/>
        <v>31279</v>
      </c>
      <c r="J45" s="10">
        <v>31269</v>
      </c>
      <c r="K45" s="10">
        <v>10</v>
      </c>
      <c r="L45" s="10">
        <f t="shared" si="5"/>
        <v>-7961</v>
      </c>
      <c r="M45" s="10">
        <f t="shared" si="6"/>
        <v>486</v>
      </c>
      <c r="N45" s="10">
        <v>5</v>
      </c>
      <c r="O45" s="10">
        <f t="shared" si="7"/>
        <v>481</v>
      </c>
      <c r="P45" s="10">
        <v>481</v>
      </c>
      <c r="Q45" s="10">
        <v>0</v>
      </c>
      <c r="R45" s="10">
        <f t="shared" si="8"/>
        <v>8447</v>
      </c>
      <c r="S45" s="10">
        <v>6914</v>
      </c>
      <c r="T45" s="10">
        <f t="shared" si="9"/>
        <v>1533</v>
      </c>
      <c r="U45" s="10">
        <v>1530</v>
      </c>
      <c r="V45" s="10">
        <v>3</v>
      </c>
      <c r="X45" s="16"/>
    </row>
    <row r="46" spans="1:24" ht="21" customHeight="1" x14ac:dyDescent="0.2">
      <c r="A46" s="69" t="s">
        <v>54</v>
      </c>
      <c r="B46" s="71">
        <f t="shared" si="1"/>
        <v>-91821</v>
      </c>
      <c r="C46" s="71">
        <f>+F46+M46+'MPI MIF 2-IIP MFIs 2'!C45+'MPI MIF 2-IIP MFIs 2'!N45</f>
        <v>19691</v>
      </c>
      <c r="D46" s="71">
        <f>+I46+R46+'MPI MIF 2-IIP MFIs 2'!H45+'MPI MIF 2-IIP MFIs 2'!O45</f>
        <v>111512</v>
      </c>
      <c r="E46" s="71">
        <f t="shared" si="2"/>
        <v>-32636</v>
      </c>
      <c r="F46" s="71">
        <f t="shared" si="3"/>
        <v>577</v>
      </c>
      <c r="G46" s="71">
        <v>577</v>
      </c>
      <c r="H46" s="71">
        <v>0</v>
      </c>
      <c r="I46" s="71">
        <f t="shared" si="4"/>
        <v>33213</v>
      </c>
      <c r="J46" s="71">
        <v>33195</v>
      </c>
      <c r="K46" s="71">
        <v>18</v>
      </c>
      <c r="L46" s="71">
        <f t="shared" si="5"/>
        <v>-9280</v>
      </c>
      <c r="M46" s="71">
        <f t="shared" si="6"/>
        <v>464</v>
      </c>
      <c r="N46" s="71">
        <v>4</v>
      </c>
      <c r="O46" s="71">
        <f t="shared" si="7"/>
        <v>460</v>
      </c>
      <c r="P46" s="71">
        <v>460</v>
      </c>
      <c r="Q46" s="71">
        <v>0</v>
      </c>
      <c r="R46" s="71">
        <f t="shared" si="8"/>
        <v>9744</v>
      </c>
      <c r="S46" s="71">
        <v>7964</v>
      </c>
      <c r="T46" s="71">
        <f t="shared" si="9"/>
        <v>1780</v>
      </c>
      <c r="U46" s="71">
        <v>1778</v>
      </c>
      <c r="V46" s="71">
        <v>2</v>
      </c>
      <c r="X46" s="16"/>
    </row>
    <row r="47" spans="1:24" ht="21" customHeight="1" x14ac:dyDescent="0.2">
      <c r="A47" s="9" t="s">
        <v>55</v>
      </c>
      <c r="B47" s="10">
        <f t="shared" si="1"/>
        <v>-88155</v>
      </c>
      <c r="C47" s="10">
        <f>+F47+M47+'MPI MIF 2-IIP MFIs 2'!C46+'MPI MIF 2-IIP MFIs 2'!N46</f>
        <v>16638</v>
      </c>
      <c r="D47" s="10">
        <f>+I47+R47+'MPI MIF 2-IIP MFIs 2'!H46+'MPI MIF 2-IIP MFIs 2'!O46</f>
        <v>104793</v>
      </c>
      <c r="E47" s="10">
        <f t="shared" si="2"/>
        <v>-28587</v>
      </c>
      <c r="F47" s="10">
        <f t="shared" si="3"/>
        <v>558</v>
      </c>
      <c r="G47" s="10">
        <v>558</v>
      </c>
      <c r="H47" s="10">
        <v>0</v>
      </c>
      <c r="I47" s="10">
        <f t="shared" si="4"/>
        <v>29145</v>
      </c>
      <c r="J47" s="10">
        <v>29126</v>
      </c>
      <c r="K47" s="10">
        <v>19</v>
      </c>
      <c r="L47" s="10">
        <f t="shared" si="5"/>
        <v>-9803</v>
      </c>
      <c r="M47" s="10">
        <f t="shared" si="6"/>
        <v>430</v>
      </c>
      <c r="N47" s="10">
        <v>2</v>
      </c>
      <c r="O47" s="10">
        <f t="shared" si="7"/>
        <v>428</v>
      </c>
      <c r="P47" s="10">
        <v>428</v>
      </c>
      <c r="Q47" s="10">
        <v>0</v>
      </c>
      <c r="R47" s="10">
        <f t="shared" si="8"/>
        <v>10233</v>
      </c>
      <c r="S47" s="10">
        <v>8520</v>
      </c>
      <c r="T47" s="10">
        <f t="shared" si="9"/>
        <v>1713</v>
      </c>
      <c r="U47" s="10">
        <v>1711</v>
      </c>
      <c r="V47" s="10">
        <v>2</v>
      </c>
      <c r="X47" s="16"/>
    </row>
    <row r="48" spans="1:24" ht="21" customHeight="1" x14ac:dyDescent="0.2">
      <c r="A48" s="69" t="s">
        <v>56</v>
      </c>
      <c r="B48" s="70">
        <f t="shared" si="1"/>
        <v>-92954</v>
      </c>
      <c r="C48" s="70">
        <f>+F48+M48+'MPI MIF 2-IIP MFIs 2'!C47+'MPI MIF 2-IIP MFIs 2'!N47</f>
        <v>16370</v>
      </c>
      <c r="D48" s="70">
        <f>+I48+R48+'MPI MIF 2-IIP MFIs 2'!H47+'MPI MIF 2-IIP MFIs 2'!O47</f>
        <v>109324</v>
      </c>
      <c r="E48" s="70">
        <f t="shared" si="2"/>
        <v>-29705</v>
      </c>
      <c r="F48" s="70">
        <f t="shared" si="3"/>
        <v>543</v>
      </c>
      <c r="G48" s="70">
        <v>543</v>
      </c>
      <c r="H48" s="70">
        <v>0</v>
      </c>
      <c r="I48" s="70">
        <f t="shared" si="4"/>
        <v>30248</v>
      </c>
      <c r="J48" s="70">
        <v>30228</v>
      </c>
      <c r="K48" s="70">
        <v>20</v>
      </c>
      <c r="L48" s="70">
        <f t="shared" si="5"/>
        <v>-10054</v>
      </c>
      <c r="M48" s="70">
        <f t="shared" si="6"/>
        <v>312</v>
      </c>
      <c r="N48" s="70">
        <v>2</v>
      </c>
      <c r="O48" s="70">
        <f t="shared" si="7"/>
        <v>310</v>
      </c>
      <c r="P48" s="70">
        <v>310</v>
      </c>
      <c r="Q48" s="70">
        <v>0</v>
      </c>
      <c r="R48" s="70">
        <f t="shared" si="8"/>
        <v>10366</v>
      </c>
      <c r="S48" s="70">
        <v>8709</v>
      </c>
      <c r="T48" s="70">
        <f t="shared" si="9"/>
        <v>1657</v>
      </c>
      <c r="U48" s="70">
        <v>1655</v>
      </c>
      <c r="V48" s="70">
        <v>2</v>
      </c>
      <c r="X48" s="16"/>
    </row>
    <row r="49" spans="1:24" ht="21" customHeight="1" x14ac:dyDescent="0.2">
      <c r="A49" s="9" t="s">
        <v>57</v>
      </c>
      <c r="B49" s="10">
        <f t="shared" si="1"/>
        <v>-101865</v>
      </c>
      <c r="C49" s="10">
        <f>+F49+M49+'MPI MIF 2-IIP MFIs 2'!C48+'MPI MIF 2-IIP MFIs 2'!N48</f>
        <v>19731</v>
      </c>
      <c r="D49" s="10">
        <f>+I49+R49+'MPI MIF 2-IIP MFIs 2'!H48+'MPI MIF 2-IIP MFIs 2'!O48</f>
        <v>121596</v>
      </c>
      <c r="E49" s="10">
        <f t="shared" si="2"/>
        <v>-36906</v>
      </c>
      <c r="F49" s="10">
        <f t="shared" si="3"/>
        <v>375</v>
      </c>
      <c r="G49" s="10">
        <v>375</v>
      </c>
      <c r="H49" s="10">
        <v>0</v>
      </c>
      <c r="I49" s="10">
        <f t="shared" si="4"/>
        <v>37281</v>
      </c>
      <c r="J49" s="10">
        <v>37232</v>
      </c>
      <c r="K49" s="10">
        <v>49</v>
      </c>
      <c r="L49" s="10">
        <f t="shared" si="5"/>
        <v>-11645</v>
      </c>
      <c r="M49" s="10">
        <f t="shared" si="6"/>
        <v>644</v>
      </c>
      <c r="N49" s="10">
        <v>2</v>
      </c>
      <c r="O49" s="10">
        <f t="shared" si="7"/>
        <v>642</v>
      </c>
      <c r="P49" s="10">
        <v>642</v>
      </c>
      <c r="Q49" s="10">
        <v>0</v>
      </c>
      <c r="R49" s="10">
        <f t="shared" si="8"/>
        <v>12289</v>
      </c>
      <c r="S49" s="10">
        <v>10504</v>
      </c>
      <c r="T49" s="10">
        <f t="shared" si="9"/>
        <v>1785</v>
      </c>
      <c r="U49" s="10">
        <v>1784</v>
      </c>
      <c r="V49" s="10">
        <v>1</v>
      </c>
      <c r="X49" s="16"/>
    </row>
    <row r="50" spans="1:24" ht="21" customHeight="1" x14ac:dyDescent="0.2">
      <c r="A50" s="69" t="s">
        <v>58</v>
      </c>
      <c r="B50" s="71">
        <f t="shared" si="1"/>
        <v>-106187</v>
      </c>
      <c r="C50" s="71">
        <f>+F50+M50+'MPI MIF 2-IIP MFIs 2'!C49+'MPI MIF 2-IIP MFIs 2'!N49</f>
        <v>19143</v>
      </c>
      <c r="D50" s="71">
        <f>+I50+R50+'MPI MIF 2-IIP MFIs 2'!H49+'MPI MIF 2-IIP MFIs 2'!O49</f>
        <v>125330</v>
      </c>
      <c r="E50" s="71">
        <f t="shared" si="2"/>
        <v>-40980</v>
      </c>
      <c r="F50" s="71">
        <f t="shared" si="3"/>
        <v>396</v>
      </c>
      <c r="G50" s="71">
        <v>396</v>
      </c>
      <c r="H50" s="71">
        <v>0</v>
      </c>
      <c r="I50" s="71">
        <f t="shared" si="4"/>
        <v>41376</v>
      </c>
      <c r="J50" s="71">
        <v>41364</v>
      </c>
      <c r="K50" s="71">
        <v>12</v>
      </c>
      <c r="L50" s="71">
        <f t="shared" si="5"/>
        <v>-12447</v>
      </c>
      <c r="M50" s="71">
        <f t="shared" si="6"/>
        <v>1096</v>
      </c>
      <c r="N50" s="71">
        <v>3</v>
      </c>
      <c r="O50" s="71">
        <f t="shared" si="7"/>
        <v>1093</v>
      </c>
      <c r="P50" s="71">
        <v>1024</v>
      </c>
      <c r="Q50" s="71">
        <v>69</v>
      </c>
      <c r="R50" s="71">
        <f t="shared" si="8"/>
        <v>13543</v>
      </c>
      <c r="S50" s="71">
        <v>11603</v>
      </c>
      <c r="T50" s="71">
        <f t="shared" si="9"/>
        <v>1940</v>
      </c>
      <c r="U50" s="71">
        <v>1938</v>
      </c>
      <c r="V50" s="71">
        <v>2</v>
      </c>
      <c r="X50" s="16"/>
    </row>
    <row r="51" spans="1:24" s="38" customFormat="1" ht="21" customHeight="1" x14ac:dyDescent="0.2">
      <c r="A51" s="9" t="s">
        <v>124</v>
      </c>
      <c r="B51" s="36">
        <f t="shared" si="1"/>
        <v>-110991</v>
      </c>
      <c r="C51" s="36">
        <f>+F51+M51+'MPI MIF 2-IIP MFIs 2'!C50+'MPI MIF 2-IIP MFIs 2'!N50</f>
        <v>17725</v>
      </c>
      <c r="D51" s="36">
        <f>+I51+R51+'MPI MIF 2-IIP MFIs 2'!H50+'MPI MIF 2-IIP MFIs 2'!O50</f>
        <v>128716</v>
      </c>
      <c r="E51" s="36">
        <f t="shared" si="2"/>
        <v>-43377</v>
      </c>
      <c r="F51" s="36">
        <f t="shared" si="3"/>
        <v>359</v>
      </c>
      <c r="G51" s="10">
        <v>359</v>
      </c>
      <c r="H51" s="10">
        <v>0</v>
      </c>
      <c r="I51" s="36">
        <f t="shared" si="4"/>
        <v>43736</v>
      </c>
      <c r="J51" s="10">
        <v>43723</v>
      </c>
      <c r="K51" s="10">
        <v>13</v>
      </c>
      <c r="L51" s="36">
        <f t="shared" si="5"/>
        <v>-13630</v>
      </c>
      <c r="M51" s="36">
        <f t="shared" si="6"/>
        <v>1203</v>
      </c>
      <c r="N51" s="10">
        <v>3</v>
      </c>
      <c r="O51" s="36">
        <f t="shared" si="7"/>
        <v>1200</v>
      </c>
      <c r="P51" s="10">
        <v>1131</v>
      </c>
      <c r="Q51" s="10">
        <v>69</v>
      </c>
      <c r="R51" s="36">
        <f t="shared" si="8"/>
        <v>14833</v>
      </c>
      <c r="S51" s="10">
        <v>12915</v>
      </c>
      <c r="T51" s="36">
        <f t="shared" si="9"/>
        <v>1918</v>
      </c>
      <c r="U51" s="10">
        <v>1917</v>
      </c>
      <c r="V51" s="10">
        <v>1</v>
      </c>
      <c r="X51" s="16"/>
    </row>
    <row r="52" spans="1:24" s="38" customFormat="1" ht="21" customHeight="1" x14ac:dyDescent="0.2">
      <c r="A52" s="69" t="s">
        <v>125</v>
      </c>
      <c r="B52" s="73">
        <f t="shared" si="1"/>
        <v>-101059</v>
      </c>
      <c r="C52" s="73">
        <f>+F52+M52+'MPI MIF 2-IIP MFIs 2'!C51+'MPI MIF 2-IIP MFIs 2'!N51</f>
        <v>22861</v>
      </c>
      <c r="D52" s="73">
        <f>+I52+R52+'MPI MIF 2-IIP MFIs 2'!H51+'MPI MIF 2-IIP MFIs 2'!O51</f>
        <v>123920</v>
      </c>
      <c r="E52" s="73">
        <f t="shared" si="2"/>
        <v>-39988</v>
      </c>
      <c r="F52" s="73">
        <f t="shared" si="3"/>
        <v>184</v>
      </c>
      <c r="G52" s="70">
        <v>181</v>
      </c>
      <c r="H52" s="70">
        <v>3</v>
      </c>
      <c r="I52" s="73">
        <f t="shared" si="4"/>
        <v>40172</v>
      </c>
      <c r="J52" s="70">
        <v>40157</v>
      </c>
      <c r="K52" s="70">
        <v>15</v>
      </c>
      <c r="L52" s="73">
        <f t="shared" si="5"/>
        <v>-11506</v>
      </c>
      <c r="M52" s="73">
        <f t="shared" si="6"/>
        <v>1824</v>
      </c>
      <c r="N52" s="70">
        <v>3</v>
      </c>
      <c r="O52" s="73">
        <f t="shared" si="7"/>
        <v>1821</v>
      </c>
      <c r="P52" s="70">
        <v>1571</v>
      </c>
      <c r="Q52" s="70">
        <v>250</v>
      </c>
      <c r="R52" s="73">
        <f t="shared" si="8"/>
        <v>13330</v>
      </c>
      <c r="S52" s="70">
        <v>11512</v>
      </c>
      <c r="T52" s="73">
        <f t="shared" si="9"/>
        <v>1818</v>
      </c>
      <c r="U52" s="70">
        <v>1817</v>
      </c>
      <c r="V52" s="70">
        <v>1</v>
      </c>
      <c r="X52" s="16"/>
    </row>
    <row r="53" spans="1:24" s="38" customFormat="1" ht="21" customHeight="1" x14ac:dyDescent="0.2">
      <c r="A53" s="9" t="s">
        <v>126</v>
      </c>
      <c r="B53" s="36">
        <f t="shared" si="1"/>
        <v>-98409</v>
      </c>
      <c r="C53" s="36">
        <f>+F53+M53+'MPI MIF 2-IIP MFIs 2'!C52+'MPI MIF 2-IIP MFIs 2'!N52</f>
        <v>22698</v>
      </c>
      <c r="D53" s="36">
        <f>+I53+R53+'MPI MIF 2-IIP MFIs 2'!H52+'MPI MIF 2-IIP MFIs 2'!O52</f>
        <v>121107</v>
      </c>
      <c r="E53" s="36">
        <f t="shared" si="2"/>
        <v>-39343</v>
      </c>
      <c r="F53" s="36">
        <f t="shared" si="3"/>
        <v>197</v>
      </c>
      <c r="G53" s="10">
        <v>185</v>
      </c>
      <c r="H53" s="10">
        <v>12</v>
      </c>
      <c r="I53" s="36">
        <f t="shared" si="4"/>
        <v>39540</v>
      </c>
      <c r="J53" s="10">
        <v>39523</v>
      </c>
      <c r="K53" s="10">
        <v>17</v>
      </c>
      <c r="L53" s="36">
        <f t="shared" si="5"/>
        <v>-11408</v>
      </c>
      <c r="M53" s="36">
        <f t="shared" si="6"/>
        <v>2211</v>
      </c>
      <c r="N53" s="10">
        <v>2</v>
      </c>
      <c r="O53" s="36">
        <f t="shared" si="7"/>
        <v>2209</v>
      </c>
      <c r="P53" s="10">
        <v>2075</v>
      </c>
      <c r="Q53" s="10">
        <v>134</v>
      </c>
      <c r="R53" s="36">
        <f t="shared" si="8"/>
        <v>13619</v>
      </c>
      <c r="S53" s="10">
        <v>11973</v>
      </c>
      <c r="T53" s="36">
        <f t="shared" si="9"/>
        <v>1646</v>
      </c>
      <c r="U53" s="10">
        <v>1645</v>
      </c>
      <c r="V53" s="10">
        <v>1</v>
      </c>
      <c r="X53" s="16"/>
    </row>
    <row r="54" spans="1:24" s="38" customFormat="1" ht="21" customHeight="1" x14ac:dyDescent="0.2">
      <c r="A54" s="69" t="s">
        <v>127</v>
      </c>
      <c r="B54" s="74">
        <f t="shared" si="1"/>
        <v>-92926</v>
      </c>
      <c r="C54" s="74">
        <f>+F54+M54+'MPI MIF 2-IIP MFIs 2'!C53+'MPI MIF 2-IIP MFIs 2'!N53</f>
        <v>21179</v>
      </c>
      <c r="D54" s="74">
        <f>+I54+R54+'MPI MIF 2-IIP MFIs 2'!H53+'MPI MIF 2-IIP MFIs 2'!O53</f>
        <v>114105</v>
      </c>
      <c r="E54" s="74">
        <f t="shared" si="2"/>
        <v>-35548</v>
      </c>
      <c r="F54" s="74">
        <f t="shared" si="3"/>
        <v>175</v>
      </c>
      <c r="G54" s="71">
        <v>167</v>
      </c>
      <c r="H54" s="71">
        <v>8</v>
      </c>
      <c r="I54" s="74">
        <f t="shared" si="4"/>
        <v>35723</v>
      </c>
      <c r="J54" s="71">
        <v>35709</v>
      </c>
      <c r="K54" s="71">
        <v>14</v>
      </c>
      <c r="L54" s="74">
        <f t="shared" si="5"/>
        <v>-9902</v>
      </c>
      <c r="M54" s="74">
        <f t="shared" si="6"/>
        <v>2204</v>
      </c>
      <c r="N54" s="71">
        <v>3</v>
      </c>
      <c r="O54" s="74">
        <f t="shared" si="7"/>
        <v>2201</v>
      </c>
      <c r="P54" s="71">
        <v>2089</v>
      </c>
      <c r="Q54" s="71">
        <v>112</v>
      </c>
      <c r="R54" s="74">
        <f t="shared" si="8"/>
        <v>12106</v>
      </c>
      <c r="S54" s="71">
        <v>10437</v>
      </c>
      <c r="T54" s="74">
        <f t="shared" si="9"/>
        <v>1669</v>
      </c>
      <c r="U54" s="71">
        <v>1669</v>
      </c>
      <c r="V54" s="71">
        <v>0</v>
      </c>
      <c r="X54" s="16"/>
    </row>
    <row r="55" spans="1:24" s="38" customFormat="1" ht="21" customHeight="1" x14ac:dyDescent="0.2">
      <c r="A55" s="9" t="s">
        <v>131</v>
      </c>
      <c r="B55" s="36">
        <f t="shared" ref="B55:B58" si="10">+C55-D55</f>
        <v>-83266</v>
      </c>
      <c r="C55" s="36">
        <f>+F55+M55+'MPI MIF 2-IIP MFIs 2'!C54+'MPI MIF 2-IIP MFIs 2'!N54</f>
        <v>21091</v>
      </c>
      <c r="D55" s="36">
        <f>+I55+R55+'MPI MIF 2-IIP MFIs 2'!H54+'MPI MIF 2-IIP MFIs 2'!O54</f>
        <v>104357</v>
      </c>
      <c r="E55" s="36">
        <f t="shared" ref="E55:E58" si="11">+F55-I55</f>
        <v>-30463</v>
      </c>
      <c r="F55" s="36">
        <f t="shared" ref="F55:F58" si="12">+G55+H55</f>
        <v>158</v>
      </c>
      <c r="G55" s="10">
        <v>158</v>
      </c>
      <c r="H55" s="10">
        <v>0</v>
      </c>
      <c r="I55" s="36">
        <f t="shared" ref="I55:I58" si="13">+J55+K55</f>
        <v>30621</v>
      </c>
      <c r="J55" s="10">
        <v>30607</v>
      </c>
      <c r="K55" s="10">
        <v>14</v>
      </c>
      <c r="L55" s="36">
        <f t="shared" ref="L55:L58" si="14">+M55-R55</f>
        <v>-8845</v>
      </c>
      <c r="M55" s="36">
        <f t="shared" ref="M55:M58" si="15">+N55+O55</f>
        <v>1886</v>
      </c>
      <c r="N55" s="10">
        <v>2</v>
      </c>
      <c r="O55" s="36">
        <f t="shared" ref="O55:O58" si="16">+P55+Q55</f>
        <v>1884</v>
      </c>
      <c r="P55" s="10">
        <v>1762</v>
      </c>
      <c r="Q55" s="10">
        <v>122</v>
      </c>
      <c r="R55" s="36">
        <f t="shared" ref="R55:R58" si="17">+S55+T55</f>
        <v>10731</v>
      </c>
      <c r="S55" s="10">
        <v>9138</v>
      </c>
      <c r="T55" s="36">
        <f t="shared" ref="T55:T58" si="18">+U55+V55</f>
        <v>1593</v>
      </c>
      <c r="U55" s="10">
        <v>1593</v>
      </c>
      <c r="V55" s="10">
        <v>0</v>
      </c>
      <c r="X55" s="16"/>
    </row>
    <row r="56" spans="1:24" s="38" customFormat="1" ht="21" customHeight="1" x14ac:dyDescent="0.2">
      <c r="A56" s="69" t="s">
        <v>132</v>
      </c>
      <c r="B56" s="73">
        <f t="shared" si="10"/>
        <v>-90330</v>
      </c>
      <c r="C56" s="73">
        <f>+F56+M56+'MPI MIF 2-IIP MFIs 2'!C55+'MPI MIF 2-IIP MFIs 2'!N55</f>
        <v>18068</v>
      </c>
      <c r="D56" s="73">
        <f>+I56+R56+'MPI MIF 2-IIP MFIs 2'!H55+'MPI MIF 2-IIP MFIs 2'!O55</f>
        <v>108398</v>
      </c>
      <c r="E56" s="73">
        <f t="shared" si="11"/>
        <v>-29824</v>
      </c>
      <c r="F56" s="73">
        <f t="shared" si="12"/>
        <v>170</v>
      </c>
      <c r="G56" s="70">
        <v>170</v>
      </c>
      <c r="H56" s="70">
        <v>0</v>
      </c>
      <c r="I56" s="73">
        <f t="shared" si="13"/>
        <v>29994</v>
      </c>
      <c r="J56" s="70">
        <v>29984</v>
      </c>
      <c r="K56" s="70">
        <v>10</v>
      </c>
      <c r="L56" s="73">
        <f t="shared" si="14"/>
        <v>-8414</v>
      </c>
      <c r="M56" s="73">
        <f t="shared" si="15"/>
        <v>1944</v>
      </c>
      <c r="N56" s="70">
        <v>2</v>
      </c>
      <c r="O56" s="73">
        <f t="shared" si="16"/>
        <v>1942</v>
      </c>
      <c r="P56" s="70">
        <v>1826</v>
      </c>
      <c r="Q56" s="70">
        <v>116</v>
      </c>
      <c r="R56" s="73">
        <f t="shared" si="17"/>
        <v>10358</v>
      </c>
      <c r="S56" s="70">
        <v>8678</v>
      </c>
      <c r="T56" s="73">
        <f t="shared" si="18"/>
        <v>1680</v>
      </c>
      <c r="U56" s="70">
        <v>1680</v>
      </c>
      <c r="V56" s="70">
        <v>0</v>
      </c>
      <c r="X56" s="16"/>
    </row>
    <row r="57" spans="1:24" s="38" customFormat="1" ht="21" customHeight="1" x14ac:dyDescent="0.2">
      <c r="A57" s="9" t="s">
        <v>133</v>
      </c>
      <c r="B57" s="36">
        <f t="shared" si="10"/>
        <v>-82033</v>
      </c>
      <c r="C57" s="36">
        <f>+F57+M57+'MPI MIF 2-IIP MFIs 2'!C56+'MPI MIF 2-IIP MFIs 2'!N56</f>
        <v>18908</v>
      </c>
      <c r="D57" s="36">
        <f>+I57+R57+'MPI MIF 2-IIP MFIs 2'!H56+'MPI MIF 2-IIP MFIs 2'!O56</f>
        <v>100941</v>
      </c>
      <c r="E57" s="36">
        <f t="shared" si="11"/>
        <v>-26116</v>
      </c>
      <c r="F57" s="36">
        <f t="shared" si="12"/>
        <v>192</v>
      </c>
      <c r="G57" s="10">
        <v>192</v>
      </c>
      <c r="H57" s="10">
        <v>0</v>
      </c>
      <c r="I57" s="36">
        <f t="shared" si="13"/>
        <v>26308</v>
      </c>
      <c r="J57" s="10">
        <v>26296</v>
      </c>
      <c r="K57" s="10">
        <v>12</v>
      </c>
      <c r="L57" s="36">
        <f t="shared" si="14"/>
        <v>-7092</v>
      </c>
      <c r="M57" s="36">
        <f t="shared" si="15"/>
        <v>2190</v>
      </c>
      <c r="N57" s="10">
        <v>2</v>
      </c>
      <c r="O57" s="36">
        <f t="shared" si="16"/>
        <v>2188</v>
      </c>
      <c r="P57" s="10">
        <v>2169</v>
      </c>
      <c r="Q57" s="10">
        <v>19</v>
      </c>
      <c r="R57" s="36">
        <f t="shared" si="17"/>
        <v>9282</v>
      </c>
      <c r="S57" s="10">
        <v>7627</v>
      </c>
      <c r="T57" s="36">
        <f t="shared" si="18"/>
        <v>1655</v>
      </c>
      <c r="U57" s="10">
        <v>1655</v>
      </c>
      <c r="V57" s="10">
        <v>0</v>
      </c>
      <c r="X57" s="16"/>
    </row>
    <row r="58" spans="1:24" s="38" customFormat="1" ht="21" customHeight="1" x14ac:dyDescent="0.2">
      <c r="A58" s="69" t="s">
        <v>134</v>
      </c>
      <c r="B58" s="74">
        <f t="shared" si="10"/>
        <v>-73611</v>
      </c>
      <c r="C58" s="74">
        <f>+F58+M58+'MPI MIF 2-IIP MFIs 2'!C57+'MPI MIF 2-IIP MFIs 2'!N57</f>
        <v>17292</v>
      </c>
      <c r="D58" s="74">
        <f>+I58+R58+'MPI MIF 2-IIP MFIs 2'!H57+'MPI MIF 2-IIP MFIs 2'!O57</f>
        <v>90903</v>
      </c>
      <c r="E58" s="74">
        <f t="shared" si="11"/>
        <v>-23687</v>
      </c>
      <c r="F58" s="74">
        <f t="shared" si="12"/>
        <v>105</v>
      </c>
      <c r="G58" s="71">
        <v>105</v>
      </c>
      <c r="H58" s="71">
        <v>0</v>
      </c>
      <c r="I58" s="74">
        <f t="shared" si="13"/>
        <v>23792</v>
      </c>
      <c r="J58" s="71">
        <v>23780</v>
      </c>
      <c r="K58" s="71">
        <v>12</v>
      </c>
      <c r="L58" s="74">
        <f t="shared" si="14"/>
        <v>-6558</v>
      </c>
      <c r="M58" s="74">
        <f t="shared" si="15"/>
        <v>1920</v>
      </c>
      <c r="N58" s="71">
        <v>297</v>
      </c>
      <c r="O58" s="74">
        <f t="shared" si="16"/>
        <v>1623</v>
      </c>
      <c r="P58" s="71">
        <v>1623</v>
      </c>
      <c r="Q58" s="71">
        <v>0</v>
      </c>
      <c r="R58" s="74">
        <f t="shared" si="17"/>
        <v>8478</v>
      </c>
      <c r="S58" s="71">
        <v>6845</v>
      </c>
      <c r="T58" s="74">
        <f t="shared" si="18"/>
        <v>1633</v>
      </c>
      <c r="U58" s="71">
        <v>1633</v>
      </c>
      <c r="V58" s="71">
        <v>0</v>
      </c>
      <c r="X58" s="16"/>
    </row>
    <row r="59" spans="1:24" s="38" customFormat="1" ht="21" customHeight="1" x14ac:dyDescent="0.2">
      <c r="A59" s="9" t="s">
        <v>135</v>
      </c>
      <c r="B59" s="36">
        <f t="shared" ref="B59:B62" si="19">+C59-D59</f>
        <v>-81516</v>
      </c>
      <c r="C59" s="36">
        <f>+F59+M59+'MPI MIF 2-IIP MFIs 2'!C58+'MPI MIF 2-IIP MFIs 2'!N58</f>
        <v>16434</v>
      </c>
      <c r="D59" s="36">
        <f>+I59+R59+'MPI MIF 2-IIP MFIs 2'!H58+'MPI MIF 2-IIP MFIs 2'!O58</f>
        <v>97950</v>
      </c>
      <c r="E59" s="36">
        <f t="shared" ref="E59:E62" si="20">+F59-I59</f>
        <v>-26756</v>
      </c>
      <c r="F59" s="36">
        <f t="shared" ref="F59:F62" si="21">+G59+H59</f>
        <v>175</v>
      </c>
      <c r="G59" s="10">
        <v>175</v>
      </c>
      <c r="H59" s="10">
        <v>0</v>
      </c>
      <c r="I59" s="36">
        <f t="shared" ref="I59:I62" si="22">+J59+K59</f>
        <v>26931</v>
      </c>
      <c r="J59" s="10">
        <v>26921</v>
      </c>
      <c r="K59" s="10">
        <v>10</v>
      </c>
      <c r="L59" s="36">
        <f t="shared" ref="L59:L62" si="23">+M59-R59</f>
        <v>-7419</v>
      </c>
      <c r="M59" s="36">
        <f t="shared" ref="M59:M62" si="24">+N59+O59</f>
        <v>1984</v>
      </c>
      <c r="N59" s="10">
        <v>385</v>
      </c>
      <c r="O59" s="36">
        <f t="shared" ref="O59:O62" si="25">+P59+Q59</f>
        <v>1599</v>
      </c>
      <c r="P59" s="10">
        <v>1599</v>
      </c>
      <c r="Q59" s="10">
        <v>0</v>
      </c>
      <c r="R59" s="36">
        <f t="shared" ref="R59:R62" si="26">+S59+T59</f>
        <v>9403</v>
      </c>
      <c r="S59" s="10">
        <v>7609</v>
      </c>
      <c r="T59" s="36">
        <f t="shared" ref="T59:T62" si="27">+U59+V59</f>
        <v>1794</v>
      </c>
      <c r="U59" s="10">
        <v>1794</v>
      </c>
      <c r="V59" s="10">
        <v>0</v>
      </c>
      <c r="X59" s="16"/>
    </row>
    <row r="60" spans="1:24" s="38" customFormat="1" ht="21" customHeight="1" x14ac:dyDescent="0.2">
      <c r="A60" s="69" t="s">
        <v>136</v>
      </c>
      <c r="B60" s="73">
        <f t="shared" si="19"/>
        <v>-71827</v>
      </c>
      <c r="C60" s="73">
        <f>+F60+M60+'MPI MIF 2-IIP MFIs 2'!C59+'MPI MIF 2-IIP MFIs 2'!N59</f>
        <v>17390</v>
      </c>
      <c r="D60" s="73">
        <f>+I60+R60+'MPI MIF 2-IIP MFIs 2'!H59+'MPI MIF 2-IIP MFIs 2'!O59</f>
        <v>89217</v>
      </c>
      <c r="E60" s="73">
        <f t="shared" si="20"/>
        <v>-22737</v>
      </c>
      <c r="F60" s="73">
        <f t="shared" si="21"/>
        <v>205</v>
      </c>
      <c r="G60" s="70">
        <v>205</v>
      </c>
      <c r="H60" s="70">
        <v>0</v>
      </c>
      <c r="I60" s="73">
        <f t="shared" si="22"/>
        <v>22942</v>
      </c>
      <c r="J60" s="70">
        <v>22933</v>
      </c>
      <c r="K60" s="70">
        <v>9</v>
      </c>
      <c r="L60" s="73">
        <f t="shared" si="23"/>
        <v>-6530</v>
      </c>
      <c r="M60" s="73">
        <f t="shared" si="24"/>
        <v>2046</v>
      </c>
      <c r="N60" s="70">
        <v>119</v>
      </c>
      <c r="O60" s="73">
        <f t="shared" si="25"/>
        <v>1927</v>
      </c>
      <c r="P60" s="70">
        <v>1927</v>
      </c>
      <c r="Q60" s="70">
        <v>0</v>
      </c>
      <c r="R60" s="73">
        <f t="shared" si="26"/>
        <v>8576</v>
      </c>
      <c r="S60" s="70">
        <v>6274</v>
      </c>
      <c r="T60" s="73">
        <f t="shared" si="27"/>
        <v>2302</v>
      </c>
      <c r="U60" s="70">
        <v>2302</v>
      </c>
      <c r="V60" s="70">
        <v>0</v>
      </c>
      <c r="X60" s="16"/>
    </row>
    <row r="61" spans="1:24" s="38" customFormat="1" ht="21" customHeight="1" x14ac:dyDescent="0.2">
      <c r="A61" s="9" t="s">
        <v>137</v>
      </c>
      <c r="B61" s="36">
        <f t="shared" si="19"/>
        <v>-74530</v>
      </c>
      <c r="C61" s="36">
        <f>+F61+M61+'MPI MIF 2-IIP MFIs 2'!C60+'MPI MIF 2-IIP MFIs 2'!N60</f>
        <v>16347</v>
      </c>
      <c r="D61" s="36">
        <f>+I61+R61+'MPI MIF 2-IIP MFIs 2'!H60+'MPI MIF 2-IIP MFIs 2'!O60</f>
        <v>90877</v>
      </c>
      <c r="E61" s="36">
        <f t="shared" si="20"/>
        <v>-24476</v>
      </c>
      <c r="F61" s="36">
        <f t="shared" si="21"/>
        <v>208</v>
      </c>
      <c r="G61" s="10">
        <v>208</v>
      </c>
      <c r="H61" s="10">
        <v>0</v>
      </c>
      <c r="I61" s="36">
        <f t="shared" si="22"/>
        <v>24684</v>
      </c>
      <c r="J61" s="10">
        <v>24678</v>
      </c>
      <c r="K61" s="10">
        <v>6</v>
      </c>
      <c r="L61" s="36">
        <f t="shared" si="23"/>
        <v>-7543</v>
      </c>
      <c r="M61" s="36">
        <f t="shared" si="24"/>
        <v>2042</v>
      </c>
      <c r="N61" s="10">
        <v>102</v>
      </c>
      <c r="O61" s="36">
        <f t="shared" si="25"/>
        <v>1940</v>
      </c>
      <c r="P61" s="10">
        <v>1940</v>
      </c>
      <c r="Q61" s="10">
        <v>0</v>
      </c>
      <c r="R61" s="36">
        <f t="shared" si="26"/>
        <v>9585</v>
      </c>
      <c r="S61" s="10">
        <v>7232</v>
      </c>
      <c r="T61" s="36">
        <f t="shared" si="27"/>
        <v>2353</v>
      </c>
      <c r="U61" s="10">
        <v>2353</v>
      </c>
      <c r="V61" s="10">
        <v>0</v>
      </c>
      <c r="X61" s="16"/>
    </row>
    <row r="62" spans="1:24" s="38" customFormat="1" ht="21" customHeight="1" x14ac:dyDescent="0.2">
      <c r="A62" s="69" t="s">
        <v>138</v>
      </c>
      <c r="B62" s="74">
        <f t="shared" si="19"/>
        <v>-70289</v>
      </c>
      <c r="C62" s="74">
        <f>+F62+M62+'MPI MIF 2-IIP MFIs 2'!C61+'MPI MIF 2-IIP MFIs 2'!N61</f>
        <v>16167</v>
      </c>
      <c r="D62" s="74">
        <f>+I62+R62+'MPI MIF 2-IIP MFIs 2'!H61+'MPI MIF 2-IIP MFIs 2'!O61</f>
        <v>86456</v>
      </c>
      <c r="E62" s="74">
        <f t="shared" si="20"/>
        <v>-22835</v>
      </c>
      <c r="F62" s="74">
        <f t="shared" si="21"/>
        <v>193</v>
      </c>
      <c r="G62" s="71">
        <v>193</v>
      </c>
      <c r="H62" s="71">
        <v>0</v>
      </c>
      <c r="I62" s="74">
        <f t="shared" si="22"/>
        <v>23028</v>
      </c>
      <c r="J62" s="71">
        <v>23022</v>
      </c>
      <c r="K62" s="71">
        <v>6</v>
      </c>
      <c r="L62" s="74">
        <f t="shared" si="23"/>
        <v>-7872</v>
      </c>
      <c r="M62" s="74">
        <f t="shared" si="24"/>
        <v>1984</v>
      </c>
      <c r="N62" s="71">
        <v>132</v>
      </c>
      <c r="O62" s="74">
        <f t="shared" si="25"/>
        <v>1852</v>
      </c>
      <c r="P62" s="71">
        <v>1852</v>
      </c>
      <c r="Q62" s="71">
        <v>0</v>
      </c>
      <c r="R62" s="74">
        <f t="shared" si="26"/>
        <v>9856</v>
      </c>
      <c r="S62" s="71">
        <v>6800</v>
      </c>
      <c r="T62" s="74">
        <f t="shared" si="27"/>
        <v>3056</v>
      </c>
      <c r="U62" s="71">
        <v>3056</v>
      </c>
      <c r="V62" s="71">
        <v>0</v>
      </c>
      <c r="X62" s="16"/>
    </row>
    <row r="63" spans="1:24" s="38" customFormat="1" ht="21" customHeight="1" x14ac:dyDescent="0.2">
      <c r="A63" s="9" t="s">
        <v>139</v>
      </c>
      <c r="B63" s="36">
        <f t="shared" ref="B63:B70" si="28">+C63-D63</f>
        <v>-74391</v>
      </c>
      <c r="C63" s="36">
        <f>+F63+M63+'MPI MIF 2-IIP MFIs 2'!C62+'MPI MIF 2-IIP MFIs 2'!N62</f>
        <v>17340</v>
      </c>
      <c r="D63" s="36">
        <f>+I63+R63+'MPI MIF 2-IIP MFIs 2'!H62+'MPI MIF 2-IIP MFIs 2'!O62</f>
        <v>91731</v>
      </c>
      <c r="E63" s="36">
        <f t="shared" ref="E63:E70" si="29">+F63-I63</f>
        <v>-25978</v>
      </c>
      <c r="F63" s="36">
        <f t="shared" ref="F63:F70" si="30">+G63+H63</f>
        <v>205</v>
      </c>
      <c r="G63" s="10">
        <v>205</v>
      </c>
      <c r="H63" s="10">
        <v>0</v>
      </c>
      <c r="I63" s="36">
        <f t="shared" ref="I63:I70" si="31">+J63+K63</f>
        <v>26183</v>
      </c>
      <c r="J63" s="10">
        <v>26177</v>
      </c>
      <c r="K63" s="10">
        <v>6</v>
      </c>
      <c r="L63" s="36">
        <f t="shared" ref="L63:L70" si="32">+M63-R63</f>
        <v>-8685</v>
      </c>
      <c r="M63" s="36">
        <f t="shared" ref="M63:M70" si="33">+N63+O63</f>
        <v>2350</v>
      </c>
      <c r="N63" s="10">
        <v>148</v>
      </c>
      <c r="O63" s="36">
        <f t="shared" ref="O63:O70" si="34">+P63+Q63</f>
        <v>2202</v>
      </c>
      <c r="P63" s="10">
        <v>2202</v>
      </c>
      <c r="Q63" s="10">
        <v>0</v>
      </c>
      <c r="R63" s="36">
        <f t="shared" ref="R63:R70" si="35">+S63+T63</f>
        <v>11035</v>
      </c>
      <c r="S63" s="10">
        <v>7956</v>
      </c>
      <c r="T63" s="36">
        <f t="shared" ref="T63:T70" si="36">+U63+V63</f>
        <v>3079</v>
      </c>
      <c r="U63" s="10">
        <v>3079</v>
      </c>
      <c r="V63" s="10">
        <v>0</v>
      </c>
      <c r="X63" s="16"/>
    </row>
    <row r="64" spans="1:24" s="38" customFormat="1" ht="21" customHeight="1" x14ac:dyDescent="0.2">
      <c r="A64" s="69" t="s">
        <v>140</v>
      </c>
      <c r="B64" s="73">
        <f t="shared" si="28"/>
        <v>-77572</v>
      </c>
      <c r="C64" s="73">
        <f>+F64+M64+'MPI MIF 2-IIP MFIs 2'!C63+'MPI MIF 2-IIP MFIs 2'!N63</f>
        <v>16678</v>
      </c>
      <c r="D64" s="73">
        <f>+I64+R64+'MPI MIF 2-IIP MFIs 2'!H63+'MPI MIF 2-IIP MFIs 2'!O63</f>
        <v>94250</v>
      </c>
      <c r="E64" s="73">
        <f t="shared" si="29"/>
        <v>-24491</v>
      </c>
      <c r="F64" s="73">
        <f t="shared" si="30"/>
        <v>223</v>
      </c>
      <c r="G64" s="70">
        <v>223</v>
      </c>
      <c r="H64" s="70">
        <v>0</v>
      </c>
      <c r="I64" s="73">
        <f t="shared" si="31"/>
        <v>24714</v>
      </c>
      <c r="J64" s="70">
        <v>24710</v>
      </c>
      <c r="K64" s="70">
        <v>4</v>
      </c>
      <c r="L64" s="73">
        <f t="shared" si="32"/>
        <v>-10058</v>
      </c>
      <c r="M64" s="73">
        <f t="shared" si="33"/>
        <v>2618</v>
      </c>
      <c r="N64" s="70">
        <v>145</v>
      </c>
      <c r="O64" s="73">
        <f t="shared" si="34"/>
        <v>2473</v>
      </c>
      <c r="P64" s="70">
        <v>2473</v>
      </c>
      <c r="Q64" s="70">
        <v>0</v>
      </c>
      <c r="R64" s="73">
        <f t="shared" si="35"/>
        <v>12676</v>
      </c>
      <c r="S64" s="70">
        <v>9046</v>
      </c>
      <c r="T64" s="73">
        <f t="shared" si="36"/>
        <v>3630</v>
      </c>
      <c r="U64" s="70">
        <v>3630</v>
      </c>
      <c r="V64" s="70">
        <v>0</v>
      </c>
      <c r="X64" s="16"/>
    </row>
    <row r="65" spans="1:24" s="38" customFormat="1" ht="21" customHeight="1" x14ac:dyDescent="0.2">
      <c r="A65" s="9" t="s">
        <v>141</v>
      </c>
      <c r="B65" s="36">
        <f t="shared" si="28"/>
        <v>-78513</v>
      </c>
      <c r="C65" s="36">
        <f>+F65+M65+'MPI MIF 2-IIP MFIs 2'!C64+'MPI MIF 2-IIP MFIs 2'!N64</f>
        <v>17257</v>
      </c>
      <c r="D65" s="36">
        <f>+I65+R65+'MPI MIF 2-IIP MFIs 2'!H64+'MPI MIF 2-IIP MFIs 2'!O64</f>
        <v>95770</v>
      </c>
      <c r="E65" s="36">
        <f t="shared" si="29"/>
        <v>-25491</v>
      </c>
      <c r="F65" s="36">
        <f t="shared" si="30"/>
        <v>234</v>
      </c>
      <c r="G65" s="10">
        <v>234</v>
      </c>
      <c r="H65" s="10">
        <v>0</v>
      </c>
      <c r="I65" s="36">
        <f t="shared" si="31"/>
        <v>25725</v>
      </c>
      <c r="J65" s="10">
        <v>25721</v>
      </c>
      <c r="K65" s="10">
        <v>4</v>
      </c>
      <c r="L65" s="36">
        <f t="shared" si="32"/>
        <v>-12153</v>
      </c>
      <c r="M65" s="36">
        <f t="shared" si="33"/>
        <v>2342</v>
      </c>
      <c r="N65" s="10">
        <v>162</v>
      </c>
      <c r="O65" s="36">
        <f t="shared" si="34"/>
        <v>2180</v>
      </c>
      <c r="P65" s="10">
        <v>2180</v>
      </c>
      <c r="Q65" s="10">
        <v>0</v>
      </c>
      <c r="R65" s="36">
        <f t="shared" si="35"/>
        <v>14495</v>
      </c>
      <c r="S65" s="10">
        <v>9280</v>
      </c>
      <c r="T65" s="36">
        <f t="shared" si="36"/>
        <v>5215</v>
      </c>
      <c r="U65" s="10">
        <v>5213</v>
      </c>
      <c r="V65" s="10">
        <v>2</v>
      </c>
      <c r="X65" s="16"/>
    </row>
    <row r="66" spans="1:24" s="38" customFormat="1" ht="21" customHeight="1" x14ac:dyDescent="0.2">
      <c r="A66" s="69" t="s">
        <v>142</v>
      </c>
      <c r="B66" s="74">
        <f t="shared" si="28"/>
        <v>-82104</v>
      </c>
      <c r="C66" s="74">
        <f>+F66+M66+'MPI MIF 2-IIP MFIs 2'!C65+'MPI MIF 2-IIP MFIs 2'!N65</f>
        <v>19734</v>
      </c>
      <c r="D66" s="74">
        <f>+I66+R66+'MPI MIF 2-IIP MFIs 2'!H65+'MPI MIF 2-IIP MFIs 2'!O65</f>
        <v>101838</v>
      </c>
      <c r="E66" s="74">
        <f t="shared" si="29"/>
        <v>-28670</v>
      </c>
      <c r="F66" s="74">
        <f t="shared" si="30"/>
        <v>346</v>
      </c>
      <c r="G66" s="71">
        <v>346</v>
      </c>
      <c r="H66" s="71">
        <v>0</v>
      </c>
      <c r="I66" s="74">
        <f t="shared" si="31"/>
        <v>29016</v>
      </c>
      <c r="J66" s="71">
        <v>29010</v>
      </c>
      <c r="K66" s="71">
        <v>6</v>
      </c>
      <c r="L66" s="74">
        <f t="shared" si="32"/>
        <v>-14830</v>
      </c>
      <c r="M66" s="74">
        <f t="shared" si="33"/>
        <v>2668</v>
      </c>
      <c r="N66" s="71">
        <v>178</v>
      </c>
      <c r="O66" s="74">
        <f t="shared" si="34"/>
        <v>2490</v>
      </c>
      <c r="P66" s="71">
        <v>2490</v>
      </c>
      <c r="Q66" s="71">
        <v>0</v>
      </c>
      <c r="R66" s="74">
        <f t="shared" si="35"/>
        <v>17498</v>
      </c>
      <c r="S66" s="71">
        <v>10961</v>
      </c>
      <c r="T66" s="74">
        <f t="shared" si="36"/>
        <v>6537</v>
      </c>
      <c r="U66" s="71">
        <v>6537</v>
      </c>
      <c r="V66" s="71">
        <v>0</v>
      </c>
      <c r="X66" s="16"/>
    </row>
    <row r="67" spans="1:24" s="38" customFormat="1" ht="21" customHeight="1" x14ac:dyDescent="0.2">
      <c r="A67" s="35" t="s">
        <v>143</v>
      </c>
      <c r="B67" s="36">
        <f t="shared" si="28"/>
        <v>-80872</v>
      </c>
      <c r="C67" s="36">
        <f>+F67+M67+'MPI MIF 2-IIP MFIs 2'!C66+'MPI MIF 2-IIP MFIs 2'!N66</f>
        <v>20000</v>
      </c>
      <c r="D67" s="36">
        <f>+I67+R67+'MPI MIF 2-IIP MFIs 2'!H66+'MPI MIF 2-IIP MFIs 2'!O66</f>
        <v>100872</v>
      </c>
      <c r="E67" s="36">
        <f t="shared" si="29"/>
        <v>-27036</v>
      </c>
      <c r="F67" s="36">
        <f t="shared" si="30"/>
        <v>388</v>
      </c>
      <c r="G67" s="36">
        <v>388</v>
      </c>
      <c r="H67" s="36">
        <v>0</v>
      </c>
      <c r="I67" s="36">
        <f t="shared" si="31"/>
        <v>27424</v>
      </c>
      <c r="J67" s="36">
        <v>27419</v>
      </c>
      <c r="K67" s="36">
        <v>5</v>
      </c>
      <c r="L67" s="36">
        <f t="shared" si="32"/>
        <v>-15037</v>
      </c>
      <c r="M67" s="36">
        <f t="shared" si="33"/>
        <v>3089</v>
      </c>
      <c r="N67" s="36">
        <v>164</v>
      </c>
      <c r="O67" s="36">
        <f t="shared" si="34"/>
        <v>2925</v>
      </c>
      <c r="P67" s="36">
        <v>2925</v>
      </c>
      <c r="Q67" s="36">
        <v>0</v>
      </c>
      <c r="R67" s="36">
        <f t="shared" si="35"/>
        <v>18126</v>
      </c>
      <c r="S67" s="36">
        <v>11056</v>
      </c>
      <c r="T67" s="36">
        <f t="shared" si="36"/>
        <v>7070</v>
      </c>
      <c r="U67" s="36">
        <v>7070</v>
      </c>
      <c r="V67" s="36">
        <v>0</v>
      </c>
      <c r="W67" s="51"/>
      <c r="X67" s="52"/>
    </row>
    <row r="68" spans="1:24" s="38" customFormat="1" ht="21" customHeight="1" x14ac:dyDescent="0.2">
      <c r="A68" s="72" t="s">
        <v>144</v>
      </c>
      <c r="B68" s="73">
        <f t="shared" si="28"/>
        <v>-71657</v>
      </c>
      <c r="C68" s="73">
        <f>+F68+M68+'MPI MIF 2-IIP MFIs 2'!C67+'MPI MIF 2-IIP MFIs 2'!N67</f>
        <v>21744</v>
      </c>
      <c r="D68" s="73">
        <f>+I68+R68+'MPI MIF 2-IIP MFIs 2'!H67+'MPI MIF 2-IIP MFIs 2'!O67</f>
        <v>93401</v>
      </c>
      <c r="E68" s="73">
        <f t="shared" si="29"/>
        <v>-23477</v>
      </c>
      <c r="F68" s="73">
        <f t="shared" si="30"/>
        <v>108</v>
      </c>
      <c r="G68" s="73">
        <v>108</v>
      </c>
      <c r="H68" s="73">
        <v>0</v>
      </c>
      <c r="I68" s="73">
        <f t="shared" si="31"/>
        <v>23585</v>
      </c>
      <c r="J68" s="73">
        <v>23582</v>
      </c>
      <c r="K68" s="73">
        <v>3</v>
      </c>
      <c r="L68" s="73">
        <f t="shared" si="32"/>
        <v>-14808</v>
      </c>
      <c r="M68" s="73">
        <f t="shared" si="33"/>
        <v>2783</v>
      </c>
      <c r="N68" s="73">
        <v>180</v>
      </c>
      <c r="O68" s="73">
        <f t="shared" si="34"/>
        <v>2603</v>
      </c>
      <c r="P68" s="73">
        <v>2603</v>
      </c>
      <c r="Q68" s="73">
        <v>0</v>
      </c>
      <c r="R68" s="73">
        <f t="shared" si="35"/>
        <v>17591</v>
      </c>
      <c r="S68" s="73">
        <v>9205</v>
      </c>
      <c r="T68" s="73">
        <f t="shared" si="36"/>
        <v>8386</v>
      </c>
      <c r="U68" s="73">
        <v>8386</v>
      </c>
      <c r="V68" s="73">
        <v>0</v>
      </c>
      <c r="W68" s="51"/>
      <c r="X68" s="52"/>
    </row>
    <row r="69" spans="1:24" s="38" customFormat="1" ht="21" customHeight="1" x14ac:dyDescent="0.2">
      <c r="A69" s="35" t="s">
        <v>145</v>
      </c>
      <c r="B69" s="36">
        <f t="shared" si="28"/>
        <v>-75831</v>
      </c>
      <c r="C69" s="36">
        <f>+F69+M69+'MPI MIF 2-IIP MFIs 2'!C68+'MPI MIF 2-IIP MFIs 2'!N68</f>
        <v>22036</v>
      </c>
      <c r="D69" s="36">
        <f>+I69+R69+'MPI MIF 2-IIP MFIs 2'!H68+'MPI MIF 2-IIP MFIs 2'!O68</f>
        <v>97867</v>
      </c>
      <c r="E69" s="36">
        <f t="shared" si="29"/>
        <v>-26109</v>
      </c>
      <c r="F69" s="36">
        <f t="shared" si="30"/>
        <v>186</v>
      </c>
      <c r="G69" s="36">
        <v>186</v>
      </c>
      <c r="H69" s="36">
        <v>0</v>
      </c>
      <c r="I69" s="36">
        <f t="shared" si="31"/>
        <v>26295</v>
      </c>
      <c r="J69" s="36">
        <v>26287</v>
      </c>
      <c r="K69" s="36">
        <v>8</v>
      </c>
      <c r="L69" s="36">
        <f t="shared" si="32"/>
        <v>-15459</v>
      </c>
      <c r="M69" s="36">
        <f t="shared" si="33"/>
        <v>3756</v>
      </c>
      <c r="N69" s="36">
        <v>204</v>
      </c>
      <c r="O69" s="36">
        <f t="shared" si="34"/>
        <v>3552</v>
      </c>
      <c r="P69" s="36">
        <v>3430</v>
      </c>
      <c r="Q69" s="36">
        <v>122</v>
      </c>
      <c r="R69" s="36">
        <f t="shared" si="35"/>
        <v>19215</v>
      </c>
      <c r="S69" s="36">
        <v>10116</v>
      </c>
      <c r="T69" s="36">
        <f t="shared" si="36"/>
        <v>9099</v>
      </c>
      <c r="U69" s="36">
        <v>9099</v>
      </c>
      <c r="V69" s="36">
        <v>0</v>
      </c>
      <c r="W69" s="51"/>
      <c r="X69" s="52"/>
    </row>
    <row r="70" spans="1:24" s="38" customFormat="1" ht="21" customHeight="1" x14ac:dyDescent="0.2">
      <c r="A70" s="72" t="s">
        <v>146</v>
      </c>
      <c r="B70" s="74">
        <f t="shared" si="28"/>
        <v>-69531</v>
      </c>
      <c r="C70" s="74">
        <f>+F70+M70+'MPI MIF 2-IIP MFIs 2'!C69+'MPI MIF 2-IIP MFIs 2'!N69</f>
        <v>22693</v>
      </c>
      <c r="D70" s="74">
        <f>+I70+R70+'MPI MIF 2-IIP MFIs 2'!H69+'MPI MIF 2-IIP MFIs 2'!O69</f>
        <v>92224</v>
      </c>
      <c r="E70" s="74">
        <f t="shared" si="29"/>
        <v>-23520</v>
      </c>
      <c r="F70" s="74">
        <f t="shared" si="30"/>
        <v>168</v>
      </c>
      <c r="G70" s="74">
        <v>168</v>
      </c>
      <c r="H70" s="74">
        <v>0</v>
      </c>
      <c r="I70" s="74">
        <f t="shared" si="31"/>
        <v>23688</v>
      </c>
      <c r="J70" s="74">
        <v>23686</v>
      </c>
      <c r="K70" s="74">
        <v>2</v>
      </c>
      <c r="L70" s="74">
        <f t="shared" si="32"/>
        <v>-14989</v>
      </c>
      <c r="M70" s="74">
        <f t="shared" si="33"/>
        <v>3845</v>
      </c>
      <c r="N70" s="74">
        <v>181</v>
      </c>
      <c r="O70" s="74">
        <f t="shared" si="34"/>
        <v>3664</v>
      </c>
      <c r="P70" s="74">
        <v>3664</v>
      </c>
      <c r="Q70" s="74">
        <v>0</v>
      </c>
      <c r="R70" s="74">
        <f t="shared" si="35"/>
        <v>18834</v>
      </c>
      <c r="S70" s="74">
        <v>9837</v>
      </c>
      <c r="T70" s="74">
        <f t="shared" si="36"/>
        <v>8997</v>
      </c>
      <c r="U70" s="74">
        <v>8997</v>
      </c>
      <c r="V70" s="74">
        <v>0</v>
      </c>
      <c r="W70" s="51"/>
      <c r="X70" s="52"/>
    </row>
    <row r="71" spans="1:24" s="38" customFormat="1" ht="21" customHeight="1" x14ac:dyDescent="0.2">
      <c r="A71" s="35" t="s">
        <v>148</v>
      </c>
      <c r="B71" s="36">
        <f t="shared" ref="B71:B74" si="37">+C71-D71</f>
        <v>-70911</v>
      </c>
      <c r="C71" s="36">
        <f>+F71+M71+'MPI MIF 2-IIP MFIs 2'!C70+'MPI MIF 2-IIP MFIs 2'!N70</f>
        <v>21886</v>
      </c>
      <c r="D71" s="36">
        <f>+I71+R71+'MPI MIF 2-IIP MFIs 2'!H70+'MPI MIF 2-IIP MFIs 2'!O70</f>
        <v>92797</v>
      </c>
      <c r="E71" s="36">
        <f t="shared" ref="E71:E74" si="38">+F71-I71</f>
        <v>-23721</v>
      </c>
      <c r="F71" s="36">
        <f t="shared" ref="F71:F74" si="39">+G71+H71</f>
        <v>184</v>
      </c>
      <c r="G71" s="36">
        <v>184</v>
      </c>
      <c r="H71" s="36">
        <v>0</v>
      </c>
      <c r="I71" s="36">
        <f t="shared" ref="I71:I74" si="40">+J71+K71</f>
        <v>23905</v>
      </c>
      <c r="J71" s="36">
        <v>23903</v>
      </c>
      <c r="K71" s="36">
        <v>2</v>
      </c>
      <c r="L71" s="36">
        <f t="shared" ref="L71:L74" si="41">+M71-R71</f>
        <v>-15311</v>
      </c>
      <c r="M71" s="36">
        <f t="shared" ref="M71:M74" si="42">+N71+O71</f>
        <v>4023</v>
      </c>
      <c r="N71" s="36">
        <v>213</v>
      </c>
      <c r="O71" s="36">
        <f t="shared" ref="O71:O74" si="43">+P71+Q71</f>
        <v>3810</v>
      </c>
      <c r="P71" s="36">
        <v>3724</v>
      </c>
      <c r="Q71" s="36">
        <v>86</v>
      </c>
      <c r="R71" s="36">
        <f t="shared" ref="R71:R74" si="44">+S71+T71</f>
        <v>19334</v>
      </c>
      <c r="S71" s="36">
        <v>9527</v>
      </c>
      <c r="T71" s="36">
        <f t="shared" ref="T71:T74" si="45">+U71+V71</f>
        <v>9807</v>
      </c>
      <c r="U71" s="36">
        <v>9807</v>
      </c>
      <c r="V71" s="36">
        <v>0</v>
      </c>
      <c r="W71" s="51"/>
      <c r="X71" s="52"/>
    </row>
    <row r="72" spans="1:24" s="38" customFormat="1" ht="21" customHeight="1" x14ac:dyDescent="0.2">
      <c r="A72" s="72" t="s">
        <v>149</v>
      </c>
      <c r="B72" s="73">
        <f t="shared" si="37"/>
        <v>-72384</v>
      </c>
      <c r="C72" s="73">
        <f>+F72+M72+'MPI MIF 2-IIP MFIs 2'!C71+'MPI MIF 2-IIP MFIs 2'!N71</f>
        <v>21538</v>
      </c>
      <c r="D72" s="73">
        <f>+I72+R72+'MPI MIF 2-IIP MFIs 2'!H71+'MPI MIF 2-IIP MFIs 2'!O71</f>
        <v>93922</v>
      </c>
      <c r="E72" s="73">
        <f t="shared" si="38"/>
        <v>-23989</v>
      </c>
      <c r="F72" s="73">
        <f t="shared" si="39"/>
        <v>195</v>
      </c>
      <c r="G72" s="73">
        <v>194</v>
      </c>
      <c r="H72" s="73">
        <v>1</v>
      </c>
      <c r="I72" s="73">
        <f t="shared" si="40"/>
        <v>24184</v>
      </c>
      <c r="J72" s="73">
        <v>24181</v>
      </c>
      <c r="K72" s="73">
        <v>3</v>
      </c>
      <c r="L72" s="73">
        <f t="shared" si="41"/>
        <v>-16650</v>
      </c>
      <c r="M72" s="73">
        <f t="shared" si="42"/>
        <v>4091</v>
      </c>
      <c r="N72" s="73">
        <v>239</v>
      </c>
      <c r="O72" s="73">
        <f t="shared" si="43"/>
        <v>3852</v>
      </c>
      <c r="P72" s="73">
        <v>3763</v>
      </c>
      <c r="Q72" s="73">
        <v>89</v>
      </c>
      <c r="R72" s="73">
        <f t="shared" si="44"/>
        <v>20741</v>
      </c>
      <c r="S72" s="73">
        <v>10435</v>
      </c>
      <c r="T72" s="73">
        <f t="shared" si="45"/>
        <v>10306</v>
      </c>
      <c r="U72" s="73">
        <v>10306</v>
      </c>
      <c r="V72" s="73">
        <v>0</v>
      </c>
      <c r="W72" s="51"/>
      <c r="X72" s="52"/>
    </row>
    <row r="73" spans="1:24" s="38" customFormat="1" ht="21" customHeight="1" x14ac:dyDescent="0.2">
      <c r="A73" s="35" t="s">
        <v>150</v>
      </c>
      <c r="B73" s="36">
        <f t="shared" si="37"/>
        <v>-61642</v>
      </c>
      <c r="C73" s="36">
        <f>+F73+M73+'MPI MIF 2-IIP MFIs 2'!C72+'MPI MIF 2-IIP MFIs 2'!N72</f>
        <v>23592</v>
      </c>
      <c r="D73" s="36">
        <f>+I73+R73+'MPI MIF 2-IIP MFIs 2'!H72+'MPI MIF 2-IIP MFIs 2'!O72</f>
        <v>85234</v>
      </c>
      <c r="E73" s="36">
        <f t="shared" si="38"/>
        <v>-20250</v>
      </c>
      <c r="F73" s="36">
        <f t="shared" si="39"/>
        <v>193</v>
      </c>
      <c r="G73" s="36">
        <v>193</v>
      </c>
      <c r="H73" s="36">
        <v>0</v>
      </c>
      <c r="I73" s="36">
        <f t="shared" si="40"/>
        <v>20443</v>
      </c>
      <c r="J73" s="36">
        <v>20420</v>
      </c>
      <c r="K73" s="36">
        <v>23</v>
      </c>
      <c r="L73" s="36">
        <f t="shared" si="41"/>
        <v>-14734</v>
      </c>
      <c r="M73" s="36">
        <f t="shared" si="42"/>
        <v>4057</v>
      </c>
      <c r="N73" s="36">
        <v>227</v>
      </c>
      <c r="O73" s="36">
        <f t="shared" si="43"/>
        <v>3830</v>
      </c>
      <c r="P73" s="36">
        <v>3788</v>
      </c>
      <c r="Q73" s="36">
        <v>42</v>
      </c>
      <c r="R73" s="36">
        <f t="shared" si="44"/>
        <v>18791</v>
      </c>
      <c r="S73" s="36">
        <v>8745</v>
      </c>
      <c r="T73" s="36">
        <f t="shared" si="45"/>
        <v>10046</v>
      </c>
      <c r="U73" s="36">
        <v>10046</v>
      </c>
      <c r="V73" s="36">
        <v>0</v>
      </c>
      <c r="W73" s="51"/>
      <c r="X73" s="52"/>
    </row>
    <row r="74" spans="1:24" s="38" customFormat="1" ht="21" customHeight="1" x14ac:dyDescent="0.2">
      <c r="A74" s="72" t="s">
        <v>151</v>
      </c>
      <c r="B74" s="74">
        <f t="shared" si="37"/>
        <v>-62479</v>
      </c>
      <c r="C74" s="74">
        <f>+F74+M74+'MPI MIF 2-IIP MFIs 2'!C73+'MPI MIF 2-IIP MFIs 2'!N73</f>
        <v>22680</v>
      </c>
      <c r="D74" s="74">
        <f>+I74+R74+'MPI MIF 2-IIP MFIs 2'!H73+'MPI MIF 2-IIP MFIs 2'!O73</f>
        <v>85159</v>
      </c>
      <c r="E74" s="74">
        <f t="shared" si="38"/>
        <v>-20245</v>
      </c>
      <c r="F74" s="74">
        <f t="shared" si="39"/>
        <v>225</v>
      </c>
      <c r="G74" s="74">
        <v>225</v>
      </c>
      <c r="H74" s="74">
        <v>0</v>
      </c>
      <c r="I74" s="74">
        <f t="shared" si="40"/>
        <v>20470</v>
      </c>
      <c r="J74" s="74">
        <v>20449</v>
      </c>
      <c r="K74" s="74">
        <v>21</v>
      </c>
      <c r="L74" s="74">
        <f t="shared" si="41"/>
        <v>-14608</v>
      </c>
      <c r="M74" s="74">
        <f t="shared" si="42"/>
        <v>4284</v>
      </c>
      <c r="N74" s="74">
        <v>275</v>
      </c>
      <c r="O74" s="74">
        <f t="shared" si="43"/>
        <v>4009</v>
      </c>
      <c r="P74" s="74">
        <v>4009</v>
      </c>
      <c r="Q74" s="74">
        <v>0</v>
      </c>
      <c r="R74" s="74">
        <f t="shared" si="44"/>
        <v>18892</v>
      </c>
      <c r="S74" s="74">
        <v>8395</v>
      </c>
      <c r="T74" s="74">
        <f t="shared" si="45"/>
        <v>10497</v>
      </c>
      <c r="U74" s="74">
        <v>10497</v>
      </c>
      <c r="V74" s="74">
        <v>0</v>
      </c>
      <c r="W74" s="51"/>
      <c r="X74" s="52"/>
    </row>
    <row r="75" spans="1:24" s="38" customFormat="1" ht="21" customHeight="1" x14ac:dyDescent="0.2">
      <c r="A75" s="35" t="s">
        <v>152</v>
      </c>
      <c r="B75" s="36">
        <f t="shared" ref="B75:B78" si="46">+C75-D75</f>
        <v>-47989</v>
      </c>
      <c r="C75" s="36">
        <f>+F75+M75+'MPI MIF 2-IIP MFIs 2'!C74+'MPI MIF 2-IIP MFIs 2'!N74</f>
        <v>28491</v>
      </c>
      <c r="D75" s="36">
        <f>+I75+R75+'MPI MIF 2-IIP MFIs 2'!H74+'MPI MIF 2-IIP MFIs 2'!O74</f>
        <v>76480</v>
      </c>
      <c r="E75" s="36">
        <f t="shared" ref="E75:E78" si="47">+F75-I75</f>
        <v>-13960</v>
      </c>
      <c r="F75" s="36">
        <f t="shared" ref="F75:F78" si="48">+G75+H75</f>
        <v>196</v>
      </c>
      <c r="G75" s="36">
        <v>196</v>
      </c>
      <c r="H75" s="36">
        <v>0</v>
      </c>
      <c r="I75" s="36">
        <f t="shared" ref="I75:I78" si="49">+J75+K75</f>
        <v>14156</v>
      </c>
      <c r="J75" s="36">
        <v>14134</v>
      </c>
      <c r="K75" s="36">
        <v>22</v>
      </c>
      <c r="L75" s="36">
        <f t="shared" ref="L75:L78" si="50">+M75-R75</f>
        <v>-10155</v>
      </c>
      <c r="M75" s="36">
        <f t="shared" ref="M75:M78" si="51">+N75+O75</f>
        <v>4311</v>
      </c>
      <c r="N75" s="36">
        <v>240</v>
      </c>
      <c r="O75" s="36">
        <f t="shared" ref="O75:O78" si="52">+P75+Q75</f>
        <v>4071</v>
      </c>
      <c r="P75" s="36">
        <v>4071</v>
      </c>
      <c r="Q75" s="36">
        <v>0</v>
      </c>
      <c r="R75" s="36">
        <f t="shared" ref="R75:R78" si="53">+S75+T75</f>
        <v>14466</v>
      </c>
      <c r="S75" s="36">
        <v>4365</v>
      </c>
      <c r="T75" s="36">
        <f t="shared" ref="T75:T78" si="54">+U75+V75</f>
        <v>10101</v>
      </c>
      <c r="U75" s="36">
        <v>10071</v>
      </c>
      <c r="V75" s="36">
        <v>30</v>
      </c>
      <c r="W75" s="51"/>
      <c r="X75" s="52"/>
    </row>
    <row r="76" spans="1:24" s="38" customFormat="1" ht="21" customHeight="1" x14ac:dyDescent="0.2">
      <c r="A76" s="72" t="s">
        <v>153</v>
      </c>
      <c r="B76" s="73">
        <f t="shared" si="46"/>
        <v>-47074</v>
      </c>
      <c r="C76" s="73">
        <f>+F76+M76+'MPI MIF 2-IIP MFIs 2'!C75+'MPI MIF 2-IIP MFIs 2'!N75</f>
        <v>29152</v>
      </c>
      <c r="D76" s="73">
        <f>+I76+R76+'MPI MIF 2-IIP MFIs 2'!H75+'MPI MIF 2-IIP MFIs 2'!O75</f>
        <v>76226</v>
      </c>
      <c r="E76" s="73">
        <f t="shared" si="47"/>
        <v>-14330</v>
      </c>
      <c r="F76" s="73">
        <f t="shared" si="48"/>
        <v>223</v>
      </c>
      <c r="G76" s="73">
        <v>223</v>
      </c>
      <c r="H76" s="73">
        <v>0</v>
      </c>
      <c r="I76" s="73">
        <f t="shared" si="49"/>
        <v>14553</v>
      </c>
      <c r="J76" s="73">
        <v>14524</v>
      </c>
      <c r="K76" s="73">
        <v>29</v>
      </c>
      <c r="L76" s="73">
        <f t="shared" si="50"/>
        <v>-9330</v>
      </c>
      <c r="M76" s="73">
        <f t="shared" si="51"/>
        <v>5249</v>
      </c>
      <c r="N76" s="73">
        <v>280</v>
      </c>
      <c r="O76" s="73">
        <f t="shared" si="52"/>
        <v>4969</v>
      </c>
      <c r="P76" s="73">
        <v>4827</v>
      </c>
      <c r="Q76" s="73">
        <v>142</v>
      </c>
      <c r="R76" s="73">
        <f t="shared" si="53"/>
        <v>14579</v>
      </c>
      <c r="S76" s="73">
        <v>4089</v>
      </c>
      <c r="T76" s="73">
        <f t="shared" si="54"/>
        <v>10490</v>
      </c>
      <c r="U76" s="73">
        <v>10459</v>
      </c>
      <c r="V76" s="73">
        <v>31</v>
      </c>
      <c r="W76" s="51"/>
      <c r="X76" s="52"/>
    </row>
    <row r="77" spans="1:24" s="38" customFormat="1" ht="21" customHeight="1" x14ac:dyDescent="0.2">
      <c r="A77" s="35" t="s">
        <v>154</v>
      </c>
      <c r="B77" s="36">
        <f t="shared" si="46"/>
        <v>-47850</v>
      </c>
      <c r="C77" s="36">
        <f>+F77+M77+'MPI MIF 2-IIP MFIs 2'!C76+'MPI MIF 2-IIP MFIs 2'!N76</f>
        <v>27444</v>
      </c>
      <c r="D77" s="36">
        <f>+I77+R77+'MPI MIF 2-IIP MFIs 2'!H76+'MPI MIF 2-IIP MFIs 2'!O76</f>
        <v>75294</v>
      </c>
      <c r="E77" s="36">
        <f t="shared" si="47"/>
        <v>-12765</v>
      </c>
      <c r="F77" s="36">
        <f t="shared" si="48"/>
        <v>236</v>
      </c>
      <c r="G77" s="36">
        <v>236</v>
      </c>
      <c r="H77" s="36">
        <v>0</v>
      </c>
      <c r="I77" s="36">
        <f t="shared" si="49"/>
        <v>13001</v>
      </c>
      <c r="J77" s="36">
        <v>12978</v>
      </c>
      <c r="K77" s="36">
        <v>23</v>
      </c>
      <c r="L77" s="36">
        <f t="shared" si="50"/>
        <v>-8771</v>
      </c>
      <c r="M77" s="36">
        <f t="shared" si="51"/>
        <v>6060</v>
      </c>
      <c r="N77" s="36">
        <v>314</v>
      </c>
      <c r="O77" s="36">
        <f t="shared" si="52"/>
        <v>5746</v>
      </c>
      <c r="P77" s="36">
        <v>5694</v>
      </c>
      <c r="Q77" s="36">
        <v>52</v>
      </c>
      <c r="R77" s="36">
        <f t="shared" si="53"/>
        <v>14831</v>
      </c>
      <c r="S77" s="36">
        <v>3674</v>
      </c>
      <c r="T77" s="36">
        <f t="shared" si="54"/>
        <v>11157</v>
      </c>
      <c r="U77" s="36">
        <v>11125</v>
      </c>
      <c r="V77" s="36">
        <v>32</v>
      </c>
      <c r="W77" s="51"/>
      <c r="X77" s="52"/>
    </row>
    <row r="78" spans="1:24" s="38" customFormat="1" ht="21" customHeight="1" x14ac:dyDescent="0.2">
      <c r="A78" s="72" t="s">
        <v>155</v>
      </c>
      <c r="B78" s="74">
        <f t="shared" si="46"/>
        <v>-59137</v>
      </c>
      <c r="C78" s="74">
        <f>+F78+M78+'MPI MIF 2-IIP MFIs 2'!C77+'MPI MIF 2-IIP MFIs 2'!N77</f>
        <v>28132</v>
      </c>
      <c r="D78" s="74">
        <f>+I78+R78+'MPI MIF 2-IIP MFIs 2'!H77+'MPI MIF 2-IIP MFIs 2'!O77</f>
        <v>87269</v>
      </c>
      <c r="E78" s="74">
        <f t="shared" si="47"/>
        <v>-15798</v>
      </c>
      <c r="F78" s="74">
        <f t="shared" si="48"/>
        <v>468</v>
      </c>
      <c r="G78" s="74">
        <v>468</v>
      </c>
      <c r="H78" s="74">
        <v>0</v>
      </c>
      <c r="I78" s="74">
        <f t="shared" si="49"/>
        <v>16266</v>
      </c>
      <c r="J78" s="74">
        <v>16244</v>
      </c>
      <c r="K78" s="74">
        <v>22</v>
      </c>
      <c r="L78" s="74">
        <f t="shared" si="50"/>
        <v>-10251</v>
      </c>
      <c r="M78" s="74">
        <f t="shared" si="51"/>
        <v>7454</v>
      </c>
      <c r="N78" s="74">
        <v>358</v>
      </c>
      <c r="O78" s="74">
        <f t="shared" si="52"/>
        <v>7096</v>
      </c>
      <c r="P78" s="74">
        <v>7096</v>
      </c>
      <c r="Q78" s="74">
        <v>0</v>
      </c>
      <c r="R78" s="74">
        <f t="shared" si="53"/>
        <v>17705</v>
      </c>
      <c r="S78" s="74">
        <v>4949</v>
      </c>
      <c r="T78" s="74">
        <f t="shared" si="54"/>
        <v>12756</v>
      </c>
      <c r="U78" s="74">
        <v>12723</v>
      </c>
      <c r="V78" s="74">
        <v>33</v>
      </c>
      <c r="W78" s="51"/>
      <c r="X78" s="52"/>
    </row>
    <row r="79" spans="1:24" s="38" customFormat="1" ht="21" customHeight="1" x14ac:dyDescent="0.2">
      <c r="A79" s="35" t="s">
        <v>157</v>
      </c>
      <c r="B79" s="36">
        <f t="shared" ref="B79:B82" si="55">+C79-D79</f>
        <v>-54202</v>
      </c>
      <c r="C79" s="36">
        <f>+F79+M79+'MPI MIF 2-IIP MFIs 2'!C78+'MPI MIF 2-IIP MFIs 2'!N78</f>
        <v>26790</v>
      </c>
      <c r="D79" s="36">
        <f>+I79+R79+'MPI MIF 2-IIP MFIs 2'!H78+'MPI MIF 2-IIP MFIs 2'!O78</f>
        <v>80992</v>
      </c>
      <c r="E79" s="36">
        <f t="shared" ref="E79:E82" si="56">+F79-I79</f>
        <v>-16014</v>
      </c>
      <c r="F79" s="36">
        <f t="shared" ref="F79:F82" si="57">+G79+H79</f>
        <v>413</v>
      </c>
      <c r="G79" s="36">
        <v>412</v>
      </c>
      <c r="H79" s="36">
        <v>1</v>
      </c>
      <c r="I79" s="36">
        <f t="shared" ref="I79:I82" si="58">+J79+K79</f>
        <v>16427</v>
      </c>
      <c r="J79" s="36">
        <v>16397</v>
      </c>
      <c r="K79" s="36">
        <v>30</v>
      </c>
      <c r="L79" s="36">
        <f t="shared" ref="L79:L82" si="59">+M79-R79</f>
        <v>-10148</v>
      </c>
      <c r="M79" s="36">
        <f t="shared" ref="M79:M82" si="60">+N79+O79</f>
        <v>7457</v>
      </c>
      <c r="N79" s="36">
        <v>346</v>
      </c>
      <c r="O79" s="36">
        <f t="shared" ref="O79:O82" si="61">+P79+Q79</f>
        <v>7111</v>
      </c>
      <c r="P79" s="36">
        <v>7111</v>
      </c>
      <c r="Q79" s="36">
        <v>0</v>
      </c>
      <c r="R79" s="36">
        <f t="shared" ref="R79:R82" si="62">+S79+T79</f>
        <v>17605</v>
      </c>
      <c r="S79" s="36">
        <v>5359</v>
      </c>
      <c r="T79" s="36">
        <f t="shared" ref="T79:T82" si="63">+U79+V79</f>
        <v>12246</v>
      </c>
      <c r="U79" s="36">
        <v>12246</v>
      </c>
      <c r="V79" s="36">
        <v>0</v>
      </c>
      <c r="W79" s="51"/>
      <c r="X79" s="52"/>
    </row>
    <row r="80" spans="1:24" s="38" customFormat="1" ht="21" customHeight="1" x14ac:dyDescent="0.2">
      <c r="A80" s="72" t="s">
        <v>158</v>
      </c>
      <c r="B80" s="73">
        <f t="shared" si="55"/>
        <v>-56778</v>
      </c>
      <c r="C80" s="73">
        <f>+F80+M80+'MPI MIF 2-IIP MFIs 2'!C79+'MPI MIF 2-IIP MFIs 2'!N79</f>
        <v>28633</v>
      </c>
      <c r="D80" s="73">
        <f>+I80+R80+'MPI MIF 2-IIP MFIs 2'!H79+'MPI MIF 2-IIP MFIs 2'!O79</f>
        <v>85411</v>
      </c>
      <c r="E80" s="73">
        <f t="shared" si="56"/>
        <v>-18649</v>
      </c>
      <c r="F80" s="73">
        <f t="shared" si="57"/>
        <v>541</v>
      </c>
      <c r="G80" s="73">
        <v>540</v>
      </c>
      <c r="H80" s="73">
        <v>1</v>
      </c>
      <c r="I80" s="73">
        <f t="shared" si="58"/>
        <v>19190</v>
      </c>
      <c r="J80" s="73">
        <v>19147</v>
      </c>
      <c r="K80" s="73">
        <v>43</v>
      </c>
      <c r="L80" s="73">
        <f t="shared" si="59"/>
        <v>-11805</v>
      </c>
      <c r="M80" s="73">
        <f t="shared" si="60"/>
        <v>7560</v>
      </c>
      <c r="N80" s="73">
        <v>281</v>
      </c>
      <c r="O80" s="73">
        <f t="shared" si="61"/>
        <v>7279</v>
      </c>
      <c r="P80" s="73">
        <v>7279</v>
      </c>
      <c r="Q80" s="73">
        <v>0</v>
      </c>
      <c r="R80" s="73">
        <f t="shared" si="62"/>
        <v>19365</v>
      </c>
      <c r="S80" s="73">
        <v>6893</v>
      </c>
      <c r="T80" s="73">
        <f t="shared" si="63"/>
        <v>12472</v>
      </c>
      <c r="U80" s="73">
        <v>12472</v>
      </c>
      <c r="V80" s="73">
        <v>0</v>
      </c>
      <c r="W80" s="51"/>
      <c r="X80" s="52"/>
    </row>
    <row r="81" spans="1:24" s="38" customFormat="1" ht="21" customHeight="1" x14ac:dyDescent="0.2">
      <c r="A81" s="35" t="s">
        <v>159</v>
      </c>
      <c r="B81" s="36">
        <f t="shared" si="55"/>
        <v>-53886</v>
      </c>
      <c r="C81" s="36">
        <f>+F81+M81+'MPI MIF 2-IIP MFIs 2'!C80+'MPI MIF 2-IIP MFIs 2'!N80</f>
        <v>32999</v>
      </c>
      <c r="D81" s="36">
        <f>+I81+R81+'MPI MIF 2-IIP MFIs 2'!H80+'MPI MIF 2-IIP MFIs 2'!O80</f>
        <v>86885</v>
      </c>
      <c r="E81" s="36">
        <f t="shared" si="56"/>
        <v>-21265</v>
      </c>
      <c r="F81" s="36">
        <f t="shared" si="57"/>
        <v>538</v>
      </c>
      <c r="G81" s="36">
        <v>536</v>
      </c>
      <c r="H81" s="36">
        <v>2</v>
      </c>
      <c r="I81" s="36">
        <f t="shared" si="58"/>
        <v>21803</v>
      </c>
      <c r="J81" s="36">
        <v>21761</v>
      </c>
      <c r="K81" s="36">
        <v>42</v>
      </c>
      <c r="L81" s="36">
        <f t="shared" si="59"/>
        <v>-13135</v>
      </c>
      <c r="M81" s="36">
        <f t="shared" si="60"/>
        <v>6822</v>
      </c>
      <c r="N81" s="36">
        <v>256</v>
      </c>
      <c r="O81" s="36">
        <f t="shared" si="61"/>
        <v>6566</v>
      </c>
      <c r="P81" s="36">
        <v>6563</v>
      </c>
      <c r="Q81" s="36">
        <v>3</v>
      </c>
      <c r="R81" s="36">
        <f t="shared" si="62"/>
        <v>19957</v>
      </c>
      <c r="S81" s="36">
        <v>7655</v>
      </c>
      <c r="T81" s="36">
        <f t="shared" si="63"/>
        <v>12302</v>
      </c>
      <c r="U81" s="36">
        <v>12302</v>
      </c>
      <c r="V81" s="36">
        <v>0</v>
      </c>
      <c r="W81" s="51"/>
      <c r="X81" s="52"/>
    </row>
    <row r="82" spans="1:24" s="38" customFormat="1" ht="21" customHeight="1" x14ac:dyDescent="0.2">
      <c r="A82" s="39" t="s">
        <v>160</v>
      </c>
      <c r="B82" s="41">
        <f t="shared" si="55"/>
        <v>-63364</v>
      </c>
      <c r="C82" s="41">
        <f>+F82+M82+'MPI MIF 2-IIP MFIs 2'!C81+'MPI MIF 2-IIP MFIs 2'!N81</f>
        <v>31139</v>
      </c>
      <c r="D82" s="41">
        <f>+I82+R82+'MPI MIF 2-IIP MFIs 2'!H81+'MPI MIF 2-IIP MFIs 2'!O81</f>
        <v>94503</v>
      </c>
      <c r="E82" s="41">
        <f t="shared" si="56"/>
        <v>-22951</v>
      </c>
      <c r="F82" s="41">
        <f t="shared" si="57"/>
        <v>633</v>
      </c>
      <c r="G82" s="41">
        <v>631</v>
      </c>
      <c r="H82" s="41">
        <v>2</v>
      </c>
      <c r="I82" s="41">
        <f t="shared" si="58"/>
        <v>23584</v>
      </c>
      <c r="J82" s="41">
        <v>23544</v>
      </c>
      <c r="K82" s="41">
        <v>40</v>
      </c>
      <c r="L82" s="41">
        <f t="shared" si="59"/>
        <v>-13902</v>
      </c>
      <c r="M82" s="41">
        <f t="shared" si="60"/>
        <v>6601</v>
      </c>
      <c r="N82" s="41">
        <v>260</v>
      </c>
      <c r="O82" s="41">
        <f t="shared" si="61"/>
        <v>6341</v>
      </c>
      <c r="P82" s="41">
        <v>6326</v>
      </c>
      <c r="Q82" s="41">
        <v>15</v>
      </c>
      <c r="R82" s="41">
        <f t="shared" si="62"/>
        <v>20503</v>
      </c>
      <c r="S82" s="41">
        <v>8658</v>
      </c>
      <c r="T82" s="41">
        <f t="shared" si="63"/>
        <v>11845</v>
      </c>
      <c r="U82" s="41">
        <v>11845</v>
      </c>
      <c r="V82" s="41">
        <v>0</v>
      </c>
      <c r="W82" s="51"/>
      <c r="X82" s="52"/>
    </row>
    <row r="83" spans="1:24" s="38" customFormat="1" ht="21" customHeight="1" x14ac:dyDescent="0.2">
      <c r="A83" s="35" t="s">
        <v>161</v>
      </c>
      <c r="B83" s="36">
        <f t="shared" ref="B83:B86" si="64">+C83-D83</f>
        <v>-54923</v>
      </c>
      <c r="C83" s="36">
        <f>+F83+M83+'MPI MIF 2-IIP MFIs 2'!C82+'MPI MIF 2-IIP MFIs 2'!N82</f>
        <v>40116</v>
      </c>
      <c r="D83" s="36">
        <f>+I83+R83+'MPI MIF 2-IIP MFIs 2'!H82+'MPI MIF 2-IIP MFIs 2'!O82</f>
        <v>95039</v>
      </c>
      <c r="E83" s="36">
        <f t="shared" ref="E83:E86" si="65">+F83-I83</f>
        <v>-20025</v>
      </c>
      <c r="F83" s="36">
        <f t="shared" ref="F83:F86" si="66">+G83+H83</f>
        <v>548</v>
      </c>
      <c r="G83" s="36">
        <v>547</v>
      </c>
      <c r="H83" s="36">
        <v>1</v>
      </c>
      <c r="I83" s="36">
        <f t="shared" ref="I83:I86" si="67">+J83+K83</f>
        <v>20573</v>
      </c>
      <c r="J83" s="36">
        <v>20539</v>
      </c>
      <c r="K83" s="36">
        <v>34</v>
      </c>
      <c r="L83" s="36">
        <f t="shared" ref="L83:L86" si="68">+M83-R83</f>
        <v>-12777</v>
      </c>
      <c r="M83" s="36">
        <f t="shared" ref="M83:M86" si="69">+N83+O83</f>
        <v>6512</v>
      </c>
      <c r="N83" s="36">
        <v>254</v>
      </c>
      <c r="O83" s="36">
        <f t="shared" ref="O83:O86" si="70">+P83+Q83</f>
        <v>6258</v>
      </c>
      <c r="P83" s="36">
        <v>6243</v>
      </c>
      <c r="Q83" s="36">
        <v>15</v>
      </c>
      <c r="R83" s="36">
        <f t="shared" ref="R83:R86" si="71">+S83+T83</f>
        <v>19289</v>
      </c>
      <c r="S83" s="36">
        <v>7457</v>
      </c>
      <c r="T83" s="36">
        <f t="shared" ref="T83:T86" si="72">+U83+V83</f>
        <v>11832</v>
      </c>
      <c r="U83" s="36">
        <v>11832</v>
      </c>
      <c r="V83" s="36">
        <v>0</v>
      </c>
      <c r="W83" s="51"/>
      <c r="X83" s="52"/>
    </row>
    <row r="84" spans="1:24" s="38" customFormat="1" ht="21" customHeight="1" x14ac:dyDescent="0.2">
      <c r="A84" s="72" t="s">
        <v>162</v>
      </c>
      <c r="B84" s="73">
        <f t="shared" si="64"/>
        <v>-41263</v>
      </c>
      <c r="C84" s="73">
        <f>+F84+M84+'MPI MIF 2-IIP MFIs 2'!C83+'MPI MIF 2-IIP MFIs 2'!N83</f>
        <v>43019</v>
      </c>
      <c r="D84" s="73">
        <f>+I84+R84+'MPI MIF 2-IIP MFIs 2'!H83+'MPI MIF 2-IIP MFIs 2'!O83</f>
        <v>84282</v>
      </c>
      <c r="E84" s="73">
        <f t="shared" si="65"/>
        <v>-14331</v>
      </c>
      <c r="F84" s="73">
        <f t="shared" si="66"/>
        <v>510</v>
      </c>
      <c r="G84" s="73">
        <v>510</v>
      </c>
      <c r="H84" s="73">
        <v>0</v>
      </c>
      <c r="I84" s="73">
        <f t="shared" si="67"/>
        <v>14841</v>
      </c>
      <c r="J84" s="73">
        <v>14806</v>
      </c>
      <c r="K84" s="73">
        <v>35</v>
      </c>
      <c r="L84" s="73">
        <f t="shared" si="68"/>
        <v>-9009</v>
      </c>
      <c r="M84" s="73">
        <f t="shared" si="69"/>
        <v>5988</v>
      </c>
      <c r="N84" s="73">
        <v>225</v>
      </c>
      <c r="O84" s="73">
        <f t="shared" si="70"/>
        <v>5763</v>
      </c>
      <c r="P84" s="73">
        <v>5749</v>
      </c>
      <c r="Q84" s="73">
        <v>14</v>
      </c>
      <c r="R84" s="73">
        <f t="shared" si="71"/>
        <v>14997</v>
      </c>
      <c r="S84" s="73">
        <v>4722</v>
      </c>
      <c r="T84" s="73">
        <f t="shared" si="72"/>
        <v>10275</v>
      </c>
      <c r="U84" s="73">
        <v>10275</v>
      </c>
      <c r="V84" s="73">
        <v>0</v>
      </c>
      <c r="W84" s="51"/>
      <c r="X84" s="52"/>
    </row>
    <row r="85" spans="1:24" s="38" customFormat="1" ht="21" customHeight="1" x14ac:dyDescent="0.2">
      <c r="A85" s="35" t="s">
        <v>163</v>
      </c>
      <c r="B85" s="36">
        <f t="shared" si="64"/>
        <v>-29060</v>
      </c>
      <c r="C85" s="36">
        <f>+F85+M85+'MPI MIF 2-IIP MFIs 2'!C84+'MPI MIF 2-IIP MFIs 2'!N84</f>
        <v>45909</v>
      </c>
      <c r="D85" s="36">
        <f>+I85+R85+'MPI MIF 2-IIP MFIs 2'!H84+'MPI MIF 2-IIP MFIs 2'!O84</f>
        <v>74969</v>
      </c>
      <c r="E85" s="36">
        <f t="shared" si="65"/>
        <v>-11346</v>
      </c>
      <c r="F85" s="36">
        <f t="shared" si="66"/>
        <v>489</v>
      </c>
      <c r="G85" s="36">
        <v>489</v>
      </c>
      <c r="H85" s="36">
        <v>0</v>
      </c>
      <c r="I85" s="36">
        <f t="shared" si="67"/>
        <v>11835</v>
      </c>
      <c r="J85" s="36">
        <v>11801</v>
      </c>
      <c r="K85" s="36">
        <v>34</v>
      </c>
      <c r="L85" s="36">
        <f t="shared" si="68"/>
        <v>-7304</v>
      </c>
      <c r="M85" s="36">
        <f t="shared" si="69"/>
        <v>5748</v>
      </c>
      <c r="N85" s="36">
        <v>214</v>
      </c>
      <c r="O85" s="36">
        <f t="shared" si="70"/>
        <v>5534</v>
      </c>
      <c r="P85" s="36">
        <v>5160</v>
      </c>
      <c r="Q85" s="36">
        <v>374</v>
      </c>
      <c r="R85" s="36">
        <f t="shared" si="71"/>
        <v>13052</v>
      </c>
      <c r="S85" s="36">
        <v>3137</v>
      </c>
      <c r="T85" s="36">
        <f t="shared" si="72"/>
        <v>9915</v>
      </c>
      <c r="U85" s="36">
        <v>9915</v>
      </c>
      <c r="V85" s="36">
        <v>0</v>
      </c>
      <c r="W85" s="51"/>
      <c r="X85" s="52"/>
    </row>
    <row r="86" spans="1:24" s="38" customFormat="1" ht="21" customHeight="1" x14ac:dyDescent="0.2">
      <c r="A86" s="72" t="s">
        <v>164</v>
      </c>
      <c r="B86" s="41">
        <f t="shared" si="64"/>
        <v>-33887</v>
      </c>
      <c r="C86" s="41">
        <f>+F86+M86+'MPI MIF 2-IIP MFIs 2'!C85+'MPI MIF 2-IIP MFIs 2'!N85</f>
        <v>50883</v>
      </c>
      <c r="D86" s="41">
        <f>+I86+R86+'MPI MIF 2-IIP MFIs 2'!H85+'MPI MIF 2-IIP MFIs 2'!O85</f>
        <v>84770</v>
      </c>
      <c r="E86" s="41">
        <f t="shared" si="65"/>
        <v>-14731</v>
      </c>
      <c r="F86" s="41">
        <f t="shared" si="66"/>
        <v>749</v>
      </c>
      <c r="G86" s="41">
        <v>749</v>
      </c>
      <c r="H86" s="41">
        <v>0</v>
      </c>
      <c r="I86" s="41">
        <f t="shared" si="67"/>
        <v>15480</v>
      </c>
      <c r="J86" s="41">
        <v>15449</v>
      </c>
      <c r="K86" s="41">
        <v>31</v>
      </c>
      <c r="L86" s="41">
        <f t="shared" si="68"/>
        <v>-7194</v>
      </c>
      <c r="M86" s="41">
        <f t="shared" si="69"/>
        <v>9774</v>
      </c>
      <c r="N86" s="41">
        <v>213</v>
      </c>
      <c r="O86" s="41">
        <f t="shared" si="70"/>
        <v>9561</v>
      </c>
      <c r="P86" s="41">
        <v>7148</v>
      </c>
      <c r="Q86" s="41">
        <v>2413</v>
      </c>
      <c r="R86" s="41">
        <f t="shared" si="71"/>
        <v>16968</v>
      </c>
      <c r="S86" s="41">
        <v>4799</v>
      </c>
      <c r="T86" s="41">
        <f t="shared" si="72"/>
        <v>12169</v>
      </c>
      <c r="U86" s="41">
        <v>12169</v>
      </c>
      <c r="V86" s="41">
        <v>0</v>
      </c>
      <c r="W86" s="51"/>
      <c r="X86" s="52"/>
    </row>
    <row r="87" spans="1:24" s="38" customFormat="1" ht="21" customHeight="1" x14ac:dyDescent="0.2">
      <c r="A87" s="35" t="s">
        <v>165</v>
      </c>
      <c r="B87" s="36">
        <f t="shared" ref="B87:B90" si="73">+C87-D87</f>
        <v>-26104</v>
      </c>
      <c r="C87" s="36">
        <f>+F87+M87+'MPI MIF 2-IIP MFIs 2'!C86+'MPI MIF 2-IIP MFIs 2'!N86</f>
        <v>60369</v>
      </c>
      <c r="D87" s="36">
        <f>+I87+R87+'MPI MIF 2-IIP MFIs 2'!H86+'MPI MIF 2-IIP MFIs 2'!O86</f>
        <v>86473</v>
      </c>
      <c r="E87" s="36">
        <f t="shared" ref="E87:E90" si="74">+F87-I87</f>
        <v>-16687</v>
      </c>
      <c r="F87" s="36">
        <f t="shared" ref="F87:F90" si="75">+G87+H87</f>
        <v>722</v>
      </c>
      <c r="G87" s="36">
        <v>722</v>
      </c>
      <c r="H87" s="36">
        <v>0</v>
      </c>
      <c r="I87" s="36">
        <f t="shared" ref="I87:I90" si="76">+J87+K87</f>
        <v>17409</v>
      </c>
      <c r="J87" s="36">
        <v>17372</v>
      </c>
      <c r="K87" s="36">
        <v>37</v>
      </c>
      <c r="L87" s="36">
        <f t="shared" ref="L87:L90" si="77">+M87-R87</f>
        <v>-3639</v>
      </c>
      <c r="M87" s="36">
        <f t="shared" ref="M87:M90" si="78">+N87+O87</f>
        <v>13675</v>
      </c>
      <c r="N87" s="36">
        <v>183</v>
      </c>
      <c r="O87" s="36">
        <f t="shared" ref="O87:O90" si="79">+P87+Q87</f>
        <v>13492</v>
      </c>
      <c r="P87" s="36">
        <v>9563</v>
      </c>
      <c r="Q87" s="36">
        <v>3929</v>
      </c>
      <c r="R87" s="36">
        <f t="shared" ref="R87:R90" si="80">+S87+T87</f>
        <v>17314</v>
      </c>
      <c r="S87" s="36">
        <v>4717</v>
      </c>
      <c r="T87" s="36">
        <f t="shared" ref="T87:T90" si="81">+U87+V87</f>
        <v>12597</v>
      </c>
      <c r="U87" s="36">
        <v>12597</v>
      </c>
      <c r="V87" s="36">
        <v>0</v>
      </c>
      <c r="W87" s="51"/>
      <c r="X87" s="52"/>
    </row>
    <row r="88" spans="1:24" s="38" customFormat="1" ht="21" customHeight="1" x14ac:dyDescent="0.2">
      <c r="A88" s="72" t="s">
        <v>166</v>
      </c>
      <c r="B88" s="73">
        <f t="shared" si="73"/>
        <v>-29446</v>
      </c>
      <c r="C88" s="73">
        <f>+F88+M88+'MPI MIF 2-IIP MFIs 2'!C87+'MPI MIF 2-IIP MFIs 2'!N87</f>
        <v>66531</v>
      </c>
      <c r="D88" s="73">
        <f>+I88+R88+'MPI MIF 2-IIP MFIs 2'!H87+'MPI MIF 2-IIP MFIs 2'!O87</f>
        <v>95977</v>
      </c>
      <c r="E88" s="73">
        <f t="shared" si="74"/>
        <v>-20400</v>
      </c>
      <c r="F88" s="73">
        <f t="shared" si="75"/>
        <v>602</v>
      </c>
      <c r="G88" s="73">
        <v>602</v>
      </c>
      <c r="H88" s="73">
        <v>0</v>
      </c>
      <c r="I88" s="73">
        <f t="shared" si="76"/>
        <v>21002</v>
      </c>
      <c r="J88" s="73">
        <v>20970</v>
      </c>
      <c r="K88" s="73">
        <v>32</v>
      </c>
      <c r="L88" s="73">
        <f t="shared" si="77"/>
        <v>-5287</v>
      </c>
      <c r="M88" s="73">
        <f t="shared" si="78"/>
        <v>16138</v>
      </c>
      <c r="N88" s="73">
        <v>182</v>
      </c>
      <c r="O88" s="73">
        <f t="shared" si="79"/>
        <v>15956</v>
      </c>
      <c r="P88" s="73">
        <v>11341</v>
      </c>
      <c r="Q88" s="73">
        <v>4615</v>
      </c>
      <c r="R88" s="73">
        <f t="shared" si="80"/>
        <v>21425</v>
      </c>
      <c r="S88" s="73">
        <v>6604</v>
      </c>
      <c r="T88" s="73">
        <f t="shared" si="81"/>
        <v>14821</v>
      </c>
      <c r="U88" s="73">
        <v>14821</v>
      </c>
      <c r="V88" s="73">
        <v>0</v>
      </c>
      <c r="W88" s="51"/>
      <c r="X88" s="52"/>
    </row>
    <row r="89" spans="1:24" s="38" customFormat="1" ht="21" customHeight="1" x14ac:dyDescent="0.2">
      <c r="A89" s="35" t="s">
        <v>167</v>
      </c>
      <c r="B89" s="36">
        <f t="shared" si="73"/>
        <v>-18122</v>
      </c>
      <c r="C89" s="36">
        <f>+F89+M89+'MPI MIF 2-IIP MFIs 2'!C88+'MPI MIF 2-IIP MFIs 2'!N88</f>
        <v>72518</v>
      </c>
      <c r="D89" s="36">
        <f>+I89+R89+'MPI MIF 2-IIP MFIs 2'!H88+'MPI MIF 2-IIP MFIs 2'!O88</f>
        <v>90640</v>
      </c>
      <c r="E89" s="36">
        <f t="shared" si="74"/>
        <v>-18165</v>
      </c>
      <c r="F89" s="36">
        <f t="shared" si="75"/>
        <v>631</v>
      </c>
      <c r="G89" s="36">
        <v>631</v>
      </c>
      <c r="H89" s="36">
        <v>0</v>
      </c>
      <c r="I89" s="36">
        <f t="shared" si="76"/>
        <v>18796</v>
      </c>
      <c r="J89" s="36">
        <v>18748</v>
      </c>
      <c r="K89" s="36">
        <v>48</v>
      </c>
      <c r="L89" s="36">
        <f t="shared" si="77"/>
        <v>-3678</v>
      </c>
      <c r="M89" s="36">
        <f t="shared" si="78"/>
        <v>18475</v>
      </c>
      <c r="N89" s="36">
        <v>156</v>
      </c>
      <c r="O89" s="36">
        <f t="shared" si="79"/>
        <v>18319</v>
      </c>
      <c r="P89" s="36">
        <v>12800</v>
      </c>
      <c r="Q89" s="36">
        <v>5519</v>
      </c>
      <c r="R89" s="36">
        <f t="shared" si="80"/>
        <v>22153</v>
      </c>
      <c r="S89" s="36">
        <v>5901</v>
      </c>
      <c r="T89" s="36">
        <f t="shared" si="81"/>
        <v>16252</v>
      </c>
      <c r="U89" s="36">
        <v>16252</v>
      </c>
      <c r="V89" s="36">
        <v>0</v>
      </c>
      <c r="W89" s="51"/>
      <c r="X89" s="52"/>
    </row>
    <row r="90" spans="1:24" s="38" customFormat="1" ht="21" customHeight="1" x14ac:dyDescent="0.2">
      <c r="A90" s="72" t="s">
        <v>168</v>
      </c>
      <c r="B90" s="41">
        <f t="shared" si="73"/>
        <v>-38999</v>
      </c>
      <c r="C90" s="41">
        <f>+F90+M90+'MPI MIF 2-IIP MFIs 2'!C89+'MPI MIF 2-IIP MFIs 2'!N89</f>
        <v>75140</v>
      </c>
      <c r="D90" s="41">
        <f>+I90+R90+'MPI MIF 2-IIP MFIs 2'!H89+'MPI MIF 2-IIP MFIs 2'!O89</f>
        <v>114139</v>
      </c>
      <c r="E90" s="41">
        <f t="shared" si="74"/>
        <v>-26467</v>
      </c>
      <c r="F90" s="41">
        <f t="shared" si="75"/>
        <v>842</v>
      </c>
      <c r="G90" s="41">
        <v>841</v>
      </c>
      <c r="H90" s="41">
        <v>1</v>
      </c>
      <c r="I90" s="41">
        <f t="shared" si="76"/>
        <v>27309</v>
      </c>
      <c r="J90" s="41">
        <v>27257</v>
      </c>
      <c r="K90" s="41">
        <v>52</v>
      </c>
      <c r="L90" s="41">
        <f t="shared" si="77"/>
        <v>-8619</v>
      </c>
      <c r="M90" s="41">
        <f t="shared" si="78"/>
        <v>20330</v>
      </c>
      <c r="N90" s="41">
        <v>176</v>
      </c>
      <c r="O90" s="41">
        <f t="shared" si="79"/>
        <v>20154</v>
      </c>
      <c r="P90" s="41">
        <v>14943</v>
      </c>
      <c r="Q90" s="41">
        <v>5211</v>
      </c>
      <c r="R90" s="41">
        <f t="shared" si="80"/>
        <v>28949</v>
      </c>
      <c r="S90" s="41">
        <v>10003</v>
      </c>
      <c r="T90" s="41">
        <f t="shared" si="81"/>
        <v>18946</v>
      </c>
      <c r="U90" s="41">
        <v>18946</v>
      </c>
      <c r="V90" s="41">
        <v>0</v>
      </c>
      <c r="W90" s="51"/>
      <c r="X90" s="52"/>
    </row>
  </sheetData>
  <mergeCells count="24">
    <mergeCell ref="T8:V8"/>
    <mergeCell ref="B5:V5"/>
    <mergeCell ref="B6:B9"/>
    <mergeCell ref="C6:C9"/>
    <mergeCell ref="D6:D9"/>
    <mergeCell ref="E6:K6"/>
    <mergeCell ref="L6:V6"/>
    <mergeCell ref="F7:H7"/>
    <mergeCell ref="I7:K7"/>
    <mergeCell ref="M7:Q7"/>
    <mergeCell ref="R7:V7"/>
    <mergeCell ref="G8:G9"/>
    <mergeCell ref="H8:H9"/>
    <mergeCell ref="J8:J9"/>
    <mergeCell ref="K8:K9"/>
    <mergeCell ref="N8:N9"/>
    <mergeCell ref="O8:Q8"/>
    <mergeCell ref="S8:S9"/>
    <mergeCell ref="E7:E9"/>
    <mergeCell ref="F8:F9"/>
    <mergeCell ref="I8:I9"/>
    <mergeCell ref="M8:M9"/>
    <mergeCell ref="R8:R9"/>
    <mergeCell ref="L7:L9"/>
  </mergeCells>
  <pageMargins left="0.19685039370078741" right="0.23622047244094491" top="0.27559055118110237" bottom="0.19685039370078741" header="0.27559055118110237" footer="0.15748031496062992"/>
  <pageSetup paperSize="9" scale="44" fitToHeight="3" orientation="landscape" r:id="rId1"/>
  <headerFooter alignWithMargins="0"/>
  <rowBreaks count="1" manualBreakCount="1">
    <brk id="58" max="2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2"/>
  </sheetPr>
  <dimension ref="A1:AM123"/>
  <sheetViews>
    <sheetView showGridLines="0" view="pageBreakPreview" zoomScale="80" zoomScaleNormal="100" zoomScaleSheetLayoutView="80" workbookViewId="0">
      <pane ySplit="9" topLeftCell="A65" activePane="bottomLeft" state="frozen"/>
      <selection sqref="A1:XFD1048576"/>
      <selection pane="bottomLeft" sqref="A1:XFD1048576"/>
    </sheetView>
  </sheetViews>
  <sheetFormatPr defaultColWidth="9.140625" defaultRowHeight="12.75" x14ac:dyDescent="0.2"/>
  <cols>
    <col min="1" max="1" width="15.7109375" style="3" customWidth="1"/>
    <col min="2" max="2" width="16.140625" style="3" customWidth="1"/>
    <col min="3" max="4" width="15.42578125" style="3" customWidth="1"/>
    <col min="5" max="5" width="18" style="3" customWidth="1"/>
    <col min="6" max="6" width="19.5703125" style="3" customWidth="1"/>
    <col min="7" max="7" width="20.85546875" style="3" customWidth="1"/>
    <col min="8" max="8" width="14.28515625" style="3" customWidth="1"/>
    <col min="9" max="9" width="16.42578125" style="3" customWidth="1"/>
    <col min="10" max="10" width="21" style="3" customWidth="1"/>
    <col min="11" max="12" width="22.28515625" style="3" customWidth="1"/>
    <col min="13" max="13" width="13.28515625" style="3" customWidth="1"/>
    <col min="14" max="14" width="14.7109375" style="3" customWidth="1"/>
    <col min="15" max="15" width="14.140625" style="3" customWidth="1"/>
    <col min="16" max="16384" width="9.140625" style="3"/>
  </cols>
  <sheetData>
    <row r="1" spans="1:39" s="2" customFormat="1" ht="18" x14ac:dyDescent="0.2">
      <c r="A1" s="1" t="s">
        <v>169</v>
      </c>
      <c r="B1" s="27"/>
      <c r="W1" s="3"/>
    </row>
    <row r="3" spans="1:39" ht="15.75" x14ac:dyDescent="0.25">
      <c r="A3" s="5" t="s">
        <v>81</v>
      </c>
    </row>
    <row r="5" spans="1:39" ht="26.25" customHeight="1" x14ac:dyDescent="0.25">
      <c r="A5" s="87"/>
      <c r="B5" s="213" t="s">
        <v>80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49"/>
    </row>
    <row r="6" spans="1:39" ht="28.5" customHeight="1" x14ac:dyDescent="0.2">
      <c r="A6" s="214" t="s">
        <v>11</v>
      </c>
      <c r="B6" s="142" t="s">
        <v>74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2" t="s">
        <v>105</v>
      </c>
      <c r="N6" s="143"/>
      <c r="O6" s="144"/>
    </row>
    <row r="7" spans="1:39" s="7" customFormat="1" ht="24.75" customHeight="1" x14ac:dyDescent="0.2">
      <c r="A7" s="214"/>
      <c r="B7" s="216" t="s">
        <v>12</v>
      </c>
      <c r="C7" s="218" t="s">
        <v>13</v>
      </c>
      <c r="D7" s="219"/>
      <c r="E7" s="219"/>
      <c r="F7" s="219"/>
      <c r="G7" s="220"/>
      <c r="H7" s="218" t="s">
        <v>14</v>
      </c>
      <c r="I7" s="219"/>
      <c r="J7" s="219"/>
      <c r="K7" s="219"/>
      <c r="L7" s="219"/>
      <c r="M7" s="216" t="s">
        <v>12</v>
      </c>
      <c r="N7" s="93"/>
      <c r="O7" s="56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s="7" customFormat="1" ht="66.75" customHeight="1" x14ac:dyDescent="0.2">
      <c r="A8" s="215"/>
      <c r="B8" s="217"/>
      <c r="C8" s="94" t="s">
        <v>65</v>
      </c>
      <c r="D8" s="118" t="s">
        <v>92</v>
      </c>
      <c r="E8" s="118" t="s">
        <v>76</v>
      </c>
      <c r="F8" s="118" t="s">
        <v>2</v>
      </c>
      <c r="G8" s="118" t="s">
        <v>3</v>
      </c>
      <c r="H8" s="94" t="s">
        <v>65</v>
      </c>
      <c r="I8" s="118" t="s">
        <v>92</v>
      </c>
      <c r="J8" s="118" t="s">
        <v>77</v>
      </c>
      <c r="K8" s="118" t="s">
        <v>78</v>
      </c>
      <c r="L8" s="118" t="s">
        <v>7</v>
      </c>
      <c r="M8" s="217"/>
      <c r="N8" s="58" t="s">
        <v>13</v>
      </c>
      <c r="O8" s="58" t="s">
        <v>14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s="8" customFormat="1" ht="21" customHeight="1" x14ac:dyDescent="0.2">
      <c r="A9" s="68"/>
      <c r="B9" s="68">
        <v>23</v>
      </c>
      <c r="C9" s="68">
        <f t="shared" ref="C9:O9" si="0">B9+1</f>
        <v>24</v>
      </c>
      <c r="D9" s="68">
        <f t="shared" si="0"/>
        <v>25</v>
      </c>
      <c r="E9" s="68">
        <f t="shared" si="0"/>
        <v>26</v>
      </c>
      <c r="F9" s="68">
        <f t="shared" si="0"/>
        <v>27</v>
      </c>
      <c r="G9" s="68">
        <f t="shared" si="0"/>
        <v>28</v>
      </c>
      <c r="H9" s="68">
        <f t="shared" si="0"/>
        <v>29</v>
      </c>
      <c r="I9" s="68">
        <f t="shared" si="0"/>
        <v>30</v>
      </c>
      <c r="J9" s="68">
        <f t="shared" si="0"/>
        <v>31</v>
      </c>
      <c r="K9" s="68">
        <f t="shared" si="0"/>
        <v>32</v>
      </c>
      <c r="L9" s="68">
        <f t="shared" si="0"/>
        <v>33</v>
      </c>
      <c r="M9" s="68">
        <f t="shared" si="0"/>
        <v>34</v>
      </c>
      <c r="N9" s="68">
        <f t="shared" si="0"/>
        <v>35</v>
      </c>
      <c r="O9" s="68">
        <f t="shared" si="0"/>
        <v>36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ht="21" customHeight="1" x14ac:dyDescent="0.2">
      <c r="A10" s="9" t="s">
        <v>19</v>
      </c>
      <c r="B10" s="10">
        <f>+C10-H10</f>
        <v>2378</v>
      </c>
      <c r="C10" s="10">
        <f>+D10+E10+F10+G10</f>
        <v>12430</v>
      </c>
      <c r="D10" s="10">
        <v>0</v>
      </c>
      <c r="E10" s="10">
        <v>677</v>
      </c>
      <c r="F10" s="10">
        <v>11692</v>
      </c>
      <c r="G10" s="10">
        <v>61</v>
      </c>
      <c r="H10" s="10">
        <f>+I10+J10+K10+L10</f>
        <v>10052</v>
      </c>
      <c r="I10" s="10">
        <v>0</v>
      </c>
      <c r="J10" s="10">
        <v>5228</v>
      </c>
      <c r="K10" s="10">
        <v>4824</v>
      </c>
      <c r="L10" s="10">
        <v>0</v>
      </c>
      <c r="M10" s="10">
        <f>+N10-O10</f>
        <v>0</v>
      </c>
      <c r="N10" s="10">
        <v>0</v>
      </c>
      <c r="O10" s="10">
        <v>0</v>
      </c>
    </row>
    <row r="11" spans="1:39" ht="21" customHeight="1" x14ac:dyDescent="0.2">
      <c r="A11" s="69" t="s">
        <v>20</v>
      </c>
      <c r="B11" s="70">
        <f t="shared" ref="B11:B53" si="1">+C11-H11</f>
        <v>4198</v>
      </c>
      <c r="C11" s="70">
        <f t="shared" ref="C11:C53" si="2">+D11+E11+F11+G11</f>
        <v>15368</v>
      </c>
      <c r="D11" s="70">
        <v>0</v>
      </c>
      <c r="E11" s="70">
        <v>733</v>
      </c>
      <c r="F11" s="70">
        <v>14579</v>
      </c>
      <c r="G11" s="70">
        <v>56</v>
      </c>
      <c r="H11" s="70">
        <f t="shared" ref="H11:H53" si="3">+I11+J11+K11+L11</f>
        <v>11170</v>
      </c>
      <c r="I11" s="70">
        <v>0</v>
      </c>
      <c r="J11" s="70">
        <v>5915</v>
      </c>
      <c r="K11" s="70">
        <v>5255</v>
      </c>
      <c r="L11" s="70">
        <v>0</v>
      </c>
      <c r="M11" s="70">
        <f t="shared" ref="M11:M53" si="4">+N11-O11</f>
        <v>0</v>
      </c>
      <c r="N11" s="70">
        <v>0</v>
      </c>
      <c r="O11" s="70">
        <v>0</v>
      </c>
    </row>
    <row r="12" spans="1:39" ht="21" customHeight="1" x14ac:dyDescent="0.2">
      <c r="A12" s="9" t="s">
        <v>21</v>
      </c>
      <c r="B12" s="10">
        <f t="shared" si="1"/>
        <v>5448</v>
      </c>
      <c r="C12" s="10">
        <f t="shared" si="2"/>
        <v>16822</v>
      </c>
      <c r="D12" s="10">
        <v>0</v>
      </c>
      <c r="E12" s="10">
        <v>800</v>
      </c>
      <c r="F12" s="10">
        <v>15967</v>
      </c>
      <c r="G12" s="10">
        <v>55</v>
      </c>
      <c r="H12" s="10">
        <f t="shared" si="3"/>
        <v>11374</v>
      </c>
      <c r="I12" s="10">
        <v>0</v>
      </c>
      <c r="J12" s="10">
        <v>6038</v>
      </c>
      <c r="K12" s="10">
        <v>5336</v>
      </c>
      <c r="L12" s="10">
        <v>0</v>
      </c>
      <c r="M12" s="10">
        <f t="shared" si="4"/>
        <v>0</v>
      </c>
      <c r="N12" s="10">
        <v>0</v>
      </c>
      <c r="O12" s="10">
        <v>0</v>
      </c>
    </row>
    <row r="13" spans="1:39" ht="21" customHeight="1" x14ac:dyDescent="0.2">
      <c r="A13" s="69" t="s">
        <v>22</v>
      </c>
      <c r="B13" s="71">
        <f t="shared" si="1"/>
        <v>9811</v>
      </c>
      <c r="C13" s="71">
        <f t="shared" si="2"/>
        <v>23326</v>
      </c>
      <c r="D13" s="71">
        <v>0</v>
      </c>
      <c r="E13" s="71">
        <v>919</v>
      </c>
      <c r="F13" s="71">
        <v>22354</v>
      </c>
      <c r="G13" s="71">
        <v>53</v>
      </c>
      <c r="H13" s="71">
        <f t="shared" si="3"/>
        <v>13515</v>
      </c>
      <c r="I13" s="71">
        <v>0</v>
      </c>
      <c r="J13" s="71">
        <v>6919</v>
      </c>
      <c r="K13" s="71">
        <v>6596</v>
      </c>
      <c r="L13" s="71">
        <v>0</v>
      </c>
      <c r="M13" s="71">
        <f t="shared" si="4"/>
        <v>0</v>
      </c>
      <c r="N13" s="71">
        <v>0</v>
      </c>
      <c r="O13" s="71">
        <v>0</v>
      </c>
    </row>
    <row r="14" spans="1:39" ht="21" customHeight="1" x14ac:dyDescent="0.2">
      <c r="A14" s="9" t="s">
        <v>23</v>
      </c>
      <c r="B14" s="10">
        <f t="shared" si="1"/>
        <v>10394</v>
      </c>
      <c r="C14" s="10">
        <f t="shared" si="2"/>
        <v>23294</v>
      </c>
      <c r="D14" s="10">
        <v>0</v>
      </c>
      <c r="E14" s="10">
        <v>798</v>
      </c>
      <c r="F14" s="10">
        <v>22444</v>
      </c>
      <c r="G14" s="10">
        <v>52</v>
      </c>
      <c r="H14" s="10">
        <f t="shared" si="3"/>
        <v>12900</v>
      </c>
      <c r="I14" s="10">
        <v>0</v>
      </c>
      <c r="J14" s="10">
        <v>6606</v>
      </c>
      <c r="K14" s="10">
        <v>6294</v>
      </c>
      <c r="L14" s="10">
        <v>0</v>
      </c>
      <c r="M14" s="10">
        <f t="shared" si="4"/>
        <v>0</v>
      </c>
      <c r="N14" s="10">
        <v>0</v>
      </c>
      <c r="O14" s="10">
        <v>0</v>
      </c>
    </row>
    <row r="15" spans="1:39" ht="21" customHeight="1" x14ac:dyDescent="0.2">
      <c r="A15" s="69" t="s">
        <v>24</v>
      </c>
      <c r="B15" s="70">
        <f t="shared" si="1"/>
        <v>11186</v>
      </c>
      <c r="C15" s="70">
        <f t="shared" si="2"/>
        <v>23121</v>
      </c>
      <c r="D15" s="70">
        <v>0</v>
      </c>
      <c r="E15" s="70">
        <v>783</v>
      </c>
      <c r="F15" s="70">
        <v>22287</v>
      </c>
      <c r="G15" s="70">
        <v>51</v>
      </c>
      <c r="H15" s="70">
        <f t="shared" si="3"/>
        <v>11935</v>
      </c>
      <c r="I15" s="70">
        <v>0</v>
      </c>
      <c r="J15" s="70">
        <v>5780</v>
      </c>
      <c r="K15" s="70">
        <v>6155</v>
      </c>
      <c r="L15" s="70">
        <v>0</v>
      </c>
      <c r="M15" s="70">
        <f t="shared" si="4"/>
        <v>0</v>
      </c>
      <c r="N15" s="70">
        <v>0</v>
      </c>
      <c r="O15" s="70">
        <v>0</v>
      </c>
    </row>
    <row r="16" spans="1:39" s="8" customFormat="1" ht="21" customHeight="1" x14ac:dyDescent="0.2">
      <c r="A16" s="9" t="s">
        <v>25</v>
      </c>
      <c r="B16" s="10">
        <f t="shared" si="1"/>
        <v>12352</v>
      </c>
      <c r="C16" s="10">
        <f t="shared" si="2"/>
        <v>24291</v>
      </c>
      <c r="D16" s="10">
        <v>0</v>
      </c>
      <c r="E16" s="10">
        <v>860</v>
      </c>
      <c r="F16" s="10">
        <v>23373</v>
      </c>
      <c r="G16" s="10">
        <v>58</v>
      </c>
      <c r="H16" s="10">
        <f t="shared" si="3"/>
        <v>11939</v>
      </c>
      <c r="I16" s="10">
        <v>0</v>
      </c>
      <c r="J16" s="10">
        <v>6390</v>
      </c>
      <c r="K16" s="10">
        <v>5549</v>
      </c>
      <c r="L16" s="10">
        <v>0</v>
      </c>
      <c r="M16" s="10">
        <f t="shared" si="4"/>
        <v>93</v>
      </c>
      <c r="N16" s="10">
        <v>358</v>
      </c>
      <c r="O16" s="10">
        <v>265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ht="21" customHeight="1" x14ac:dyDescent="0.2">
      <c r="A17" s="69" t="s">
        <v>26</v>
      </c>
      <c r="B17" s="71">
        <f t="shared" si="1"/>
        <v>10538</v>
      </c>
      <c r="C17" s="71">
        <f t="shared" si="2"/>
        <v>23170</v>
      </c>
      <c r="D17" s="71">
        <v>0</v>
      </c>
      <c r="E17" s="71">
        <v>1073</v>
      </c>
      <c r="F17" s="71">
        <v>22061</v>
      </c>
      <c r="G17" s="71">
        <v>36</v>
      </c>
      <c r="H17" s="71">
        <f t="shared" si="3"/>
        <v>12632</v>
      </c>
      <c r="I17" s="71">
        <v>0</v>
      </c>
      <c r="J17" s="71">
        <v>7160</v>
      </c>
      <c r="K17" s="71">
        <v>5472</v>
      </c>
      <c r="L17" s="71">
        <v>0</v>
      </c>
      <c r="M17" s="71">
        <f t="shared" si="4"/>
        <v>125</v>
      </c>
      <c r="N17" s="71">
        <v>316</v>
      </c>
      <c r="O17" s="71">
        <v>191</v>
      </c>
    </row>
    <row r="18" spans="1:39" ht="21" customHeight="1" x14ac:dyDescent="0.2">
      <c r="A18" s="9" t="s">
        <v>27</v>
      </c>
      <c r="B18" s="10">
        <f t="shared" si="1"/>
        <v>11661</v>
      </c>
      <c r="C18" s="10">
        <f t="shared" si="2"/>
        <v>24166</v>
      </c>
      <c r="D18" s="10">
        <v>0</v>
      </c>
      <c r="E18" s="10">
        <v>1080</v>
      </c>
      <c r="F18" s="10">
        <v>23049</v>
      </c>
      <c r="G18" s="10">
        <v>37</v>
      </c>
      <c r="H18" s="10">
        <f t="shared" si="3"/>
        <v>12505</v>
      </c>
      <c r="I18" s="10">
        <v>0</v>
      </c>
      <c r="J18" s="10">
        <v>7170</v>
      </c>
      <c r="K18" s="10">
        <v>5335</v>
      </c>
      <c r="L18" s="10">
        <v>0</v>
      </c>
      <c r="M18" s="10">
        <f t="shared" si="4"/>
        <v>38</v>
      </c>
      <c r="N18" s="10">
        <v>276</v>
      </c>
      <c r="O18" s="10">
        <v>238</v>
      </c>
    </row>
    <row r="19" spans="1:39" ht="21" customHeight="1" x14ac:dyDescent="0.2">
      <c r="A19" s="69" t="s">
        <v>28</v>
      </c>
      <c r="B19" s="70">
        <f t="shared" si="1"/>
        <v>8670</v>
      </c>
      <c r="C19" s="70">
        <f t="shared" si="2"/>
        <v>23704</v>
      </c>
      <c r="D19" s="70">
        <v>0</v>
      </c>
      <c r="E19" s="70">
        <v>1227</v>
      </c>
      <c r="F19" s="70">
        <v>22434</v>
      </c>
      <c r="G19" s="70">
        <v>43</v>
      </c>
      <c r="H19" s="70">
        <f t="shared" si="3"/>
        <v>15034</v>
      </c>
      <c r="I19" s="70">
        <v>0</v>
      </c>
      <c r="J19" s="70">
        <v>8456</v>
      </c>
      <c r="K19" s="70">
        <v>6578</v>
      </c>
      <c r="L19" s="70">
        <v>0</v>
      </c>
      <c r="M19" s="70">
        <f t="shared" si="4"/>
        <v>-22</v>
      </c>
      <c r="N19" s="70">
        <v>308</v>
      </c>
      <c r="O19" s="70">
        <v>330</v>
      </c>
    </row>
    <row r="20" spans="1:39" ht="21" customHeight="1" x14ac:dyDescent="0.2">
      <c r="A20" s="9" t="s">
        <v>29</v>
      </c>
      <c r="B20" s="10">
        <f t="shared" si="1"/>
        <v>7968</v>
      </c>
      <c r="C20" s="10">
        <f t="shared" si="2"/>
        <v>24301</v>
      </c>
      <c r="D20" s="10">
        <v>0</v>
      </c>
      <c r="E20" s="10">
        <v>1290</v>
      </c>
      <c r="F20" s="10">
        <v>22967</v>
      </c>
      <c r="G20" s="10">
        <v>44</v>
      </c>
      <c r="H20" s="10">
        <f t="shared" si="3"/>
        <v>16333</v>
      </c>
      <c r="I20" s="10">
        <v>0</v>
      </c>
      <c r="J20" s="10">
        <v>9769</v>
      </c>
      <c r="K20" s="10">
        <v>6564</v>
      </c>
      <c r="L20" s="10">
        <v>0</v>
      </c>
      <c r="M20" s="10">
        <f t="shared" si="4"/>
        <v>57</v>
      </c>
      <c r="N20" s="10">
        <v>274</v>
      </c>
      <c r="O20" s="10">
        <v>217</v>
      </c>
    </row>
    <row r="21" spans="1:39" ht="21" customHeight="1" x14ac:dyDescent="0.2">
      <c r="A21" s="69" t="s">
        <v>30</v>
      </c>
      <c r="B21" s="71">
        <f t="shared" si="1"/>
        <v>6798</v>
      </c>
      <c r="C21" s="71">
        <f t="shared" si="2"/>
        <v>26522</v>
      </c>
      <c r="D21" s="71">
        <v>0</v>
      </c>
      <c r="E21" s="71">
        <v>1389</v>
      </c>
      <c r="F21" s="71">
        <v>25088</v>
      </c>
      <c r="G21" s="71">
        <v>45</v>
      </c>
      <c r="H21" s="71">
        <f t="shared" si="3"/>
        <v>19724</v>
      </c>
      <c r="I21" s="71">
        <v>0</v>
      </c>
      <c r="J21" s="71">
        <v>11903</v>
      </c>
      <c r="K21" s="71">
        <v>7821</v>
      </c>
      <c r="L21" s="71">
        <v>0</v>
      </c>
      <c r="M21" s="71">
        <f t="shared" si="4"/>
        <v>149</v>
      </c>
      <c r="N21" s="71">
        <v>392</v>
      </c>
      <c r="O21" s="71">
        <v>243</v>
      </c>
    </row>
    <row r="22" spans="1:39" s="8" customFormat="1" ht="21" customHeight="1" x14ac:dyDescent="0.2">
      <c r="A22" s="9" t="s">
        <v>31</v>
      </c>
      <c r="B22" s="10">
        <f t="shared" si="1"/>
        <v>4455</v>
      </c>
      <c r="C22" s="10">
        <f t="shared" si="2"/>
        <v>26482</v>
      </c>
      <c r="D22" s="10">
        <v>0</v>
      </c>
      <c r="E22" s="10">
        <v>1594</v>
      </c>
      <c r="F22" s="10">
        <v>24843</v>
      </c>
      <c r="G22" s="10">
        <v>45</v>
      </c>
      <c r="H22" s="10">
        <f t="shared" si="3"/>
        <v>22027</v>
      </c>
      <c r="I22" s="10">
        <v>0</v>
      </c>
      <c r="J22" s="10">
        <v>12668</v>
      </c>
      <c r="K22" s="10">
        <v>9359</v>
      </c>
      <c r="L22" s="10">
        <v>0</v>
      </c>
      <c r="M22" s="10">
        <f t="shared" si="4"/>
        <v>65</v>
      </c>
      <c r="N22" s="10">
        <v>296</v>
      </c>
      <c r="O22" s="10">
        <v>231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ht="21" customHeight="1" x14ac:dyDescent="0.2">
      <c r="A23" s="69" t="s">
        <v>32</v>
      </c>
      <c r="B23" s="70">
        <f t="shared" si="1"/>
        <v>-3094</v>
      </c>
      <c r="C23" s="70">
        <f t="shared" si="2"/>
        <v>23635</v>
      </c>
      <c r="D23" s="70">
        <v>0</v>
      </c>
      <c r="E23" s="70">
        <v>1730</v>
      </c>
      <c r="F23" s="70">
        <v>21846</v>
      </c>
      <c r="G23" s="70">
        <v>59</v>
      </c>
      <c r="H23" s="70">
        <f t="shared" si="3"/>
        <v>26729</v>
      </c>
      <c r="I23" s="70">
        <v>0</v>
      </c>
      <c r="J23" s="70">
        <v>13857</v>
      </c>
      <c r="K23" s="70">
        <v>12872</v>
      </c>
      <c r="L23" s="70">
        <v>0</v>
      </c>
      <c r="M23" s="70">
        <f t="shared" si="4"/>
        <v>140</v>
      </c>
      <c r="N23" s="70">
        <v>430</v>
      </c>
      <c r="O23" s="70">
        <v>290</v>
      </c>
    </row>
    <row r="24" spans="1:39" ht="21" customHeight="1" x14ac:dyDescent="0.2">
      <c r="A24" s="9" t="s">
        <v>33</v>
      </c>
      <c r="B24" s="10">
        <f t="shared" si="1"/>
        <v>-8062</v>
      </c>
      <c r="C24" s="10">
        <f t="shared" si="2"/>
        <v>25495</v>
      </c>
      <c r="D24" s="10">
        <v>0</v>
      </c>
      <c r="E24" s="10">
        <v>2078</v>
      </c>
      <c r="F24" s="10">
        <v>23367</v>
      </c>
      <c r="G24" s="10">
        <v>50</v>
      </c>
      <c r="H24" s="10">
        <f t="shared" si="3"/>
        <v>33557</v>
      </c>
      <c r="I24" s="10">
        <v>0</v>
      </c>
      <c r="J24" s="10">
        <v>17735</v>
      </c>
      <c r="K24" s="10">
        <v>15822</v>
      </c>
      <c r="L24" s="10">
        <v>0</v>
      </c>
      <c r="M24" s="10">
        <f t="shared" si="4"/>
        <v>-68</v>
      </c>
      <c r="N24" s="10">
        <v>556</v>
      </c>
      <c r="O24" s="10">
        <v>624</v>
      </c>
    </row>
    <row r="25" spans="1:39" ht="21" customHeight="1" x14ac:dyDescent="0.2">
      <c r="A25" s="69" t="s">
        <v>34</v>
      </c>
      <c r="B25" s="71">
        <f t="shared" si="1"/>
        <v>-11909</v>
      </c>
      <c r="C25" s="71">
        <f t="shared" si="2"/>
        <v>26547</v>
      </c>
      <c r="D25" s="71">
        <v>0</v>
      </c>
      <c r="E25" s="71">
        <v>2303</v>
      </c>
      <c r="F25" s="71">
        <v>24206</v>
      </c>
      <c r="G25" s="71">
        <v>38</v>
      </c>
      <c r="H25" s="71">
        <f t="shared" si="3"/>
        <v>38456</v>
      </c>
      <c r="I25" s="71">
        <v>0</v>
      </c>
      <c r="J25" s="71">
        <v>21919</v>
      </c>
      <c r="K25" s="71">
        <v>16537</v>
      </c>
      <c r="L25" s="71">
        <v>0</v>
      </c>
      <c r="M25" s="71">
        <f t="shared" si="4"/>
        <v>-7</v>
      </c>
      <c r="N25" s="71">
        <v>1023</v>
      </c>
      <c r="O25" s="71">
        <v>1030</v>
      </c>
    </row>
    <row r="26" spans="1:39" ht="21" customHeight="1" x14ac:dyDescent="0.2">
      <c r="A26" s="9" t="s">
        <v>35</v>
      </c>
      <c r="B26" s="10">
        <f t="shared" si="1"/>
        <v>-15469</v>
      </c>
      <c r="C26" s="10">
        <f t="shared" si="2"/>
        <v>29867</v>
      </c>
      <c r="D26" s="10">
        <v>0</v>
      </c>
      <c r="E26" s="10">
        <v>2592</v>
      </c>
      <c r="F26" s="10">
        <v>27235</v>
      </c>
      <c r="G26" s="10">
        <v>40</v>
      </c>
      <c r="H26" s="10">
        <f t="shared" si="3"/>
        <v>45336</v>
      </c>
      <c r="I26" s="10">
        <v>0</v>
      </c>
      <c r="J26" s="10">
        <v>26145</v>
      </c>
      <c r="K26" s="10">
        <v>19191</v>
      </c>
      <c r="L26" s="10">
        <v>0</v>
      </c>
      <c r="M26" s="10">
        <f t="shared" si="4"/>
        <v>-298</v>
      </c>
      <c r="N26" s="10">
        <v>1065</v>
      </c>
      <c r="O26" s="10">
        <v>1363</v>
      </c>
    </row>
    <row r="27" spans="1:39" ht="21" customHeight="1" x14ac:dyDescent="0.2">
      <c r="A27" s="69" t="s">
        <v>36</v>
      </c>
      <c r="B27" s="70">
        <f t="shared" si="1"/>
        <v>-26052</v>
      </c>
      <c r="C27" s="70">
        <f t="shared" si="2"/>
        <v>27292</v>
      </c>
      <c r="D27" s="70">
        <v>0</v>
      </c>
      <c r="E27" s="70">
        <v>2894</v>
      </c>
      <c r="F27" s="70">
        <v>24354</v>
      </c>
      <c r="G27" s="70">
        <v>44</v>
      </c>
      <c r="H27" s="70">
        <f t="shared" si="3"/>
        <v>53344</v>
      </c>
      <c r="I27" s="70">
        <v>0</v>
      </c>
      <c r="J27" s="70">
        <v>29426</v>
      </c>
      <c r="K27" s="70">
        <v>23918</v>
      </c>
      <c r="L27" s="70">
        <v>0</v>
      </c>
      <c r="M27" s="70">
        <f t="shared" si="4"/>
        <v>78</v>
      </c>
      <c r="N27" s="70">
        <v>1367</v>
      </c>
      <c r="O27" s="70">
        <v>1289</v>
      </c>
    </row>
    <row r="28" spans="1:39" ht="21" customHeight="1" x14ac:dyDescent="0.2">
      <c r="A28" s="9" t="s">
        <v>37</v>
      </c>
      <c r="B28" s="10">
        <f t="shared" si="1"/>
        <v>-31416</v>
      </c>
      <c r="C28" s="10">
        <f t="shared" si="2"/>
        <v>23923</v>
      </c>
      <c r="D28" s="10">
        <v>0</v>
      </c>
      <c r="E28" s="10">
        <v>3005</v>
      </c>
      <c r="F28" s="10">
        <v>20880</v>
      </c>
      <c r="G28" s="10">
        <v>38</v>
      </c>
      <c r="H28" s="10">
        <f t="shared" si="3"/>
        <v>55339</v>
      </c>
      <c r="I28" s="10">
        <v>0</v>
      </c>
      <c r="J28" s="10">
        <v>29829</v>
      </c>
      <c r="K28" s="10">
        <v>25510</v>
      </c>
      <c r="L28" s="10">
        <v>0</v>
      </c>
      <c r="M28" s="10">
        <f t="shared" si="4"/>
        <v>-576</v>
      </c>
      <c r="N28" s="10">
        <v>783</v>
      </c>
      <c r="O28" s="10">
        <v>1359</v>
      </c>
    </row>
    <row r="29" spans="1:39" ht="21" customHeight="1" x14ac:dyDescent="0.2">
      <c r="A29" s="69" t="s">
        <v>38</v>
      </c>
      <c r="B29" s="71">
        <f t="shared" si="1"/>
        <v>-41187</v>
      </c>
      <c r="C29" s="71">
        <f t="shared" si="2"/>
        <v>17564</v>
      </c>
      <c r="D29" s="71">
        <v>0</v>
      </c>
      <c r="E29" s="71">
        <v>2936</v>
      </c>
      <c r="F29" s="71">
        <v>14596</v>
      </c>
      <c r="G29" s="71">
        <v>32</v>
      </c>
      <c r="H29" s="71">
        <f t="shared" si="3"/>
        <v>58751</v>
      </c>
      <c r="I29" s="71">
        <v>0</v>
      </c>
      <c r="J29" s="71">
        <v>32572</v>
      </c>
      <c r="K29" s="71">
        <v>26179</v>
      </c>
      <c r="L29" s="71">
        <v>0</v>
      </c>
      <c r="M29" s="71">
        <f t="shared" si="4"/>
        <v>-1858</v>
      </c>
      <c r="N29" s="71">
        <v>1755</v>
      </c>
      <c r="O29" s="71">
        <v>3613</v>
      </c>
    </row>
    <row r="30" spans="1:39" ht="21" customHeight="1" x14ac:dyDescent="0.2">
      <c r="A30" s="9" t="s">
        <v>39</v>
      </c>
      <c r="B30" s="10">
        <f t="shared" si="1"/>
        <v>-42673</v>
      </c>
      <c r="C30" s="10">
        <f t="shared" si="2"/>
        <v>11425</v>
      </c>
      <c r="D30" s="10">
        <v>0</v>
      </c>
      <c r="E30" s="10">
        <v>2699</v>
      </c>
      <c r="F30" s="10">
        <v>8694</v>
      </c>
      <c r="G30" s="10">
        <v>32</v>
      </c>
      <c r="H30" s="10">
        <f t="shared" si="3"/>
        <v>54098</v>
      </c>
      <c r="I30" s="10">
        <v>0</v>
      </c>
      <c r="J30" s="10">
        <v>29858</v>
      </c>
      <c r="K30" s="10">
        <v>24240</v>
      </c>
      <c r="L30" s="10">
        <v>0</v>
      </c>
      <c r="M30" s="10">
        <f t="shared" si="4"/>
        <v>-771</v>
      </c>
      <c r="N30" s="10">
        <v>1825</v>
      </c>
      <c r="O30" s="10">
        <v>2596</v>
      </c>
    </row>
    <row r="31" spans="1:39" ht="21" customHeight="1" x14ac:dyDescent="0.2">
      <c r="A31" s="69" t="s">
        <v>40</v>
      </c>
      <c r="B31" s="70">
        <f t="shared" si="1"/>
        <v>-45337</v>
      </c>
      <c r="C31" s="70">
        <f t="shared" si="2"/>
        <v>12630</v>
      </c>
      <c r="D31" s="70">
        <v>0</v>
      </c>
      <c r="E31" s="70">
        <v>2639</v>
      </c>
      <c r="F31" s="70">
        <v>9954</v>
      </c>
      <c r="G31" s="70">
        <v>37</v>
      </c>
      <c r="H31" s="70">
        <f t="shared" si="3"/>
        <v>57967</v>
      </c>
      <c r="I31" s="70">
        <v>0</v>
      </c>
      <c r="J31" s="70">
        <v>32266</v>
      </c>
      <c r="K31" s="70">
        <v>25701</v>
      </c>
      <c r="L31" s="70">
        <v>0</v>
      </c>
      <c r="M31" s="70">
        <f t="shared" si="4"/>
        <v>-553</v>
      </c>
      <c r="N31" s="70">
        <v>1071</v>
      </c>
      <c r="O31" s="70">
        <v>1624</v>
      </c>
    </row>
    <row r="32" spans="1:39" ht="21" customHeight="1" x14ac:dyDescent="0.2">
      <c r="A32" s="9" t="s">
        <v>41</v>
      </c>
      <c r="B32" s="10">
        <f t="shared" si="1"/>
        <v>-49246</v>
      </c>
      <c r="C32" s="10">
        <f t="shared" si="2"/>
        <v>12509</v>
      </c>
      <c r="D32" s="10">
        <v>0</v>
      </c>
      <c r="E32" s="10">
        <v>2585</v>
      </c>
      <c r="F32" s="10">
        <v>9886</v>
      </c>
      <c r="G32" s="10">
        <v>38</v>
      </c>
      <c r="H32" s="10">
        <f t="shared" si="3"/>
        <v>61755</v>
      </c>
      <c r="I32" s="10">
        <v>0</v>
      </c>
      <c r="J32" s="10">
        <v>33660</v>
      </c>
      <c r="K32" s="10">
        <v>28095</v>
      </c>
      <c r="L32" s="10">
        <v>0</v>
      </c>
      <c r="M32" s="10">
        <f t="shared" si="4"/>
        <v>-242</v>
      </c>
      <c r="N32" s="10">
        <v>754</v>
      </c>
      <c r="O32" s="10">
        <v>996</v>
      </c>
    </row>
    <row r="33" spans="1:15" ht="21" customHeight="1" x14ac:dyDescent="0.2">
      <c r="A33" s="69" t="s">
        <v>42</v>
      </c>
      <c r="B33" s="71">
        <f t="shared" si="1"/>
        <v>-50403</v>
      </c>
      <c r="C33" s="71">
        <f t="shared" si="2"/>
        <v>10272</v>
      </c>
      <c r="D33" s="71">
        <v>0</v>
      </c>
      <c r="E33" s="71">
        <v>2296</v>
      </c>
      <c r="F33" s="71">
        <v>7937</v>
      </c>
      <c r="G33" s="71">
        <v>39</v>
      </c>
      <c r="H33" s="71">
        <f t="shared" si="3"/>
        <v>60675</v>
      </c>
      <c r="I33" s="71">
        <v>0</v>
      </c>
      <c r="J33" s="71">
        <v>32577</v>
      </c>
      <c r="K33" s="71">
        <v>28052</v>
      </c>
      <c r="L33" s="71">
        <v>46</v>
      </c>
      <c r="M33" s="71">
        <f t="shared" si="4"/>
        <v>-136</v>
      </c>
      <c r="N33" s="71">
        <v>661</v>
      </c>
      <c r="O33" s="71">
        <v>797</v>
      </c>
    </row>
    <row r="34" spans="1:15" ht="21" customHeight="1" x14ac:dyDescent="0.2">
      <c r="A34" s="9" t="s">
        <v>43</v>
      </c>
      <c r="B34" s="10">
        <f t="shared" si="1"/>
        <v>-48939</v>
      </c>
      <c r="C34" s="10">
        <f t="shared" si="2"/>
        <v>11050</v>
      </c>
      <c r="D34" s="10">
        <v>23</v>
      </c>
      <c r="E34" s="10">
        <v>2863</v>
      </c>
      <c r="F34" s="10">
        <v>7899</v>
      </c>
      <c r="G34" s="10">
        <v>265</v>
      </c>
      <c r="H34" s="10">
        <f t="shared" si="3"/>
        <v>59989</v>
      </c>
      <c r="I34" s="10">
        <v>0</v>
      </c>
      <c r="J34" s="10">
        <v>31824</v>
      </c>
      <c r="K34" s="10">
        <v>25819</v>
      </c>
      <c r="L34" s="10">
        <v>2346</v>
      </c>
      <c r="M34" s="10">
        <f t="shared" si="4"/>
        <v>-224</v>
      </c>
      <c r="N34" s="10">
        <v>2030</v>
      </c>
      <c r="O34" s="10">
        <v>2254</v>
      </c>
    </row>
    <row r="35" spans="1:15" ht="21" customHeight="1" x14ac:dyDescent="0.2">
      <c r="A35" s="69" t="s">
        <v>44</v>
      </c>
      <c r="B35" s="70">
        <f t="shared" si="1"/>
        <v>-46052</v>
      </c>
      <c r="C35" s="70">
        <f t="shared" si="2"/>
        <v>10530</v>
      </c>
      <c r="D35" s="70">
        <v>20</v>
      </c>
      <c r="E35" s="70">
        <v>2643</v>
      </c>
      <c r="F35" s="70">
        <v>6812</v>
      </c>
      <c r="G35" s="70">
        <v>1055</v>
      </c>
      <c r="H35" s="70">
        <f t="shared" si="3"/>
        <v>56582</v>
      </c>
      <c r="I35" s="70">
        <v>0</v>
      </c>
      <c r="J35" s="70">
        <v>29224</v>
      </c>
      <c r="K35" s="70">
        <v>25383</v>
      </c>
      <c r="L35" s="70">
        <v>1975</v>
      </c>
      <c r="M35" s="70">
        <f t="shared" si="4"/>
        <v>-2885</v>
      </c>
      <c r="N35" s="70">
        <v>2671</v>
      </c>
      <c r="O35" s="70">
        <v>5556</v>
      </c>
    </row>
    <row r="36" spans="1:15" ht="21" customHeight="1" x14ac:dyDescent="0.2">
      <c r="A36" s="9" t="s">
        <v>45</v>
      </c>
      <c r="B36" s="10">
        <f t="shared" si="1"/>
        <v>-54724</v>
      </c>
      <c r="C36" s="10">
        <f t="shared" si="2"/>
        <v>9370</v>
      </c>
      <c r="D36" s="10">
        <v>23</v>
      </c>
      <c r="E36" s="10">
        <v>2781</v>
      </c>
      <c r="F36" s="10">
        <v>6091</v>
      </c>
      <c r="G36" s="10">
        <v>475</v>
      </c>
      <c r="H36" s="10">
        <f t="shared" si="3"/>
        <v>64094</v>
      </c>
      <c r="I36" s="10">
        <v>0</v>
      </c>
      <c r="J36" s="10">
        <v>30739</v>
      </c>
      <c r="K36" s="10">
        <v>31225</v>
      </c>
      <c r="L36" s="10">
        <v>2130</v>
      </c>
      <c r="M36" s="10">
        <f t="shared" si="4"/>
        <v>-936</v>
      </c>
      <c r="N36" s="10">
        <v>3480</v>
      </c>
      <c r="O36" s="10">
        <v>4416</v>
      </c>
    </row>
    <row r="37" spans="1:15" ht="21" customHeight="1" x14ac:dyDescent="0.2">
      <c r="A37" s="69" t="s">
        <v>46</v>
      </c>
      <c r="B37" s="71">
        <f t="shared" si="1"/>
        <v>-55649</v>
      </c>
      <c r="C37" s="71">
        <f t="shared" si="2"/>
        <v>11838</v>
      </c>
      <c r="D37" s="71">
        <v>23</v>
      </c>
      <c r="E37" s="71">
        <v>2345</v>
      </c>
      <c r="F37" s="71">
        <v>8186</v>
      </c>
      <c r="G37" s="71">
        <v>1284</v>
      </c>
      <c r="H37" s="71">
        <f t="shared" si="3"/>
        <v>67487</v>
      </c>
      <c r="I37" s="71">
        <v>0</v>
      </c>
      <c r="J37" s="71">
        <v>33991</v>
      </c>
      <c r="K37" s="71">
        <v>31515</v>
      </c>
      <c r="L37" s="71">
        <v>1981</v>
      </c>
      <c r="M37" s="71">
        <f t="shared" si="4"/>
        <v>-2527</v>
      </c>
      <c r="N37" s="71">
        <v>2397</v>
      </c>
      <c r="O37" s="71">
        <v>4924</v>
      </c>
    </row>
    <row r="38" spans="1:15" ht="21" customHeight="1" x14ac:dyDescent="0.2">
      <c r="A38" s="9" t="s">
        <v>47</v>
      </c>
      <c r="B38" s="10">
        <f t="shared" si="1"/>
        <v>-59188</v>
      </c>
      <c r="C38" s="10">
        <f t="shared" si="2"/>
        <v>12778</v>
      </c>
      <c r="D38" s="10">
        <v>24</v>
      </c>
      <c r="E38" s="10">
        <v>3099</v>
      </c>
      <c r="F38" s="10">
        <v>8670</v>
      </c>
      <c r="G38" s="10">
        <v>985</v>
      </c>
      <c r="H38" s="10">
        <f t="shared" si="3"/>
        <v>71966</v>
      </c>
      <c r="I38" s="10">
        <v>0</v>
      </c>
      <c r="J38" s="10">
        <v>35141</v>
      </c>
      <c r="K38" s="10">
        <v>34589</v>
      </c>
      <c r="L38" s="10">
        <v>2236</v>
      </c>
      <c r="M38" s="10">
        <f t="shared" si="4"/>
        <v>-1196</v>
      </c>
      <c r="N38" s="10">
        <v>2599</v>
      </c>
      <c r="O38" s="10">
        <v>3795</v>
      </c>
    </row>
    <row r="39" spans="1:15" ht="21" customHeight="1" x14ac:dyDescent="0.2">
      <c r="A39" s="69" t="s">
        <v>48</v>
      </c>
      <c r="B39" s="70">
        <f t="shared" si="1"/>
        <v>-69792</v>
      </c>
      <c r="C39" s="70">
        <f t="shared" si="2"/>
        <v>11597</v>
      </c>
      <c r="D39" s="70">
        <v>24</v>
      </c>
      <c r="E39" s="70">
        <v>2820</v>
      </c>
      <c r="F39" s="70">
        <v>6943</v>
      </c>
      <c r="G39" s="70">
        <v>1810</v>
      </c>
      <c r="H39" s="70">
        <f t="shared" si="3"/>
        <v>81389</v>
      </c>
      <c r="I39" s="70">
        <v>0</v>
      </c>
      <c r="J39" s="70">
        <v>38545</v>
      </c>
      <c r="K39" s="70">
        <v>40201</v>
      </c>
      <c r="L39" s="70">
        <v>2643</v>
      </c>
      <c r="M39" s="70">
        <f t="shared" si="4"/>
        <v>-2494</v>
      </c>
      <c r="N39" s="70">
        <v>2412</v>
      </c>
      <c r="O39" s="70">
        <v>4906</v>
      </c>
    </row>
    <row r="40" spans="1:15" ht="21" customHeight="1" x14ac:dyDescent="0.2">
      <c r="A40" s="9" t="s">
        <v>49</v>
      </c>
      <c r="B40" s="10">
        <f t="shared" si="1"/>
        <v>-55549</v>
      </c>
      <c r="C40" s="10">
        <f t="shared" si="2"/>
        <v>13138</v>
      </c>
      <c r="D40" s="10">
        <v>21</v>
      </c>
      <c r="E40" s="10">
        <v>2683</v>
      </c>
      <c r="F40" s="10">
        <v>8328</v>
      </c>
      <c r="G40" s="10">
        <v>2106</v>
      </c>
      <c r="H40" s="10">
        <f t="shared" si="3"/>
        <v>68687</v>
      </c>
      <c r="I40" s="10">
        <v>0</v>
      </c>
      <c r="J40" s="10">
        <v>36035</v>
      </c>
      <c r="K40" s="10">
        <v>31127</v>
      </c>
      <c r="L40" s="10">
        <v>1525</v>
      </c>
      <c r="M40" s="10">
        <f t="shared" si="4"/>
        <v>-2682</v>
      </c>
      <c r="N40" s="10">
        <v>4084</v>
      </c>
      <c r="O40" s="10">
        <v>6766</v>
      </c>
    </row>
    <row r="41" spans="1:15" ht="21" customHeight="1" x14ac:dyDescent="0.2">
      <c r="A41" s="69" t="s">
        <v>50</v>
      </c>
      <c r="B41" s="71">
        <f t="shared" si="1"/>
        <v>-51212</v>
      </c>
      <c r="C41" s="71">
        <f t="shared" si="2"/>
        <v>13459</v>
      </c>
      <c r="D41" s="71">
        <v>20</v>
      </c>
      <c r="E41" s="71">
        <v>3357</v>
      </c>
      <c r="F41" s="71">
        <v>8228</v>
      </c>
      <c r="G41" s="71">
        <v>1854</v>
      </c>
      <c r="H41" s="71">
        <f t="shared" si="3"/>
        <v>64671</v>
      </c>
      <c r="I41" s="71">
        <v>0</v>
      </c>
      <c r="J41" s="71">
        <v>33775</v>
      </c>
      <c r="K41" s="71">
        <v>29467</v>
      </c>
      <c r="L41" s="71">
        <v>1429</v>
      </c>
      <c r="M41" s="71">
        <f t="shared" si="4"/>
        <v>-2059</v>
      </c>
      <c r="N41" s="71">
        <v>3633</v>
      </c>
      <c r="O41" s="71">
        <v>5692</v>
      </c>
    </row>
    <row r="42" spans="1:15" ht="21" customHeight="1" x14ac:dyDescent="0.2">
      <c r="A42" s="9" t="s">
        <v>51</v>
      </c>
      <c r="B42" s="10">
        <f t="shared" si="1"/>
        <v>-55032</v>
      </c>
      <c r="C42" s="10">
        <f t="shared" si="2"/>
        <v>10062</v>
      </c>
      <c r="D42" s="10">
        <v>21</v>
      </c>
      <c r="E42" s="10">
        <v>2846</v>
      </c>
      <c r="F42" s="10">
        <v>5915</v>
      </c>
      <c r="G42" s="10">
        <v>1280</v>
      </c>
      <c r="H42" s="10">
        <f t="shared" si="3"/>
        <v>65094</v>
      </c>
      <c r="I42" s="10">
        <v>0</v>
      </c>
      <c r="J42" s="10">
        <v>34329</v>
      </c>
      <c r="K42" s="10">
        <v>29169</v>
      </c>
      <c r="L42" s="10">
        <v>1596</v>
      </c>
      <c r="M42" s="10">
        <f t="shared" si="4"/>
        <v>-1104</v>
      </c>
      <c r="N42" s="10">
        <v>3640</v>
      </c>
      <c r="O42" s="10">
        <v>4744</v>
      </c>
    </row>
    <row r="43" spans="1:15" ht="21" customHeight="1" x14ac:dyDescent="0.2">
      <c r="A43" s="69" t="s">
        <v>52</v>
      </c>
      <c r="B43" s="70">
        <f t="shared" si="1"/>
        <v>-48146</v>
      </c>
      <c r="C43" s="70">
        <f t="shared" si="2"/>
        <v>11773</v>
      </c>
      <c r="D43" s="70">
        <v>20</v>
      </c>
      <c r="E43" s="70">
        <v>2686</v>
      </c>
      <c r="F43" s="70">
        <v>7438</v>
      </c>
      <c r="G43" s="70">
        <v>1629</v>
      </c>
      <c r="H43" s="70">
        <f t="shared" si="3"/>
        <v>59919</v>
      </c>
      <c r="I43" s="70">
        <v>0</v>
      </c>
      <c r="J43" s="70">
        <v>34163</v>
      </c>
      <c r="K43" s="70">
        <v>24193</v>
      </c>
      <c r="L43" s="70">
        <v>1563</v>
      </c>
      <c r="M43" s="70">
        <f t="shared" si="4"/>
        <v>-1695</v>
      </c>
      <c r="N43" s="70">
        <v>3032</v>
      </c>
      <c r="O43" s="70">
        <v>4727</v>
      </c>
    </row>
    <row r="44" spans="1:15" ht="21" customHeight="1" x14ac:dyDescent="0.2">
      <c r="A44" s="9" t="s">
        <v>53</v>
      </c>
      <c r="B44" s="10">
        <f t="shared" si="1"/>
        <v>-47442</v>
      </c>
      <c r="C44" s="10">
        <f t="shared" si="2"/>
        <v>13554</v>
      </c>
      <c r="D44" s="10">
        <v>22</v>
      </c>
      <c r="E44" s="10">
        <v>2828</v>
      </c>
      <c r="F44" s="10">
        <v>9254</v>
      </c>
      <c r="G44" s="10">
        <v>1450</v>
      </c>
      <c r="H44" s="10">
        <f t="shared" si="3"/>
        <v>60996</v>
      </c>
      <c r="I44" s="10">
        <v>0</v>
      </c>
      <c r="J44" s="10">
        <v>35530</v>
      </c>
      <c r="K44" s="10">
        <v>23728</v>
      </c>
      <c r="L44" s="10">
        <v>1738</v>
      </c>
      <c r="M44" s="10">
        <f t="shared" si="4"/>
        <v>-1125</v>
      </c>
      <c r="N44" s="10">
        <v>3895</v>
      </c>
      <c r="O44" s="10">
        <v>5020</v>
      </c>
    </row>
    <row r="45" spans="1:15" ht="21" customHeight="1" x14ac:dyDescent="0.2">
      <c r="A45" s="69" t="s">
        <v>54</v>
      </c>
      <c r="B45" s="71">
        <f t="shared" si="1"/>
        <v>-48429</v>
      </c>
      <c r="C45" s="71">
        <f t="shared" si="2"/>
        <v>14193</v>
      </c>
      <c r="D45" s="71">
        <v>22</v>
      </c>
      <c r="E45" s="71">
        <v>3172</v>
      </c>
      <c r="F45" s="71">
        <v>9561</v>
      </c>
      <c r="G45" s="71">
        <v>1438</v>
      </c>
      <c r="H45" s="71">
        <f t="shared" si="3"/>
        <v>62622</v>
      </c>
      <c r="I45" s="71">
        <v>0</v>
      </c>
      <c r="J45" s="71">
        <v>36317</v>
      </c>
      <c r="K45" s="71">
        <v>24267</v>
      </c>
      <c r="L45" s="71">
        <v>2038</v>
      </c>
      <c r="M45" s="71">
        <f t="shared" si="4"/>
        <v>-1476</v>
      </c>
      <c r="N45" s="71">
        <v>4457</v>
      </c>
      <c r="O45" s="71">
        <v>5933</v>
      </c>
    </row>
    <row r="46" spans="1:15" ht="21" customHeight="1" x14ac:dyDescent="0.2">
      <c r="A46" s="9" t="s">
        <v>55</v>
      </c>
      <c r="B46" s="10">
        <f t="shared" si="1"/>
        <v>-48219</v>
      </c>
      <c r="C46" s="10">
        <f t="shared" si="2"/>
        <v>11783</v>
      </c>
      <c r="D46" s="10">
        <v>14</v>
      </c>
      <c r="E46" s="10">
        <v>3206</v>
      </c>
      <c r="F46" s="10">
        <v>7046</v>
      </c>
      <c r="G46" s="10">
        <v>1517</v>
      </c>
      <c r="H46" s="10">
        <f t="shared" si="3"/>
        <v>60002</v>
      </c>
      <c r="I46" s="10">
        <v>0</v>
      </c>
      <c r="J46" s="10">
        <v>34593</v>
      </c>
      <c r="K46" s="10">
        <v>23519</v>
      </c>
      <c r="L46" s="10">
        <v>1890</v>
      </c>
      <c r="M46" s="10">
        <f t="shared" si="4"/>
        <v>-1546</v>
      </c>
      <c r="N46" s="10">
        <v>3867</v>
      </c>
      <c r="O46" s="10">
        <v>5413</v>
      </c>
    </row>
    <row r="47" spans="1:15" ht="21" customHeight="1" x14ac:dyDescent="0.2">
      <c r="A47" s="69" t="s">
        <v>56</v>
      </c>
      <c r="B47" s="70">
        <f t="shared" si="1"/>
        <v>-51203</v>
      </c>
      <c r="C47" s="70">
        <f t="shared" si="2"/>
        <v>12045</v>
      </c>
      <c r="D47" s="70">
        <v>14</v>
      </c>
      <c r="E47" s="70">
        <v>4276</v>
      </c>
      <c r="F47" s="70">
        <v>5792</v>
      </c>
      <c r="G47" s="70">
        <v>1963</v>
      </c>
      <c r="H47" s="70">
        <f t="shared" si="3"/>
        <v>63248</v>
      </c>
      <c r="I47" s="70">
        <v>0</v>
      </c>
      <c r="J47" s="70">
        <v>35067</v>
      </c>
      <c r="K47" s="70">
        <v>26352</v>
      </c>
      <c r="L47" s="70">
        <v>1829</v>
      </c>
      <c r="M47" s="70">
        <f t="shared" si="4"/>
        <v>-1992</v>
      </c>
      <c r="N47" s="70">
        <v>3470</v>
      </c>
      <c r="O47" s="70">
        <v>5462</v>
      </c>
    </row>
    <row r="48" spans="1:15" ht="21" customHeight="1" x14ac:dyDescent="0.2">
      <c r="A48" s="9" t="s">
        <v>57</v>
      </c>
      <c r="B48" s="10">
        <f t="shared" si="1"/>
        <v>-51967</v>
      </c>
      <c r="C48" s="10">
        <f t="shared" si="2"/>
        <v>14887</v>
      </c>
      <c r="D48" s="10">
        <v>16</v>
      </c>
      <c r="E48" s="10">
        <v>4274</v>
      </c>
      <c r="F48" s="10">
        <v>9116</v>
      </c>
      <c r="G48" s="10">
        <v>1481</v>
      </c>
      <c r="H48" s="10">
        <f t="shared" si="3"/>
        <v>66854</v>
      </c>
      <c r="I48" s="10">
        <v>0</v>
      </c>
      <c r="J48" s="10">
        <v>36993</v>
      </c>
      <c r="K48" s="10">
        <v>27874</v>
      </c>
      <c r="L48" s="10">
        <v>1987</v>
      </c>
      <c r="M48" s="10">
        <f t="shared" si="4"/>
        <v>-1347</v>
      </c>
      <c r="N48" s="10">
        <v>3825</v>
      </c>
      <c r="O48" s="10">
        <v>5172</v>
      </c>
    </row>
    <row r="49" spans="1:15" ht="21" customHeight="1" x14ac:dyDescent="0.2">
      <c r="A49" s="69" t="s">
        <v>58</v>
      </c>
      <c r="B49" s="71">
        <f t="shared" si="1"/>
        <v>-51785</v>
      </c>
      <c r="C49" s="71">
        <f t="shared" si="2"/>
        <v>13569</v>
      </c>
      <c r="D49" s="71">
        <v>16</v>
      </c>
      <c r="E49" s="71">
        <v>4131</v>
      </c>
      <c r="F49" s="71">
        <v>7972</v>
      </c>
      <c r="G49" s="71">
        <v>1450</v>
      </c>
      <c r="H49" s="71">
        <f t="shared" si="3"/>
        <v>65354</v>
      </c>
      <c r="I49" s="71">
        <v>0</v>
      </c>
      <c r="J49" s="71">
        <v>37480</v>
      </c>
      <c r="K49" s="71">
        <v>25817</v>
      </c>
      <c r="L49" s="71">
        <v>2057</v>
      </c>
      <c r="M49" s="71">
        <f t="shared" si="4"/>
        <v>-975</v>
      </c>
      <c r="N49" s="71">
        <v>4082</v>
      </c>
      <c r="O49" s="71">
        <v>5057</v>
      </c>
    </row>
    <row r="50" spans="1:15" s="38" customFormat="1" ht="21" customHeight="1" x14ac:dyDescent="0.2">
      <c r="A50" s="9" t="s">
        <v>124</v>
      </c>
      <c r="B50" s="36">
        <f t="shared" si="1"/>
        <v>-52666</v>
      </c>
      <c r="C50" s="36">
        <f t="shared" si="2"/>
        <v>12641</v>
      </c>
      <c r="D50" s="10">
        <v>16</v>
      </c>
      <c r="E50" s="10">
        <v>3665</v>
      </c>
      <c r="F50" s="10">
        <v>7260</v>
      </c>
      <c r="G50" s="10">
        <v>1700</v>
      </c>
      <c r="H50" s="36">
        <f t="shared" si="3"/>
        <v>65307</v>
      </c>
      <c r="I50" s="10">
        <v>0</v>
      </c>
      <c r="J50" s="10">
        <v>37474</v>
      </c>
      <c r="K50" s="10">
        <v>25849</v>
      </c>
      <c r="L50" s="10">
        <v>1984</v>
      </c>
      <c r="M50" s="36">
        <f t="shared" si="4"/>
        <v>-1318</v>
      </c>
      <c r="N50" s="10">
        <v>3522</v>
      </c>
      <c r="O50" s="10">
        <v>4840</v>
      </c>
    </row>
    <row r="51" spans="1:15" s="38" customFormat="1" ht="21" customHeight="1" x14ac:dyDescent="0.2">
      <c r="A51" s="69" t="s">
        <v>125</v>
      </c>
      <c r="B51" s="73">
        <f t="shared" si="1"/>
        <v>-48339</v>
      </c>
      <c r="C51" s="73">
        <f t="shared" si="2"/>
        <v>16502</v>
      </c>
      <c r="D51" s="70">
        <v>16</v>
      </c>
      <c r="E51" s="70">
        <v>3832</v>
      </c>
      <c r="F51" s="70">
        <v>11081</v>
      </c>
      <c r="G51" s="70">
        <v>1573</v>
      </c>
      <c r="H51" s="73">
        <f t="shared" si="3"/>
        <v>64841</v>
      </c>
      <c r="I51" s="70">
        <v>0</v>
      </c>
      <c r="J51" s="70">
        <v>40579</v>
      </c>
      <c r="K51" s="70">
        <v>22129</v>
      </c>
      <c r="L51" s="70">
        <v>2133</v>
      </c>
      <c r="M51" s="73">
        <f t="shared" si="4"/>
        <v>-1226</v>
      </c>
      <c r="N51" s="70">
        <v>4351</v>
      </c>
      <c r="O51" s="70">
        <v>5577</v>
      </c>
    </row>
    <row r="52" spans="1:15" s="38" customFormat="1" ht="21" customHeight="1" x14ac:dyDescent="0.2">
      <c r="A52" s="9" t="s">
        <v>126</v>
      </c>
      <c r="B52" s="36">
        <f t="shared" si="1"/>
        <v>-46692</v>
      </c>
      <c r="C52" s="36">
        <f t="shared" si="2"/>
        <v>15134</v>
      </c>
      <c r="D52" s="10">
        <v>16</v>
      </c>
      <c r="E52" s="10">
        <v>3975</v>
      </c>
      <c r="F52" s="10">
        <v>9614</v>
      </c>
      <c r="G52" s="10">
        <v>1529</v>
      </c>
      <c r="H52" s="36">
        <f t="shared" si="3"/>
        <v>61826</v>
      </c>
      <c r="I52" s="10">
        <v>0</v>
      </c>
      <c r="J52" s="10">
        <v>37894</v>
      </c>
      <c r="K52" s="10">
        <v>21453</v>
      </c>
      <c r="L52" s="10">
        <v>2479</v>
      </c>
      <c r="M52" s="36">
        <f t="shared" si="4"/>
        <v>-966</v>
      </c>
      <c r="N52" s="10">
        <v>5156</v>
      </c>
      <c r="O52" s="10">
        <v>6122</v>
      </c>
    </row>
    <row r="53" spans="1:15" s="38" customFormat="1" ht="21" customHeight="1" x14ac:dyDescent="0.2">
      <c r="A53" s="69" t="s">
        <v>127</v>
      </c>
      <c r="B53" s="74">
        <f t="shared" si="1"/>
        <v>-46438</v>
      </c>
      <c r="C53" s="74">
        <f t="shared" si="2"/>
        <v>12810</v>
      </c>
      <c r="D53" s="71">
        <v>15</v>
      </c>
      <c r="E53" s="71">
        <v>4254</v>
      </c>
      <c r="F53" s="71">
        <v>6652</v>
      </c>
      <c r="G53" s="71">
        <v>1889</v>
      </c>
      <c r="H53" s="74">
        <f t="shared" si="3"/>
        <v>59248</v>
      </c>
      <c r="I53" s="71">
        <v>0</v>
      </c>
      <c r="J53" s="71">
        <v>36767</v>
      </c>
      <c r="K53" s="71">
        <v>20212</v>
      </c>
      <c r="L53" s="71">
        <v>2269</v>
      </c>
      <c r="M53" s="74">
        <f t="shared" si="4"/>
        <v>-1038</v>
      </c>
      <c r="N53" s="71">
        <v>5990</v>
      </c>
      <c r="O53" s="71">
        <v>7028</v>
      </c>
    </row>
    <row r="54" spans="1:15" s="38" customFormat="1" ht="21" customHeight="1" x14ac:dyDescent="0.2">
      <c r="A54" s="9" t="s">
        <v>131</v>
      </c>
      <c r="B54" s="36">
        <f t="shared" ref="B54:B57" si="5">+C54-H54</f>
        <v>-41884</v>
      </c>
      <c r="C54" s="36">
        <f t="shared" ref="C54:C57" si="6">+D54+E54+F54+G54</f>
        <v>13006</v>
      </c>
      <c r="D54" s="10">
        <v>14</v>
      </c>
      <c r="E54" s="10">
        <v>3875</v>
      </c>
      <c r="F54" s="10">
        <v>6620</v>
      </c>
      <c r="G54" s="10">
        <v>2497</v>
      </c>
      <c r="H54" s="36">
        <f t="shared" ref="H54:H57" si="7">+I54+J54+K54+L54</f>
        <v>54890</v>
      </c>
      <c r="I54" s="10">
        <v>0</v>
      </c>
      <c r="J54" s="10">
        <v>34005</v>
      </c>
      <c r="K54" s="10">
        <v>18808</v>
      </c>
      <c r="L54" s="10">
        <v>2077</v>
      </c>
      <c r="M54" s="36">
        <f t="shared" ref="M54:M57" si="8">+N54-O54</f>
        <v>-2074</v>
      </c>
      <c r="N54" s="10">
        <v>6041</v>
      </c>
      <c r="O54" s="10">
        <v>8115</v>
      </c>
    </row>
    <row r="55" spans="1:15" s="38" customFormat="1" ht="21" customHeight="1" x14ac:dyDescent="0.2">
      <c r="A55" s="69" t="s">
        <v>132</v>
      </c>
      <c r="B55" s="73">
        <f t="shared" si="5"/>
        <v>-48945</v>
      </c>
      <c r="C55" s="73">
        <f t="shared" si="6"/>
        <v>11694</v>
      </c>
      <c r="D55" s="70">
        <v>14</v>
      </c>
      <c r="E55" s="70">
        <v>4136</v>
      </c>
      <c r="F55" s="70">
        <v>4820</v>
      </c>
      <c r="G55" s="70">
        <v>2724</v>
      </c>
      <c r="H55" s="73">
        <f t="shared" si="7"/>
        <v>60639</v>
      </c>
      <c r="I55" s="70">
        <v>0</v>
      </c>
      <c r="J55" s="70">
        <v>34709</v>
      </c>
      <c r="K55" s="70">
        <v>23478</v>
      </c>
      <c r="L55" s="70">
        <v>2452</v>
      </c>
      <c r="M55" s="73">
        <f t="shared" si="8"/>
        <v>-3147</v>
      </c>
      <c r="N55" s="70">
        <v>4260</v>
      </c>
      <c r="O55" s="70">
        <v>7407</v>
      </c>
    </row>
    <row r="56" spans="1:15" s="38" customFormat="1" ht="21" customHeight="1" x14ac:dyDescent="0.2">
      <c r="A56" s="9" t="s">
        <v>133</v>
      </c>
      <c r="B56" s="36">
        <f t="shared" si="5"/>
        <v>-46634</v>
      </c>
      <c r="C56" s="36">
        <f t="shared" si="6"/>
        <v>12155</v>
      </c>
      <c r="D56" s="10">
        <v>14</v>
      </c>
      <c r="E56" s="10">
        <v>4092</v>
      </c>
      <c r="F56" s="10">
        <v>5905</v>
      </c>
      <c r="G56" s="10">
        <v>2144</v>
      </c>
      <c r="H56" s="36">
        <f t="shared" si="7"/>
        <v>58789</v>
      </c>
      <c r="I56" s="10">
        <v>0</v>
      </c>
      <c r="J56" s="10">
        <v>33697</v>
      </c>
      <c r="K56" s="10">
        <v>23152</v>
      </c>
      <c r="L56" s="10">
        <v>1940</v>
      </c>
      <c r="M56" s="36">
        <f t="shared" si="8"/>
        <v>-2191</v>
      </c>
      <c r="N56" s="10">
        <v>4371</v>
      </c>
      <c r="O56" s="10">
        <v>6562</v>
      </c>
    </row>
    <row r="57" spans="1:15" s="38" customFormat="1" ht="21" customHeight="1" x14ac:dyDescent="0.2">
      <c r="A57" s="69" t="s">
        <v>134</v>
      </c>
      <c r="B57" s="74">
        <f t="shared" si="5"/>
        <v>-41419</v>
      </c>
      <c r="C57" s="74">
        <f t="shared" si="6"/>
        <v>11575</v>
      </c>
      <c r="D57" s="71">
        <v>32</v>
      </c>
      <c r="E57" s="71">
        <v>4109</v>
      </c>
      <c r="F57" s="71">
        <v>5390</v>
      </c>
      <c r="G57" s="71">
        <v>2044</v>
      </c>
      <c r="H57" s="74">
        <f t="shared" si="7"/>
        <v>52994</v>
      </c>
      <c r="I57" s="71">
        <v>0</v>
      </c>
      <c r="J57" s="71">
        <v>32970</v>
      </c>
      <c r="K57" s="71">
        <v>18097</v>
      </c>
      <c r="L57" s="71">
        <v>1927</v>
      </c>
      <c r="M57" s="74">
        <f t="shared" si="8"/>
        <v>-1947</v>
      </c>
      <c r="N57" s="71">
        <v>3692</v>
      </c>
      <c r="O57" s="71">
        <v>5639</v>
      </c>
    </row>
    <row r="58" spans="1:15" s="38" customFormat="1" ht="21" customHeight="1" x14ac:dyDescent="0.2">
      <c r="A58" s="9" t="s">
        <v>135</v>
      </c>
      <c r="B58" s="36">
        <f t="shared" ref="B58:B61" si="9">+C58-H58</f>
        <v>-45789</v>
      </c>
      <c r="C58" s="36">
        <f t="shared" ref="C58:C61" si="10">+D58+E58+F58+G58</f>
        <v>10797</v>
      </c>
      <c r="D58" s="10">
        <v>33</v>
      </c>
      <c r="E58" s="10">
        <v>4411</v>
      </c>
      <c r="F58" s="10">
        <v>4640</v>
      </c>
      <c r="G58" s="10">
        <v>1713</v>
      </c>
      <c r="H58" s="36">
        <f t="shared" ref="H58:H61" si="11">+I58+J58+K58+L58</f>
        <v>56586</v>
      </c>
      <c r="I58" s="10">
        <v>0</v>
      </c>
      <c r="J58" s="10">
        <v>34010</v>
      </c>
      <c r="K58" s="10">
        <v>19961</v>
      </c>
      <c r="L58" s="10">
        <v>2615</v>
      </c>
      <c r="M58" s="36">
        <f t="shared" ref="M58:M61" si="12">+N58-O58</f>
        <v>-1552</v>
      </c>
      <c r="N58" s="10">
        <v>3478</v>
      </c>
      <c r="O58" s="10">
        <v>5030</v>
      </c>
    </row>
    <row r="59" spans="1:15" s="38" customFormat="1" ht="21" customHeight="1" x14ac:dyDescent="0.2">
      <c r="A59" s="69" t="s">
        <v>136</v>
      </c>
      <c r="B59" s="73">
        <f t="shared" si="9"/>
        <v>-40198</v>
      </c>
      <c r="C59" s="73">
        <f t="shared" si="10"/>
        <v>12351</v>
      </c>
      <c r="D59" s="70">
        <v>14</v>
      </c>
      <c r="E59" s="70">
        <v>4185</v>
      </c>
      <c r="F59" s="70">
        <v>7930</v>
      </c>
      <c r="G59" s="70">
        <v>222</v>
      </c>
      <c r="H59" s="73">
        <f t="shared" si="11"/>
        <v>52549</v>
      </c>
      <c r="I59" s="70">
        <v>0</v>
      </c>
      <c r="J59" s="70">
        <v>33389</v>
      </c>
      <c r="K59" s="70">
        <v>17143</v>
      </c>
      <c r="L59" s="70">
        <v>2017</v>
      </c>
      <c r="M59" s="73">
        <f t="shared" si="12"/>
        <v>-2362</v>
      </c>
      <c r="N59" s="70">
        <v>2788</v>
      </c>
      <c r="O59" s="70">
        <v>5150</v>
      </c>
    </row>
    <row r="60" spans="1:15" s="38" customFormat="1" ht="21" customHeight="1" x14ac:dyDescent="0.2">
      <c r="A60" s="9" t="s">
        <v>137</v>
      </c>
      <c r="B60" s="36">
        <f t="shared" si="9"/>
        <v>-40873</v>
      </c>
      <c r="C60" s="36">
        <f t="shared" si="10"/>
        <v>11599</v>
      </c>
      <c r="D60" s="10">
        <v>14</v>
      </c>
      <c r="E60" s="10">
        <v>4171</v>
      </c>
      <c r="F60" s="10">
        <v>7205</v>
      </c>
      <c r="G60" s="10">
        <v>209</v>
      </c>
      <c r="H60" s="36">
        <f t="shared" si="11"/>
        <v>52472</v>
      </c>
      <c r="I60" s="10">
        <v>0</v>
      </c>
      <c r="J60" s="10">
        <v>33237</v>
      </c>
      <c r="K60" s="10">
        <v>17734</v>
      </c>
      <c r="L60" s="10">
        <v>1501</v>
      </c>
      <c r="M60" s="36">
        <f t="shared" si="12"/>
        <v>-1638</v>
      </c>
      <c r="N60" s="10">
        <v>2498</v>
      </c>
      <c r="O60" s="10">
        <v>4136</v>
      </c>
    </row>
    <row r="61" spans="1:15" s="38" customFormat="1" ht="21" customHeight="1" x14ac:dyDescent="0.2">
      <c r="A61" s="69" t="s">
        <v>138</v>
      </c>
      <c r="B61" s="74">
        <f t="shared" si="9"/>
        <v>-37709</v>
      </c>
      <c r="C61" s="74">
        <f t="shared" si="10"/>
        <v>11615</v>
      </c>
      <c r="D61" s="71">
        <v>11</v>
      </c>
      <c r="E61" s="71">
        <v>3680</v>
      </c>
      <c r="F61" s="71">
        <v>7628</v>
      </c>
      <c r="G61" s="71">
        <v>296</v>
      </c>
      <c r="H61" s="74">
        <f t="shared" si="11"/>
        <v>49324</v>
      </c>
      <c r="I61" s="71">
        <v>0</v>
      </c>
      <c r="J61" s="71">
        <v>30751</v>
      </c>
      <c r="K61" s="71">
        <v>17152</v>
      </c>
      <c r="L61" s="71">
        <v>1421</v>
      </c>
      <c r="M61" s="74">
        <f t="shared" si="12"/>
        <v>-1873</v>
      </c>
      <c r="N61" s="71">
        <v>2375</v>
      </c>
      <c r="O61" s="71">
        <v>4248</v>
      </c>
    </row>
    <row r="62" spans="1:15" s="38" customFormat="1" ht="21" customHeight="1" x14ac:dyDescent="0.2">
      <c r="A62" s="9" t="s">
        <v>139</v>
      </c>
      <c r="B62" s="36">
        <f t="shared" ref="B62:B69" si="13">+C62-H62</f>
        <v>-39034</v>
      </c>
      <c r="C62" s="36">
        <f t="shared" ref="C62:C69" si="14">+D62+E62+F62+G62</f>
        <v>12243</v>
      </c>
      <c r="D62" s="10">
        <v>11</v>
      </c>
      <c r="E62" s="10">
        <v>4743</v>
      </c>
      <c r="F62" s="10">
        <v>7064</v>
      </c>
      <c r="G62" s="10">
        <v>425</v>
      </c>
      <c r="H62" s="36">
        <f t="shared" ref="H62:H69" si="15">+I62+J62+K62+L62</f>
        <v>51277</v>
      </c>
      <c r="I62" s="10">
        <v>0</v>
      </c>
      <c r="J62" s="10">
        <v>30987</v>
      </c>
      <c r="K62" s="10">
        <v>18728</v>
      </c>
      <c r="L62" s="10">
        <v>1562</v>
      </c>
      <c r="M62" s="36">
        <f t="shared" ref="M62:M69" si="16">+N62-O62</f>
        <v>-694</v>
      </c>
      <c r="N62" s="10">
        <v>2542</v>
      </c>
      <c r="O62" s="10">
        <v>3236</v>
      </c>
    </row>
    <row r="63" spans="1:15" s="38" customFormat="1" ht="21" customHeight="1" x14ac:dyDescent="0.2">
      <c r="A63" s="69" t="s">
        <v>140</v>
      </c>
      <c r="B63" s="73">
        <f t="shared" si="13"/>
        <v>-42056</v>
      </c>
      <c r="C63" s="73">
        <f t="shared" si="14"/>
        <v>11396</v>
      </c>
      <c r="D63" s="70">
        <v>12</v>
      </c>
      <c r="E63" s="70">
        <v>4745</v>
      </c>
      <c r="F63" s="70">
        <v>6275</v>
      </c>
      <c r="G63" s="70">
        <v>364</v>
      </c>
      <c r="H63" s="73">
        <f t="shared" si="15"/>
        <v>53452</v>
      </c>
      <c r="I63" s="70">
        <v>0</v>
      </c>
      <c r="J63" s="70">
        <v>31768</v>
      </c>
      <c r="K63" s="70">
        <v>19565</v>
      </c>
      <c r="L63" s="70">
        <v>2119</v>
      </c>
      <c r="M63" s="73">
        <f t="shared" si="16"/>
        <v>-967</v>
      </c>
      <c r="N63" s="70">
        <v>2441</v>
      </c>
      <c r="O63" s="70">
        <v>3408</v>
      </c>
    </row>
    <row r="64" spans="1:15" s="38" customFormat="1" ht="21" customHeight="1" x14ac:dyDescent="0.2">
      <c r="A64" s="9" t="s">
        <v>141</v>
      </c>
      <c r="B64" s="36">
        <f t="shared" si="13"/>
        <v>-40411</v>
      </c>
      <c r="C64" s="36">
        <f t="shared" si="14"/>
        <v>12036</v>
      </c>
      <c r="D64" s="10">
        <v>12</v>
      </c>
      <c r="E64" s="10">
        <v>5016</v>
      </c>
      <c r="F64" s="10">
        <v>6643</v>
      </c>
      <c r="G64" s="10">
        <v>365</v>
      </c>
      <c r="H64" s="36">
        <f t="shared" si="15"/>
        <v>52447</v>
      </c>
      <c r="I64" s="10">
        <v>0</v>
      </c>
      <c r="J64" s="10">
        <v>30355</v>
      </c>
      <c r="K64" s="10">
        <v>20411</v>
      </c>
      <c r="L64" s="10">
        <v>1681</v>
      </c>
      <c r="M64" s="36">
        <f t="shared" si="16"/>
        <v>-458</v>
      </c>
      <c r="N64" s="10">
        <v>2645</v>
      </c>
      <c r="O64" s="10">
        <v>3103</v>
      </c>
    </row>
    <row r="65" spans="1:15" s="38" customFormat="1" ht="21" customHeight="1" x14ac:dyDescent="0.2">
      <c r="A65" s="69" t="s">
        <v>142</v>
      </c>
      <c r="B65" s="74">
        <f t="shared" si="13"/>
        <v>-38795</v>
      </c>
      <c r="C65" s="74">
        <f t="shared" si="14"/>
        <v>13694</v>
      </c>
      <c r="D65" s="71">
        <v>13</v>
      </c>
      <c r="E65" s="71">
        <v>5005</v>
      </c>
      <c r="F65" s="71">
        <v>8284</v>
      </c>
      <c r="G65" s="71">
        <v>392</v>
      </c>
      <c r="H65" s="74">
        <f t="shared" si="15"/>
        <v>52489</v>
      </c>
      <c r="I65" s="71">
        <v>0</v>
      </c>
      <c r="J65" s="71">
        <v>28023</v>
      </c>
      <c r="K65" s="71">
        <v>22673</v>
      </c>
      <c r="L65" s="71">
        <v>1793</v>
      </c>
      <c r="M65" s="74">
        <f t="shared" si="16"/>
        <v>191</v>
      </c>
      <c r="N65" s="71">
        <v>3026</v>
      </c>
      <c r="O65" s="71">
        <v>2835</v>
      </c>
    </row>
    <row r="66" spans="1:15" s="38" customFormat="1" ht="21" customHeight="1" x14ac:dyDescent="0.2">
      <c r="A66" s="35" t="s">
        <v>143</v>
      </c>
      <c r="B66" s="36">
        <f t="shared" si="13"/>
        <v>-38771</v>
      </c>
      <c r="C66" s="36">
        <f t="shared" si="14"/>
        <v>13769</v>
      </c>
      <c r="D66" s="36">
        <v>13</v>
      </c>
      <c r="E66" s="36">
        <v>5386</v>
      </c>
      <c r="F66" s="36">
        <v>7909</v>
      </c>
      <c r="G66" s="36">
        <v>461</v>
      </c>
      <c r="H66" s="36">
        <f t="shared" si="15"/>
        <v>52540</v>
      </c>
      <c r="I66" s="36">
        <v>0</v>
      </c>
      <c r="J66" s="36">
        <v>28228</v>
      </c>
      <c r="K66" s="36">
        <v>22272</v>
      </c>
      <c r="L66" s="36">
        <v>2040</v>
      </c>
      <c r="M66" s="36">
        <f t="shared" si="16"/>
        <v>-28</v>
      </c>
      <c r="N66" s="36">
        <v>2754</v>
      </c>
      <c r="O66" s="36">
        <v>2782</v>
      </c>
    </row>
    <row r="67" spans="1:15" s="38" customFormat="1" ht="21" customHeight="1" x14ac:dyDescent="0.2">
      <c r="A67" s="72" t="s">
        <v>144</v>
      </c>
      <c r="B67" s="73">
        <f t="shared" si="13"/>
        <v>-32721</v>
      </c>
      <c r="C67" s="73">
        <f t="shared" si="14"/>
        <v>16403</v>
      </c>
      <c r="D67" s="73">
        <v>12</v>
      </c>
      <c r="E67" s="73">
        <v>5335</v>
      </c>
      <c r="F67" s="73">
        <v>10525</v>
      </c>
      <c r="G67" s="73">
        <v>531</v>
      </c>
      <c r="H67" s="73">
        <f t="shared" si="15"/>
        <v>49124</v>
      </c>
      <c r="I67" s="73">
        <v>0</v>
      </c>
      <c r="J67" s="73">
        <v>25988</v>
      </c>
      <c r="K67" s="73">
        <v>21069</v>
      </c>
      <c r="L67" s="73">
        <v>2067</v>
      </c>
      <c r="M67" s="73">
        <f t="shared" si="16"/>
        <v>-651</v>
      </c>
      <c r="N67" s="73">
        <v>2450</v>
      </c>
      <c r="O67" s="73">
        <v>3101</v>
      </c>
    </row>
    <row r="68" spans="1:15" s="38" customFormat="1" ht="21" customHeight="1" x14ac:dyDescent="0.2">
      <c r="A68" s="35" t="s">
        <v>145</v>
      </c>
      <c r="B68" s="36">
        <f t="shared" si="13"/>
        <v>-34006</v>
      </c>
      <c r="C68" s="36">
        <f t="shared" si="14"/>
        <v>15880</v>
      </c>
      <c r="D68" s="36">
        <v>13</v>
      </c>
      <c r="E68" s="36">
        <v>5335</v>
      </c>
      <c r="F68" s="36">
        <v>10007</v>
      </c>
      <c r="G68" s="36">
        <v>525</v>
      </c>
      <c r="H68" s="36">
        <f t="shared" si="15"/>
        <v>49886</v>
      </c>
      <c r="I68" s="36">
        <v>0</v>
      </c>
      <c r="J68" s="36">
        <v>26777</v>
      </c>
      <c r="K68" s="36">
        <v>21015</v>
      </c>
      <c r="L68" s="36">
        <v>2094</v>
      </c>
      <c r="M68" s="36">
        <f t="shared" si="16"/>
        <v>-257</v>
      </c>
      <c r="N68" s="36">
        <v>2214</v>
      </c>
      <c r="O68" s="36">
        <v>2471</v>
      </c>
    </row>
    <row r="69" spans="1:15" s="38" customFormat="1" ht="21" customHeight="1" x14ac:dyDescent="0.2">
      <c r="A69" s="72" t="s">
        <v>146</v>
      </c>
      <c r="B69" s="74">
        <f t="shared" si="13"/>
        <v>-30664</v>
      </c>
      <c r="C69" s="74">
        <f t="shared" si="14"/>
        <v>16238</v>
      </c>
      <c r="D69" s="74">
        <v>13</v>
      </c>
      <c r="E69" s="74">
        <v>5943</v>
      </c>
      <c r="F69" s="74">
        <v>9714</v>
      </c>
      <c r="G69" s="74">
        <v>568</v>
      </c>
      <c r="H69" s="74">
        <f t="shared" si="15"/>
        <v>46902</v>
      </c>
      <c r="I69" s="74">
        <v>0</v>
      </c>
      <c r="J69" s="74">
        <v>26584</v>
      </c>
      <c r="K69" s="74">
        <v>18805</v>
      </c>
      <c r="L69" s="74">
        <v>1513</v>
      </c>
      <c r="M69" s="74">
        <f t="shared" si="16"/>
        <v>-358</v>
      </c>
      <c r="N69" s="74">
        <v>2442</v>
      </c>
      <c r="O69" s="74">
        <v>2800</v>
      </c>
    </row>
    <row r="70" spans="1:15" s="38" customFormat="1" ht="21" customHeight="1" x14ac:dyDescent="0.2">
      <c r="A70" s="35" t="s">
        <v>148</v>
      </c>
      <c r="B70" s="36">
        <f t="shared" ref="B70:B73" si="17">+C70-H70</f>
        <v>-31594</v>
      </c>
      <c r="C70" s="36">
        <f t="shared" ref="C70:C73" si="18">+D70+E70+F70+G70</f>
        <v>15002</v>
      </c>
      <c r="D70" s="36">
        <v>12</v>
      </c>
      <c r="E70" s="36">
        <v>5980</v>
      </c>
      <c r="F70" s="36">
        <v>8359</v>
      </c>
      <c r="G70" s="36">
        <v>651</v>
      </c>
      <c r="H70" s="36">
        <f t="shared" ref="H70:H73" si="19">+I70+J70+K70+L70</f>
        <v>46596</v>
      </c>
      <c r="I70" s="36">
        <v>0</v>
      </c>
      <c r="J70" s="36">
        <v>24904</v>
      </c>
      <c r="K70" s="36">
        <v>19573</v>
      </c>
      <c r="L70" s="36">
        <v>2119</v>
      </c>
      <c r="M70" s="36">
        <f t="shared" ref="M70:M73" si="20">+N70-O70</f>
        <v>-285</v>
      </c>
      <c r="N70" s="36">
        <v>2677</v>
      </c>
      <c r="O70" s="36">
        <v>2962</v>
      </c>
    </row>
    <row r="71" spans="1:15" s="38" customFormat="1" ht="21" customHeight="1" x14ac:dyDescent="0.2">
      <c r="A71" s="72" t="s">
        <v>149</v>
      </c>
      <c r="B71" s="73">
        <f t="shared" si="17"/>
        <v>-31640</v>
      </c>
      <c r="C71" s="73">
        <f t="shared" si="18"/>
        <v>14358</v>
      </c>
      <c r="D71" s="73">
        <v>13</v>
      </c>
      <c r="E71" s="73">
        <v>6551</v>
      </c>
      <c r="F71" s="73">
        <v>6980</v>
      </c>
      <c r="G71" s="73">
        <v>814</v>
      </c>
      <c r="H71" s="73">
        <f t="shared" si="19"/>
        <v>45998</v>
      </c>
      <c r="I71" s="73">
        <v>0</v>
      </c>
      <c r="J71" s="73">
        <v>24093</v>
      </c>
      <c r="K71" s="73">
        <v>19735</v>
      </c>
      <c r="L71" s="73">
        <v>2170</v>
      </c>
      <c r="M71" s="73">
        <f t="shared" si="20"/>
        <v>-105</v>
      </c>
      <c r="N71" s="73">
        <v>2894</v>
      </c>
      <c r="O71" s="73">
        <v>2999</v>
      </c>
    </row>
    <row r="72" spans="1:15" s="38" customFormat="1" ht="21" customHeight="1" x14ac:dyDescent="0.2">
      <c r="A72" s="35" t="s">
        <v>150</v>
      </c>
      <c r="B72" s="36">
        <f t="shared" si="17"/>
        <v>-26089</v>
      </c>
      <c r="C72" s="36">
        <f t="shared" si="18"/>
        <v>16281</v>
      </c>
      <c r="D72" s="36">
        <v>12</v>
      </c>
      <c r="E72" s="36">
        <v>6187</v>
      </c>
      <c r="F72" s="36">
        <v>9174</v>
      </c>
      <c r="G72" s="36">
        <v>908</v>
      </c>
      <c r="H72" s="36">
        <f t="shared" si="19"/>
        <v>42370</v>
      </c>
      <c r="I72" s="36">
        <v>0</v>
      </c>
      <c r="J72" s="36">
        <v>23191</v>
      </c>
      <c r="K72" s="36">
        <v>17776</v>
      </c>
      <c r="L72" s="36">
        <v>1403</v>
      </c>
      <c r="M72" s="36">
        <f t="shared" si="20"/>
        <v>-569</v>
      </c>
      <c r="N72" s="36">
        <v>3061</v>
      </c>
      <c r="O72" s="36">
        <v>3630</v>
      </c>
    </row>
    <row r="73" spans="1:15" s="38" customFormat="1" ht="21" customHeight="1" x14ac:dyDescent="0.2">
      <c r="A73" s="72" t="s">
        <v>151</v>
      </c>
      <c r="B73" s="74">
        <f t="shared" si="17"/>
        <v>-27473</v>
      </c>
      <c r="C73" s="74">
        <f t="shared" si="18"/>
        <v>15275</v>
      </c>
      <c r="D73" s="74">
        <v>12</v>
      </c>
      <c r="E73" s="74">
        <v>6626</v>
      </c>
      <c r="F73" s="74">
        <v>7628</v>
      </c>
      <c r="G73" s="74">
        <v>1009</v>
      </c>
      <c r="H73" s="74">
        <f t="shared" si="19"/>
        <v>42748</v>
      </c>
      <c r="I73" s="74">
        <v>0</v>
      </c>
      <c r="J73" s="74">
        <v>23627</v>
      </c>
      <c r="K73" s="74">
        <v>18011</v>
      </c>
      <c r="L73" s="74">
        <v>1110</v>
      </c>
      <c r="M73" s="74">
        <f t="shared" si="20"/>
        <v>-153</v>
      </c>
      <c r="N73" s="74">
        <v>2896</v>
      </c>
      <c r="O73" s="74">
        <v>3049</v>
      </c>
    </row>
    <row r="74" spans="1:15" s="38" customFormat="1" ht="21" customHeight="1" x14ac:dyDescent="0.2">
      <c r="A74" s="35" t="s">
        <v>152</v>
      </c>
      <c r="B74" s="36">
        <f t="shared" ref="B74:B77" si="21">+C74-H74</f>
        <v>-22536</v>
      </c>
      <c r="C74" s="36">
        <f t="shared" ref="C74:C77" si="22">+D74+E74+F74+G74</f>
        <v>19086</v>
      </c>
      <c r="D74" s="36">
        <v>7</v>
      </c>
      <c r="E74" s="36">
        <v>6233</v>
      </c>
      <c r="F74" s="36">
        <v>11636</v>
      </c>
      <c r="G74" s="36">
        <v>1210</v>
      </c>
      <c r="H74" s="36">
        <f t="shared" ref="H74:H77" si="23">+I74+J74+K74+L74</f>
        <v>41622</v>
      </c>
      <c r="I74" s="36">
        <v>0</v>
      </c>
      <c r="J74" s="36">
        <v>22639</v>
      </c>
      <c r="K74" s="36">
        <v>18381</v>
      </c>
      <c r="L74" s="36">
        <v>602</v>
      </c>
      <c r="M74" s="36">
        <f t="shared" ref="M74:M77" si="24">+N74-O74</f>
        <v>-1338</v>
      </c>
      <c r="N74" s="36">
        <v>4898</v>
      </c>
      <c r="O74" s="36">
        <v>6236</v>
      </c>
    </row>
    <row r="75" spans="1:15" s="38" customFormat="1" ht="21" customHeight="1" x14ac:dyDescent="0.2">
      <c r="A75" s="72" t="s">
        <v>153</v>
      </c>
      <c r="B75" s="73">
        <f t="shared" si="21"/>
        <v>-22962</v>
      </c>
      <c r="C75" s="73">
        <f t="shared" si="22"/>
        <v>18792</v>
      </c>
      <c r="D75" s="73">
        <v>7</v>
      </c>
      <c r="E75" s="73">
        <v>6197</v>
      </c>
      <c r="F75" s="73">
        <v>11150</v>
      </c>
      <c r="G75" s="73">
        <v>1438</v>
      </c>
      <c r="H75" s="73">
        <f t="shared" si="23"/>
        <v>41754</v>
      </c>
      <c r="I75" s="73">
        <v>0</v>
      </c>
      <c r="J75" s="73">
        <v>22887</v>
      </c>
      <c r="K75" s="73">
        <v>17799</v>
      </c>
      <c r="L75" s="73">
        <v>1068</v>
      </c>
      <c r="M75" s="73">
        <f t="shared" si="24"/>
        <v>-452</v>
      </c>
      <c r="N75" s="73">
        <v>4888</v>
      </c>
      <c r="O75" s="73">
        <v>5340</v>
      </c>
    </row>
    <row r="76" spans="1:15" s="38" customFormat="1" ht="21" customHeight="1" x14ac:dyDescent="0.2">
      <c r="A76" s="35" t="s">
        <v>154</v>
      </c>
      <c r="B76" s="36">
        <f t="shared" si="21"/>
        <v>-25628</v>
      </c>
      <c r="C76" s="36">
        <f t="shared" si="22"/>
        <v>16383</v>
      </c>
      <c r="D76" s="36">
        <v>7</v>
      </c>
      <c r="E76" s="36">
        <v>6164</v>
      </c>
      <c r="F76" s="36">
        <v>9038</v>
      </c>
      <c r="G76" s="36">
        <v>1174</v>
      </c>
      <c r="H76" s="36">
        <f t="shared" si="23"/>
        <v>42011</v>
      </c>
      <c r="I76" s="36">
        <v>0</v>
      </c>
      <c r="J76" s="36">
        <v>24097</v>
      </c>
      <c r="K76" s="36">
        <v>16803</v>
      </c>
      <c r="L76" s="36">
        <v>1111</v>
      </c>
      <c r="M76" s="36">
        <f t="shared" si="24"/>
        <v>-686</v>
      </c>
      <c r="N76" s="36">
        <v>4765</v>
      </c>
      <c r="O76" s="36">
        <v>5451</v>
      </c>
    </row>
    <row r="77" spans="1:15" s="38" customFormat="1" ht="21" customHeight="1" x14ac:dyDescent="0.2">
      <c r="A77" s="72" t="s">
        <v>155</v>
      </c>
      <c r="B77" s="74">
        <f t="shared" si="21"/>
        <v>-31964</v>
      </c>
      <c r="C77" s="74">
        <f t="shared" si="22"/>
        <v>15345</v>
      </c>
      <c r="D77" s="74">
        <v>10</v>
      </c>
      <c r="E77" s="74">
        <v>6611</v>
      </c>
      <c r="F77" s="74">
        <v>7089</v>
      </c>
      <c r="G77" s="74">
        <v>1635</v>
      </c>
      <c r="H77" s="74">
        <f t="shared" si="23"/>
        <v>47309</v>
      </c>
      <c r="I77" s="74">
        <v>0</v>
      </c>
      <c r="J77" s="74">
        <v>25552</v>
      </c>
      <c r="K77" s="74">
        <v>20432</v>
      </c>
      <c r="L77" s="74">
        <v>1325</v>
      </c>
      <c r="M77" s="74">
        <f t="shared" si="24"/>
        <v>-1124</v>
      </c>
      <c r="N77" s="74">
        <v>4865</v>
      </c>
      <c r="O77" s="74">
        <v>5989</v>
      </c>
    </row>
    <row r="78" spans="1:15" s="38" customFormat="1" ht="21" customHeight="1" x14ac:dyDescent="0.2">
      <c r="A78" s="35" t="s">
        <v>157</v>
      </c>
      <c r="B78" s="36">
        <f t="shared" ref="B78:B81" si="25">+C78-H78</f>
        <v>-27471</v>
      </c>
      <c r="C78" s="36">
        <f t="shared" ref="C78:C81" si="26">+D78+E78+F78+G78</f>
        <v>14622</v>
      </c>
      <c r="D78" s="36">
        <v>12</v>
      </c>
      <c r="E78" s="36">
        <v>6880</v>
      </c>
      <c r="F78" s="36">
        <v>6692</v>
      </c>
      <c r="G78" s="36">
        <v>1038</v>
      </c>
      <c r="H78" s="36">
        <f t="shared" ref="H78:H81" si="27">+I78+J78+K78+L78</f>
        <v>42093</v>
      </c>
      <c r="I78" s="36">
        <v>0</v>
      </c>
      <c r="J78" s="36">
        <v>23159</v>
      </c>
      <c r="K78" s="36">
        <v>17752</v>
      </c>
      <c r="L78" s="36">
        <v>1182</v>
      </c>
      <c r="M78" s="36">
        <f t="shared" ref="M78:M81" si="28">+N78-O78</f>
        <v>-569</v>
      </c>
      <c r="N78" s="36">
        <v>4298</v>
      </c>
      <c r="O78" s="36">
        <v>4867</v>
      </c>
    </row>
    <row r="79" spans="1:15" s="38" customFormat="1" ht="21" customHeight="1" x14ac:dyDescent="0.2">
      <c r="A79" s="72" t="s">
        <v>158</v>
      </c>
      <c r="B79" s="73">
        <f t="shared" si="25"/>
        <v>-26683</v>
      </c>
      <c r="C79" s="73">
        <f t="shared" si="26"/>
        <v>16147</v>
      </c>
      <c r="D79" s="73">
        <v>13</v>
      </c>
      <c r="E79" s="73">
        <v>7486</v>
      </c>
      <c r="F79" s="73">
        <v>7519</v>
      </c>
      <c r="G79" s="73">
        <v>1129</v>
      </c>
      <c r="H79" s="73">
        <f t="shared" si="27"/>
        <v>42830</v>
      </c>
      <c r="I79" s="73">
        <v>0</v>
      </c>
      <c r="J79" s="73">
        <v>23212</v>
      </c>
      <c r="K79" s="73">
        <v>18530</v>
      </c>
      <c r="L79" s="73">
        <v>1088</v>
      </c>
      <c r="M79" s="73">
        <f t="shared" si="28"/>
        <v>359</v>
      </c>
      <c r="N79" s="73">
        <v>4385</v>
      </c>
      <c r="O79" s="73">
        <v>4026</v>
      </c>
    </row>
    <row r="80" spans="1:15" s="38" customFormat="1" ht="21" customHeight="1" x14ac:dyDescent="0.2">
      <c r="A80" s="35" t="s">
        <v>159</v>
      </c>
      <c r="B80" s="36">
        <f t="shared" si="25"/>
        <v>-19146</v>
      </c>
      <c r="C80" s="36">
        <f t="shared" si="26"/>
        <v>20881</v>
      </c>
      <c r="D80" s="36">
        <v>22</v>
      </c>
      <c r="E80" s="36">
        <v>7262</v>
      </c>
      <c r="F80" s="36">
        <v>10564</v>
      </c>
      <c r="G80" s="36">
        <v>3033</v>
      </c>
      <c r="H80" s="36">
        <f t="shared" si="27"/>
        <v>40027</v>
      </c>
      <c r="I80" s="36">
        <v>0</v>
      </c>
      <c r="J80" s="36">
        <v>22116</v>
      </c>
      <c r="K80" s="36">
        <v>17633</v>
      </c>
      <c r="L80" s="36">
        <v>278</v>
      </c>
      <c r="M80" s="36">
        <f t="shared" si="28"/>
        <v>-340</v>
      </c>
      <c r="N80" s="36">
        <v>4758</v>
      </c>
      <c r="O80" s="36">
        <v>5098</v>
      </c>
    </row>
    <row r="81" spans="1:22" s="38" customFormat="1" ht="21" customHeight="1" x14ac:dyDescent="0.2">
      <c r="A81" s="39" t="s">
        <v>160</v>
      </c>
      <c r="B81" s="41">
        <f t="shared" si="25"/>
        <v>-24612</v>
      </c>
      <c r="C81" s="41">
        <f t="shared" si="26"/>
        <v>18263</v>
      </c>
      <c r="D81" s="41">
        <v>20</v>
      </c>
      <c r="E81" s="41">
        <v>6765</v>
      </c>
      <c r="F81" s="41">
        <v>9435</v>
      </c>
      <c r="G81" s="41">
        <v>2043</v>
      </c>
      <c r="H81" s="41">
        <f t="shared" si="27"/>
        <v>42875</v>
      </c>
      <c r="I81" s="41">
        <v>0</v>
      </c>
      <c r="J81" s="41">
        <v>22140</v>
      </c>
      <c r="K81" s="41">
        <v>20515</v>
      </c>
      <c r="L81" s="41">
        <v>220</v>
      </c>
      <c r="M81" s="41">
        <f t="shared" si="28"/>
        <v>-1899</v>
      </c>
      <c r="N81" s="41">
        <v>5642</v>
      </c>
      <c r="O81" s="41">
        <v>7541</v>
      </c>
    </row>
    <row r="82" spans="1:22" s="38" customFormat="1" ht="21" customHeight="1" x14ac:dyDescent="0.2">
      <c r="A82" s="35" t="s">
        <v>161</v>
      </c>
      <c r="B82" s="36">
        <f t="shared" ref="B82:B85" si="29">+C82-H82</f>
        <v>-19039</v>
      </c>
      <c r="C82" s="36">
        <f t="shared" ref="C82:C85" si="30">+D82+E82+F82+G82</f>
        <v>24969</v>
      </c>
      <c r="D82" s="36">
        <v>20</v>
      </c>
      <c r="E82" s="36">
        <v>7443</v>
      </c>
      <c r="F82" s="36">
        <v>14587</v>
      </c>
      <c r="G82" s="36">
        <v>2919</v>
      </c>
      <c r="H82" s="36">
        <f t="shared" ref="H82:H85" si="31">+I82+J82+K82+L82</f>
        <v>44008</v>
      </c>
      <c r="I82" s="36">
        <v>0</v>
      </c>
      <c r="J82" s="36">
        <v>21949</v>
      </c>
      <c r="K82" s="36">
        <v>21698</v>
      </c>
      <c r="L82" s="36">
        <v>361</v>
      </c>
      <c r="M82" s="36">
        <f t="shared" ref="M82:M85" si="32">+N82-O82</f>
        <v>-3082</v>
      </c>
      <c r="N82" s="36">
        <v>8087</v>
      </c>
      <c r="O82" s="36">
        <v>11169</v>
      </c>
    </row>
    <row r="83" spans="1:22" s="38" customFormat="1" ht="21" customHeight="1" x14ac:dyDescent="0.2">
      <c r="A83" s="72" t="s">
        <v>162</v>
      </c>
      <c r="B83" s="73">
        <f t="shared" si="29"/>
        <v>-14683</v>
      </c>
      <c r="C83" s="73">
        <f t="shared" si="30"/>
        <v>26669</v>
      </c>
      <c r="D83" s="73">
        <v>18</v>
      </c>
      <c r="E83" s="73">
        <v>7078</v>
      </c>
      <c r="F83" s="73">
        <v>17894</v>
      </c>
      <c r="G83" s="73">
        <v>1679</v>
      </c>
      <c r="H83" s="73">
        <f t="shared" si="31"/>
        <v>41352</v>
      </c>
      <c r="I83" s="73">
        <v>0</v>
      </c>
      <c r="J83" s="73">
        <v>21364</v>
      </c>
      <c r="K83" s="73">
        <v>19574</v>
      </c>
      <c r="L83" s="73">
        <v>414</v>
      </c>
      <c r="M83" s="73">
        <f t="shared" si="32"/>
        <v>-3240</v>
      </c>
      <c r="N83" s="73">
        <v>9852</v>
      </c>
      <c r="O83" s="73">
        <v>13092</v>
      </c>
    </row>
    <row r="84" spans="1:22" s="38" customFormat="1" ht="21" customHeight="1" x14ac:dyDescent="0.2">
      <c r="A84" s="35" t="s">
        <v>163</v>
      </c>
      <c r="B84" s="36">
        <f t="shared" si="29"/>
        <v>-6752</v>
      </c>
      <c r="C84" s="36">
        <f t="shared" si="30"/>
        <v>30376</v>
      </c>
      <c r="D84" s="36">
        <v>18</v>
      </c>
      <c r="E84" s="36">
        <v>6695</v>
      </c>
      <c r="F84" s="36">
        <v>21067</v>
      </c>
      <c r="G84" s="36">
        <v>2596</v>
      </c>
      <c r="H84" s="36">
        <f t="shared" si="31"/>
        <v>37128</v>
      </c>
      <c r="I84" s="36">
        <v>0</v>
      </c>
      <c r="J84" s="36">
        <v>18755</v>
      </c>
      <c r="K84" s="36">
        <v>18095</v>
      </c>
      <c r="L84" s="36">
        <v>278</v>
      </c>
      <c r="M84" s="36">
        <f t="shared" si="32"/>
        <v>-3658</v>
      </c>
      <c r="N84" s="36">
        <v>9296</v>
      </c>
      <c r="O84" s="36">
        <v>12954</v>
      </c>
    </row>
    <row r="85" spans="1:22" s="38" customFormat="1" ht="21" customHeight="1" x14ac:dyDescent="0.2">
      <c r="A85" s="72" t="s">
        <v>164</v>
      </c>
      <c r="B85" s="41">
        <f t="shared" si="29"/>
        <v>-9481</v>
      </c>
      <c r="C85" s="41">
        <f t="shared" si="30"/>
        <v>32647</v>
      </c>
      <c r="D85" s="41">
        <v>19</v>
      </c>
      <c r="E85" s="41">
        <v>7638</v>
      </c>
      <c r="F85" s="41">
        <v>21670</v>
      </c>
      <c r="G85" s="41">
        <v>3320</v>
      </c>
      <c r="H85" s="41">
        <f t="shared" si="31"/>
        <v>42128</v>
      </c>
      <c r="I85" s="41">
        <v>0</v>
      </c>
      <c r="J85" s="41">
        <v>23187</v>
      </c>
      <c r="K85" s="41">
        <v>18345</v>
      </c>
      <c r="L85" s="41">
        <v>596</v>
      </c>
      <c r="M85" s="41">
        <f t="shared" si="32"/>
        <v>-2481</v>
      </c>
      <c r="N85" s="41">
        <v>7713</v>
      </c>
      <c r="O85" s="41">
        <v>10194</v>
      </c>
    </row>
    <row r="86" spans="1:22" s="38" customFormat="1" ht="21" customHeight="1" x14ac:dyDescent="0.2">
      <c r="A86" s="35" t="s">
        <v>165</v>
      </c>
      <c r="B86" s="36">
        <f t="shared" ref="B86:B89" si="33">+C86-H86</f>
        <v>-4288</v>
      </c>
      <c r="C86" s="36">
        <f t="shared" ref="C86:C89" si="34">+D86+E86+F86+G86</f>
        <v>38757</v>
      </c>
      <c r="D86" s="36">
        <v>14</v>
      </c>
      <c r="E86" s="36">
        <v>8324</v>
      </c>
      <c r="F86" s="36">
        <v>27193</v>
      </c>
      <c r="G86" s="36">
        <v>3226</v>
      </c>
      <c r="H86" s="36">
        <f t="shared" ref="H86:H89" si="35">+I86+J86+K86+L86</f>
        <v>43045</v>
      </c>
      <c r="I86" s="36">
        <v>0</v>
      </c>
      <c r="J86" s="36">
        <v>24240</v>
      </c>
      <c r="K86" s="36">
        <v>18159</v>
      </c>
      <c r="L86" s="36">
        <v>646</v>
      </c>
      <c r="M86" s="36">
        <f t="shared" ref="M86:M89" si="36">+N86-O86</f>
        <v>-1490</v>
      </c>
      <c r="N86" s="36">
        <v>7215</v>
      </c>
      <c r="O86" s="36">
        <v>8705</v>
      </c>
    </row>
    <row r="87" spans="1:22" s="38" customFormat="1" ht="21" customHeight="1" x14ac:dyDescent="0.2">
      <c r="A87" s="72" t="s">
        <v>166</v>
      </c>
      <c r="B87" s="73">
        <f t="shared" si="33"/>
        <v>-3023</v>
      </c>
      <c r="C87" s="73">
        <f t="shared" si="34"/>
        <v>42054</v>
      </c>
      <c r="D87" s="73">
        <v>15</v>
      </c>
      <c r="E87" s="73">
        <v>8246</v>
      </c>
      <c r="F87" s="73">
        <v>30775</v>
      </c>
      <c r="G87" s="73">
        <v>3018</v>
      </c>
      <c r="H87" s="73">
        <f t="shared" si="35"/>
        <v>45077</v>
      </c>
      <c r="I87" s="73">
        <v>0</v>
      </c>
      <c r="J87" s="73">
        <v>25622</v>
      </c>
      <c r="K87" s="73">
        <v>18814</v>
      </c>
      <c r="L87" s="73">
        <v>641</v>
      </c>
      <c r="M87" s="73">
        <f t="shared" si="36"/>
        <v>-736</v>
      </c>
      <c r="N87" s="73">
        <v>7737</v>
      </c>
      <c r="O87" s="73">
        <v>8473</v>
      </c>
    </row>
    <row r="88" spans="1:22" s="38" customFormat="1" ht="21" customHeight="1" x14ac:dyDescent="0.2">
      <c r="A88" s="35" t="s">
        <v>167</v>
      </c>
      <c r="B88" s="36">
        <f t="shared" si="33"/>
        <v>4379</v>
      </c>
      <c r="C88" s="36">
        <f t="shared" si="34"/>
        <v>46465</v>
      </c>
      <c r="D88" s="36">
        <v>14</v>
      </c>
      <c r="E88" s="36">
        <v>8030</v>
      </c>
      <c r="F88" s="36">
        <v>35660</v>
      </c>
      <c r="G88" s="36">
        <v>2761</v>
      </c>
      <c r="H88" s="36">
        <f t="shared" si="35"/>
        <v>42086</v>
      </c>
      <c r="I88" s="36">
        <v>0</v>
      </c>
      <c r="J88" s="36">
        <v>23466</v>
      </c>
      <c r="K88" s="36">
        <v>17974</v>
      </c>
      <c r="L88" s="36">
        <v>646</v>
      </c>
      <c r="M88" s="36">
        <f t="shared" si="36"/>
        <v>-658</v>
      </c>
      <c r="N88" s="36">
        <v>6947</v>
      </c>
      <c r="O88" s="36">
        <v>7605</v>
      </c>
    </row>
    <row r="89" spans="1:22" s="38" customFormat="1" ht="21" customHeight="1" x14ac:dyDescent="0.2">
      <c r="A89" s="72" t="s">
        <v>168</v>
      </c>
      <c r="B89" s="41">
        <f t="shared" si="33"/>
        <v>-4090</v>
      </c>
      <c r="C89" s="41">
        <f t="shared" si="34"/>
        <v>46086</v>
      </c>
      <c r="D89" s="41">
        <v>16</v>
      </c>
      <c r="E89" s="41">
        <v>8676</v>
      </c>
      <c r="F89" s="41">
        <v>31423</v>
      </c>
      <c r="G89" s="41">
        <v>5971</v>
      </c>
      <c r="H89" s="41">
        <f t="shared" si="35"/>
        <v>50176</v>
      </c>
      <c r="I89" s="41">
        <v>0</v>
      </c>
      <c r="J89" s="41">
        <v>29150</v>
      </c>
      <c r="K89" s="41">
        <v>20282</v>
      </c>
      <c r="L89" s="41">
        <v>744</v>
      </c>
      <c r="M89" s="41">
        <f t="shared" si="36"/>
        <v>177</v>
      </c>
      <c r="N89" s="41">
        <v>7882</v>
      </c>
      <c r="O89" s="41">
        <v>7705</v>
      </c>
    </row>
    <row r="90" spans="1:22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:22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:22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:22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</row>
    <row r="94" spans="1:22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1:22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1:22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1:22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1:22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1:22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1:22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:22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1:22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</row>
    <row r="104" spans="1:22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:22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1:22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:22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:22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1:22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1:22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1:22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1:22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1:22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:22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1:22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</sheetData>
  <mergeCells count="8">
    <mergeCell ref="B5:O5"/>
    <mergeCell ref="A6:A8"/>
    <mergeCell ref="B6:L6"/>
    <mergeCell ref="M6:O6"/>
    <mergeCell ref="B7:B8"/>
    <mergeCell ref="C7:G7"/>
    <mergeCell ref="H7:L7"/>
    <mergeCell ref="M7:M8"/>
  </mergeCells>
  <pageMargins left="0.19685039370078741" right="0.23622047244094491" top="0.27559055118110237" bottom="0.19685039370078741" header="0.27559055118110237" footer="0.15748031496062992"/>
  <pageSetup paperSize="9" scale="46" fitToHeight="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2"/>
  </sheetPr>
  <dimension ref="A1:S90"/>
  <sheetViews>
    <sheetView showGridLines="0" view="pageBreakPreview" zoomScale="80" zoomScaleNormal="100" zoomScaleSheetLayoutView="80" workbookViewId="0">
      <pane ySplit="10" topLeftCell="A70" activePane="bottomLeft" state="frozen"/>
      <selection sqref="A1:XFD1048576"/>
      <selection pane="bottomLeft" sqref="A1:XFD1048576"/>
    </sheetView>
  </sheetViews>
  <sheetFormatPr defaultColWidth="9.140625" defaultRowHeight="12.75" x14ac:dyDescent="0.2"/>
  <cols>
    <col min="1" max="1" width="16.85546875" style="3" customWidth="1"/>
    <col min="2" max="11" width="24.28515625" style="3" customWidth="1"/>
    <col min="12" max="16384" width="9.140625" style="3"/>
  </cols>
  <sheetData>
    <row r="1" spans="1:19" s="2" customFormat="1" ht="18" x14ac:dyDescent="0.2">
      <c r="A1" s="1" t="s">
        <v>169</v>
      </c>
    </row>
    <row r="3" spans="1:19" ht="15.75" x14ac:dyDescent="0.25">
      <c r="A3" s="5" t="s">
        <v>82</v>
      </c>
      <c r="C3" s="5"/>
      <c r="D3" s="5"/>
    </row>
    <row r="5" spans="1:19" ht="23.25" customHeight="1" x14ac:dyDescent="0.25">
      <c r="A5" s="95"/>
      <c r="B5" s="221" t="s">
        <v>83</v>
      </c>
      <c r="C5" s="222"/>
      <c r="D5" s="222"/>
      <c r="E5" s="222"/>
      <c r="F5" s="222"/>
      <c r="G5" s="222"/>
      <c r="H5" s="222"/>
      <c r="I5" s="222"/>
      <c r="J5" s="222"/>
      <c r="K5" s="223"/>
    </row>
    <row r="6" spans="1:19" ht="25.5" customHeight="1" x14ac:dyDescent="0.2">
      <c r="A6" s="96"/>
      <c r="B6" s="140" t="s">
        <v>12</v>
      </c>
      <c r="C6" s="225" t="s">
        <v>13</v>
      </c>
      <c r="D6" s="228" t="s">
        <v>14</v>
      </c>
      <c r="E6" s="231" t="s">
        <v>15</v>
      </c>
      <c r="F6" s="232"/>
      <c r="G6" s="232"/>
      <c r="H6" s="232"/>
      <c r="I6" s="232"/>
      <c r="J6" s="232"/>
      <c r="K6" s="233"/>
    </row>
    <row r="7" spans="1:19" s="7" customFormat="1" ht="24.75" customHeight="1" x14ac:dyDescent="0.25">
      <c r="A7" s="97"/>
      <c r="B7" s="140"/>
      <c r="C7" s="226"/>
      <c r="D7" s="229"/>
      <c r="E7" s="243" t="s">
        <v>12</v>
      </c>
      <c r="F7" s="218" t="s">
        <v>13</v>
      </c>
      <c r="G7" s="219"/>
      <c r="H7" s="220"/>
      <c r="I7" s="234" t="s">
        <v>14</v>
      </c>
      <c r="J7" s="235"/>
      <c r="K7" s="236"/>
      <c r="L7" s="3"/>
      <c r="M7" s="3"/>
      <c r="N7" s="3"/>
      <c r="O7" s="3"/>
      <c r="P7" s="3"/>
      <c r="Q7" s="3"/>
      <c r="R7" s="3"/>
      <c r="S7" s="3"/>
    </row>
    <row r="8" spans="1:19" s="7" customFormat="1" ht="31.5" customHeight="1" x14ac:dyDescent="0.2">
      <c r="A8" s="98" t="s">
        <v>11</v>
      </c>
      <c r="B8" s="140"/>
      <c r="C8" s="226"/>
      <c r="D8" s="229"/>
      <c r="E8" s="243"/>
      <c r="F8" s="241" t="s">
        <v>65</v>
      </c>
      <c r="G8" s="237" t="s">
        <v>104</v>
      </c>
      <c r="H8" s="237" t="s">
        <v>8</v>
      </c>
      <c r="I8" s="241" t="s">
        <v>65</v>
      </c>
      <c r="J8" s="237" t="s">
        <v>104</v>
      </c>
      <c r="K8" s="239" t="s">
        <v>8</v>
      </c>
      <c r="L8" s="3"/>
      <c r="M8" s="3"/>
      <c r="N8" s="3"/>
      <c r="O8" s="3"/>
      <c r="P8" s="3"/>
      <c r="Q8" s="3"/>
      <c r="R8" s="3"/>
      <c r="S8" s="3"/>
    </row>
    <row r="9" spans="1:19" s="7" customFormat="1" ht="31.5" customHeight="1" x14ac:dyDescent="0.2">
      <c r="A9" s="99"/>
      <c r="B9" s="224"/>
      <c r="C9" s="227"/>
      <c r="D9" s="230"/>
      <c r="E9" s="244"/>
      <c r="F9" s="242"/>
      <c r="G9" s="238"/>
      <c r="H9" s="238"/>
      <c r="I9" s="242"/>
      <c r="J9" s="238"/>
      <c r="K9" s="240"/>
      <c r="L9" s="3"/>
      <c r="M9" s="3"/>
      <c r="N9" s="3"/>
      <c r="O9" s="3"/>
      <c r="P9" s="3"/>
      <c r="Q9" s="3"/>
      <c r="R9" s="3"/>
      <c r="S9" s="3"/>
    </row>
    <row r="10" spans="1:19" s="18" customFormat="1" ht="16.5" customHeight="1" x14ac:dyDescent="0.25">
      <c r="A10" s="68">
        <v>1</v>
      </c>
      <c r="B10" s="68">
        <f t="shared" ref="B10:K10" si="0">A10+1</f>
        <v>2</v>
      </c>
      <c r="C10" s="68">
        <f t="shared" si="0"/>
        <v>3</v>
      </c>
      <c r="D10" s="68">
        <f t="shared" si="0"/>
        <v>4</v>
      </c>
      <c r="E10" s="68">
        <f t="shared" si="0"/>
        <v>5</v>
      </c>
      <c r="F10" s="68">
        <f t="shared" si="0"/>
        <v>6</v>
      </c>
      <c r="G10" s="68">
        <f t="shared" si="0"/>
        <v>7</v>
      </c>
      <c r="H10" s="68">
        <f t="shared" si="0"/>
        <v>8</v>
      </c>
      <c r="I10" s="68">
        <f t="shared" si="0"/>
        <v>9</v>
      </c>
      <c r="J10" s="68">
        <f t="shared" si="0"/>
        <v>10</v>
      </c>
      <c r="K10" s="68">
        <f t="shared" si="0"/>
        <v>11</v>
      </c>
    </row>
    <row r="11" spans="1:19" s="20" customFormat="1" ht="21.75" customHeight="1" x14ac:dyDescent="0.2">
      <c r="A11" s="9" t="s">
        <v>19</v>
      </c>
      <c r="B11" s="10">
        <f>+C11-D11</f>
        <v>-78692</v>
      </c>
      <c r="C11" s="10">
        <f>+F11+'MPI poz sek 2-IIP other sec 2'!C12+'MPI poz sek 3-IIP other sec. 3'!B10+'MPI poz sek 5-IIP other sec5'!C10</f>
        <v>15661</v>
      </c>
      <c r="D11" s="10">
        <f>+I11+'MPI poz sek 2-IIP other sec 2'!N12+'MPI poz sek 4-IIP other sec4'!B10+'MPI poz sek 5-IIP other sec5'!F10</f>
        <v>94353</v>
      </c>
      <c r="E11" s="10">
        <f>+F11-I11</f>
        <v>-52386</v>
      </c>
      <c r="F11" s="10">
        <f>+G11+H11</f>
        <v>5520</v>
      </c>
      <c r="G11" s="10">
        <v>1151</v>
      </c>
      <c r="H11" s="10">
        <v>4369</v>
      </c>
      <c r="I11" s="10">
        <f>+J11+K11</f>
        <v>57906</v>
      </c>
      <c r="J11" s="10">
        <v>38534</v>
      </c>
      <c r="K11" s="10">
        <v>19372</v>
      </c>
      <c r="L11" s="50"/>
    </row>
    <row r="12" spans="1:19" s="20" customFormat="1" ht="21.75" customHeight="1" x14ac:dyDescent="0.2">
      <c r="A12" s="69" t="s">
        <v>20</v>
      </c>
      <c r="B12" s="70">
        <f t="shared" ref="B12:B54" si="1">+C12-D12</f>
        <v>-83079</v>
      </c>
      <c r="C12" s="70">
        <f>+F12+'MPI poz sek 2-IIP other sec 2'!C13+'MPI poz sek 3-IIP other sec. 3'!B11+'MPI poz sek 5-IIP other sec5'!C11</f>
        <v>17838</v>
      </c>
      <c r="D12" s="70">
        <f>+I12+'MPI poz sek 2-IIP other sec 2'!N13+'MPI poz sek 4-IIP other sec4'!B11+'MPI poz sek 5-IIP other sec5'!F11</f>
        <v>100917</v>
      </c>
      <c r="E12" s="70">
        <f t="shared" ref="E12:E54" si="2">+F12-I12</f>
        <v>-56639</v>
      </c>
      <c r="F12" s="70">
        <f t="shared" ref="F12:F54" si="3">+G12+H12</f>
        <v>6191</v>
      </c>
      <c r="G12" s="70">
        <v>1485</v>
      </c>
      <c r="H12" s="70">
        <v>4706</v>
      </c>
      <c r="I12" s="70">
        <f t="shared" ref="I12:I54" si="4">+J12+K12</f>
        <v>62830</v>
      </c>
      <c r="J12" s="70">
        <v>42976</v>
      </c>
      <c r="K12" s="70">
        <v>19854</v>
      </c>
      <c r="L12" s="50"/>
    </row>
    <row r="13" spans="1:19" s="20" customFormat="1" ht="21.75" customHeight="1" x14ac:dyDescent="0.2">
      <c r="A13" s="9" t="s">
        <v>21</v>
      </c>
      <c r="B13" s="10">
        <f t="shared" si="1"/>
        <v>-89271</v>
      </c>
      <c r="C13" s="10">
        <f>+F13+'MPI poz sek 2-IIP other sec 2'!C14+'MPI poz sek 3-IIP other sec. 3'!B12+'MPI poz sek 5-IIP other sec5'!C12</f>
        <v>18437</v>
      </c>
      <c r="D13" s="10">
        <f>+I13+'MPI poz sek 2-IIP other sec 2'!N14+'MPI poz sek 4-IIP other sec4'!B12+'MPI poz sek 5-IIP other sec5'!F12</f>
        <v>107708</v>
      </c>
      <c r="E13" s="10">
        <f t="shared" si="2"/>
        <v>-61197</v>
      </c>
      <c r="F13" s="10">
        <f t="shared" si="3"/>
        <v>6561</v>
      </c>
      <c r="G13" s="10">
        <v>1381</v>
      </c>
      <c r="H13" s="10">
        <v>5180</v>
      </c>
      <c r="I13" s="10">
        <f t="shared" si="4"/>
        <v>67758</v>
      </c>
      <c r="J13" s="10">
        <v>47400</v>
      </c>
      <c r="K13" s="10">
        <v>20358</v>
      </c>
      <c r="L13" s="50"/>
    </row>
    <row r="14" spans="1:19" s="20" customFormat="1" ht="21.75" customHeight="1" x14ac:dyDescent="0.2">
      <c r="A14" s="69" t="s">
        <v>22</v>
      </c>
      <c r="B14" s="71">
        <f t="shared" si="1"/>
        <v>-103162</v>
      </c>
      <c r="C14" s="71">
        <f>+F14+'MPI poz sek 2-IIP other sec 2'!C15+'MPI poz sek 3-IIP other sec. 3'!B13+'MPI poz sek 5-IIP other sec5'!C13</f>
        <v>21938</v>
      </c>
      <c r="D14" s="71">
        <f>+I14+'MPI poz sek 2-IIP other sec 2'!N15+'MPI poz sek 4-IIP other sec4'!B13+'MPI poz sek 5-IIP other sec5'!F13</f>
        <v>125100</v>
      </c>
      <c r="E14" s="71">
        <f t="shared" si="2"/>
        <v>-72808</v>
      </c>
      <c r="F14" s="71">
        <f t="shared" si="3"/>
        <v>7962</v>
      </c>
      <c r="G14" s="71">
        <v>1980</v>
      </c>
      <c r="H14" s="71">
        <v>5982</v>
      </c>
      <c r="I14" s="71">
        <f t="shared" si="4"/>
        <v>80770</v>
      </c>
      <c r="J14" s="71">
        <v>58753</v>
      </c>
      <c r="K14" s="71">
        <v>22017</v>
      </c>
      <c r="L14" s="50"/>
    </row>
    <row r="15" spans="1:19" s="20" customFormat="1" ht="21.75" customHeight="1" x14ac:dyDescent="0.2">
      <c r="A15" s="9" t="s">
        <v>23</v>
      </c>
      <c r="B15" s="10">
        <f t="shared" si="1"/>
        <v>-101593</v>
      </c>
      <c r="C15" s="10">
        <f>+F15+'MPI poz sek 2-IIP other sec 2'!C16+'MPI poz sek 3-IIP other sec. 3'!B14+'MPI poz sek 5-IIP other sec5'!C14</f>
        <v>21641</v>
      </c>
      <c r="D15" s="10">
        <f>+I15+'MPI poz sek 2-IIP other sec 2'!N16+'MPI poz sek 4-IIP other sec4'!B14+'MPI poz sek 5-IIP other sec5'!F14</f>
        <v>123234</v>
      </c>
      <c r="E15" s="10">
        <f t="shared" si="2"/>
        <v>-71298</v>
      </c>
      <c r="F15" s="10">
        <f t="shared" si="3"/>
        <v>7940</v>
      </c>
      <c r="G15" s="10">
        <v>1966</v>
      </c>
      <c r="H15" s="10">
        <v>5974</v>
      </c>
      <c r="I15" s="10">
        <f t="shared" si="4"/>
        <v>79238</v>
      </c>
      <c r="J15" s="10">
        <v>57807</v>
      </c>
      <c r="K15" s="10">
        <v>21431</v>
      </c>
      <c r="L15" s="50"/>
    </row>
    <row r="16" spans="1:19" s="20" customFormat="1" ht="21.75" customHeight="1" x14ac:dyDescent="0.2">
      <c r="A16" s="69" t="s">
        <v>24</v>
      </c>
      <c r="B16" s="70">
        <f t="shared" si="1"/>
        <v>-96719</v>
      </c>
      <c r="C16" s="70">
        <f>+F16+'MPI poz sek 2-IIP other sec 2'!C17+'MPI poz sek 3-IIP other sec. 3'!B15+'MPI poz sek 5-IIP other sec5'!C15</f>
        <v>22087</v>
      </c>
      <c r="D16" s="70">
        <f>+I16+'MPI poz sek 2-IIP other sec 2'!N17+'MPI poz sek 4-IIP other sec4'!B15+'MPI poz sek 5-IIP other sec5'!F15</f>
        <v>118806</v>
      </c>
      <c r="E16" s="70">
        <f t="shared" si="2"/>
        <v>-68339</v>
      </c>
      <c r="F16" s="70">
        <f t="shared" si="3"/>
        <v>8543</v>
      </c>
      <c r="G16" s="70">
        <v>2419</v>
      </c>
      <c r="H16" s="70">
        <v>6124</v>
      </c>
      <c r="I16" s="70">
        <f t="shared" si="4"/>
        <v>76882</v>
      </c>
      <c r="J16" s="70">
        <v>56101</v>
      </c>
      <c r="K16" s="70">
        <v>20781</v>
      </c>
      <c r="L16" s="50"/>
    </row>
    <row r="17" spans="1:12" s="22" customFormat="1" ht="21.75" customHeight="1" x14ac:dyDescent="0.2">
      <c r="A17" s="9" t="s">
        <v>25</v>
      </c>
      <c r="B17" s="10">
        <f t="shared" si="1"/>
        <v>-102538</v>
      </c>
      <c r="C17" s="10">
        <f>+F17+'MPI poz sek 2-IIP other sec 2'!C18+'MPI poz sek 3-IIP other sec. 3'!B16+'MPI poz sek 5-IIP other sec5'!C16</f>
        <v>23922</v>
      </c>
      <c r="D17" s="10">
        <f>+I17+'MPI poz sek 2-IIP other sec 2'!N18+'MPI poz sek 4-IIP other sec4'!B16+'MPI poz sek 5-IIP other sec5'!F16</f>
        <v>126460</v>
      </c>
      <c r="E17" s="10">
        <f t="shared" si="2"/>
        <v>-71361</v>
      </c>
      <c r="F17" s="10">
        <f t="shared" si="3"/>
        <v>8640</v>
      </c>
      <c r="G17" s="10">
        <v>2617</v>
      </c>
      <c r="H17" s="10">
        <v>6023</v>
      </c>
      <c r="I17" s="10">
        <f t="shared" si="4"/>
        <v>80001</v>
      </c>
      <c r="J17" s="10">
        <v>57847</v>
      </c>
      <c r="K17" s="10">
        <v>22154</v>
      </c>
      <c r="L17" s="50"/>
    </row>
    <row r="18" spans="1:12" s="20" customFormat="1" ht="21.75" customHeight="1" x14ac:dyDescent="0.2">
      <c r="A18" s="69" t="s">
        <v>26</v>
      </c>
      <c r="B18" s="71">
        <f t="shared" si="1"/>
        <v>-105211</v>
      </c>
      <c r="C18" s="71">
        <f>+F18+'MPI poz sek 2-IIP other sec 2'!C19+'MPI poz sek 3-IIP other sec. 3'!B17+'MPI poz sek 5-IIP other sec5'!C17</f>
        <v>27642</v>
      </c>
      <c r="D18" s="71">
        <f>+I18+'MPI poz sek 2-IIP other sec 2'!N19+'MPI poz sek 4-IIP other sec4'!B17+'MPI poz sek 5-IIP other sec5'!F17</f>
        <v>132853</v>
      </c>
      <c r="E18" s="71">
        <f t="shared" si="2"/>
        <v>-74559</v>
      </c>
      <c r="F18" s="71">
        <f t="shared" si="3"/>
        <v>11166</v>
      </c>
      <c r="G18" s="71">
        <v>4358</v>
      </c>
      <c r="H18" s="71">
        <v>6808</v>
      </c>
      <c r="I18" s="71">
        <f t="shared" si="4"/>
        <v>85725</v>
      </c>
      <c r="J18" s="71">
        <v>63152</v>
      </c>
      <c r="K18" s="71">
        <v>22573</v>
      </c>
      <c r="L18" s="50"/>
    </row>
    <row r="19" spans="1:12" s="20" customFormat="1" ht="21.75" customHeight="1" x14ac:dyDescent="0.2">
      <c r="A19" s="9" t="s">
        <v>27</v>
      </c>
      <c r="B19" s="10">
        <f t="shared" si="1"/>
        <v>-108988</v>
      </c>
      <c r="C19" s="10">
        <f>+F19+'MPI poz sek 2-IIP other sec 2'!C20+'MPI poz sek 3-IIP other sec. 3'!B18+'MPI poz sek 5-IIP other sec5'!C18</f>
        <v>29467</v>
      </c>
      <c r="D19" s="10">
        <f>+I19+'MPI poz sek 2-IIP other sec 2'!N20+'MPI poz sek 4-IIP other sec4'!B18+'MPI poz sek 5-IIP other sec5'!F18</f>
        <v>138455</v>
      </c>
      <c r="E19" s="10">
        <f t="shared" si="2"/>
        <v>-79519</v>
      </c>
      <c r="F19" s="10">
        <f t="shared" si="3"/>
        <v>11940</v>
      </c>
      <c r="G19" s="10">
        <v>4547</v>
      </c>
      <c r="H19" s="10">
        <v>7393</v>
      </c>
      <c r="I19" s="10">
        <f t="shared" si="4"/>
        <v>91459</v>
      </c>
      <c r="J19" s="10">
        <v>66363</v>
      </c>
      <c r="K19" s="10">
        <v>25096</v>
      </c>
      <c r="L19" s="50"/>
    </row>
    <row r="20" spans="1:12" s="20" customFormat="1" ht="21.75" customHeight="1" x14ac:dyDescent="0.2">
      <c r="A20" s="69" t="s">
        <v>28</v>
      </c>
      <c r="B20" s="70">
        <f t="shared" si="1"/>
        <v>-114015</v>
      </c>
      <c r="C20" s="70">
        <f>+F20+'MPI poz sek 2-IIP other sec 2'!C21+'MPI poz sek 3-IIP other sec. 3'!B19+'MPI poz sek 5-IIP other sec5'!C19</f>
        <v>32438</v>
      </c>
      <c r="D20" s="70">
        <f>+I20+'MPI poz sek 2-IIP other sec 2'!N21+'MPI poz sek 4-IIP other sec4'!B19+'MPI poz sek 5-IIP other sec5'!F19</f>
        <v>146453</v>
      </c>
      <c r="E20" s="70">
        <f t="shared" si="2"/>
        <v>-84072</v>
      </c>
      <c r="F20" s="70">
        <f t="shared" si="3"/>
        <v>13033</v>
      </c>
      <c r="G20" s="70">
        <v>4882</v>
      </c>
      <c r="H20" s="70">
        <v>8151</v>
      </c>
      <c r="I20" s="70">
        <f t="shared" si="4"/>
        <v>97105</v>
      </c>
      <c r="J20" s="70">
        <v>69959</v>
      </c>
      <c r="K20" s="70">
        <v>27146</v>
      </c>
      <c r="L20" s="50"/>
    </row>
    <row r="21" spans="1:12" s="20" customFormat="1" ht="21.75" customHeight="1" x14ac:dyDescent="0.2">
      <c r="A21" s="9" t="s">
        <v>29</v>
      </c>
      <c r="B21" s="10">
        <f t="shared" si="1"/>
        <v>-120487</v>
      </c>
      <c r="C21" s="10">
        <f>+F21+'MPI poz sek 2-IIP other sec 2'!C22+'MPI poz sek 3-IIP other sec. 3'!B20+'MPI poz sek 5-IIP other sec5'!C20</f>
        <v>34393</v>
      </c>
      <c r="D21" s="10">
        <f>+I21+'MPI poz sek 2-IIP other sec 2'!N22+'MPI poz sek 4-IIP other sec4'!B20+'MPI poz sek 5-IIP other sec5'!F20</f>
        <v>154880</v>
      </c>
      <c r="E21" s="10">
        <f t="shared" si="2"/>
        <v>-89903</v>
      </c>
      <c r="F21" s="10">
        <f t="shared" si="3"/>
        <v>14134</v>
      </c>
      <c r="G21" s="10">
        <v>5300</v>
      </c>
      <c r="H21" s="10">
        <v>8834</v>
      </c>
      <c r="I21" s="10">
        <f t="shared" si="4"/>
        <v>104037</v>
      </c>
      <c r="J21" s="10">
        <v>73619</v>
      </c>
      <c r="K21" s="10">
        <v>30418</v>
      </c>
      <c r="L21" s="50"/>
    </row>
    <row r="22" spans="1:12" s="20" customFormat="1" ht="21.75" customHeight="1" x14ac:dyDescent="0.2">
      <c r="A22" s="69" t="s">
        <v>30</v>
      </c>
      <c r="B22" s="71">
        <f t="shared" si="1"/>
        <v>-133395</v>
      </c>
      <c r="C22" s="71">
        <f>+F22+'MPI poz sek 2-IIP other sec 2'!C23+'MPI poz sek 3-IIP other sec. 3'!B21+'MPI poz sek 5-IIP other sec5'!C21</f>
        <v>45920</v>
      </c>
      <c r="D22" s="71">
        <f>+I22+'MPI poz sek 2-IIP other sec 2'!N23+'MPI poz sek 4-IIP other sec4'!B21+'MPI poz sek 5-IIP other sec5'!F21</f>
        <v>179315</v>
      </c>
      <c r="E22" s="71">
        <f t="shared" si="2"/>
        <v>-100337</v>
      </c>
      <c r="F22" s="71">
        <f t="shared" si="3"/>
        <v>21323</v>
      </c>
      <c r="G22" s="71">
        <v>11378</v>
      </c>
      <c r="H22" s="71">
        <v>9945</v>
      </c>
      <c r="I22" s="71">
        <f t="shared" si="4"/>
        <v>121660</v>
      </c>
      <c r="J22" s="71">
        <v>87530</v>
      </c>
      <c r="K22" s="71">
        <v>34130</v>
      </c>
      <c r="L22" s="50"/>
    </row>
    <row r="23" spans="1:12" s="22" customFormat="1" ht="21.75" customHeight="1" x14ac:dyDescent="0.2">
      <c r="A23" s="9" t="s">
        <v>31</v>
      </c>
      <c r="B23" s="10">
        <f t="shared" si="1"/>
        <v>-139559</v>
      </c>
      <c r="C23" s="10">
        <f>+F23+'MPI poz sek 2-IIP other sec 2'!C24+'MPI poz sek 3-IIP other sec. 3'!B22+'MPI poz sek 5-IIP other sec5'!C22</f>
        <v>49904</v>
      </c>
      <c r="D23" s="10">
        <f>+I23+'MPI poz sek 2-IIP other sec 2'!N24+'MPI poz sek 4-IIP other sec4'!B22+'MPI poz sek 5-IIP other sec5'!F22</f>
        <v>189463</v>
      </c>
      <c r="E23" s="10">
        <f t="shared" si="2"/>
        <v>-107344</v>
      </c>
      <c r="F23" s="10">
        <f t="shared" si="3"/>
        <v>21868</v>
      </c>
      <c r="G23" s="10">
        <v>11450</v>
      </c>
      <c r="H23" s="10">
        <v>10418</v>
      </c>
      <c r="I23" s="10">
        <f t="shared" si="4"/>
        <v>129212</v>
      </c>
      <c r="J23" s="10">
        <v>91869</v>
      </c>
      <c r="K23" s="10">
        <v>37343</v>
      </c>
      <c r="L23" s="50"/>
    </row>
    <row r="24" spans="1:12" s="20" customFormat="1" ht="21.75" customHeight="1" x14ac:dyDescent="0.2">
      <c r="A24" s="69" t="s">
        <v>32</v>
      </c>
      <c r="B24" s="70">
        <f t="shared" si="1"/>
        <v>-149165</v>
      </c>
      <c r="C24" s="70">
        <f>+F24+'MPI poz sek 2-IIP other sec 2'!C25+'MPI poz sek 3-IIP other sec. 3'!B23+'MPI poz sek 5-IIP other sec5'!C23</f>
        <v>54831</v>
      </c>
      <c r="D24" s="70">
        <f>+I24+'MPI poz sek 2-IIP other sec 2'!N25+'MPI poz sek 4-IIP other sec4'!B23+'MPI poz sek 5-IIP other sec5'!F23</f>
        <v>203996</v>
      </c>
      <c r="E24" s="70">
        <f t="shared" si="2"/>
        <v>-114547</v>
      </c>
      <c r="F24" s="70">
        <f t="shared" si="3"/>
        <v>23226</v>
      </c>
      <c r="G24" s="70">
        <v>12314</v>
      </c>
      <c r="H24" s="70">
        <v>10912</v>
      </c>
      <c r="I24" s="70">
        <f t="shared" si="4"/>
        <v>137773</v>
      </c>
      <c r="J24" s="70">
        <v>98367</v>
      </c>
      <c r="K24" s="70">
        <v>39406</v>
      </c>
      <c r="L24" s="50"/>
    </row>
    <row r="25" spans="1:12" s="20" customFormat="1" ht="21.75" customHeight="1" x14ac:dyDescent="0.2">
      <c r="A25" s="9" t="s">
        <v>33</v>
      </c>
      <c r="B25" s="10">
        <f t="shared" si="1"/>
        <v>-161251</v>
      </c>
      <c r="C25" s="10">
        <f>+F25+'MPI poz sek 2-IIP other sec 2'!C26+'MPI poz sek 3-IIP other sec. 3'!B24+'MPI poz sek 5-IIP other sec5'!C24</f>
        <v>61427</v>
      </c>
      <c r="D25" s="10">
        <f>+I25+'MPI poz sek 2-IIP other sec 2'!N26+'MPI poz sek 4-IIP other sec4'!B24+'MPI poz sek 5-IIP other sec5'!F24</f>
        <v>222678</v>
      </c>
      <c r="E25" s="10">
        <f t="shared" si="2"/>
        <v>-125635</v>
      </c>
      <c r="F25" s="10">
        <f t="shared" si="3"/>
        <v>26244</v>
      </c>
      <c r="G25" s="10">
        <v>13846</v>
      </c>
      <c r="H25" s="10">
        <v>12398</v>
      </c>
      <c r="I25" s="10">
        <f t="shared" si="4"/>
        <v>151879</v>
      </c>
      <c r="J25" s="10">
        <v>108118</v>
      </c>
      <c r="K25" s="10">
        <v>43761</v>
      </c>
      <c r="L25" s="50"/>
    </row>
    <row r="26" spans="1:12" s="20" customFormat="1" ht="21.75" customHeight="1" x14ac:dyDescent="0.2">
      <c r="A26" s="69" t="s">
        <v>34</v>
      </c>
      <c r="B26" s="71">
        <f t="shared" si="1"/>
        <v>-182251</v>
      </c>
      <c r="C26" s="71">
        <f>+F26+'MPI poz sek 2-IIP other sec 2'!C27+'MPI poz sek 3-IIP other sec. 3'!B25+'MPI poz sek 5-IIP other sec5'!C25</f>
        <v>69176</v>
      </c>
      <c r="D26" s="71">
        <f>+I26+'MPI poz sek 2-IIP other sec 2'!N27+'MPI poz sek 4-IIP other sec4'!B25+'MPI poz sek 5-IIP other sec5'!F25</f>
        <v>251427</v>
      </c>
      <c r="E26" s="71">
        <f t="shared" si="2"/>
        <v>-141948</v>
      </c>
      <c r="F26" s="71">
        <f t="shared" si="3"/>
        <v>30768</v>
      </c>
      <c r="G26" s="71">
        <v>16067</v>
      </c>
      <c r="H26" s="71">
        <v>14701</v>
      </c>
      <c r="I26" s="71">
        <f t="shared" si="4"/>
        <v>172716</v>
      </c>
      <c r="J26" s="71">
        <v>125759</v>
      </c>
      <c r="K26" s="71">
        <v>46957</v>
      </c>
      <c r="L26" s="50"/>
    </row>
    <row r="27" spans="1:12" s="20" customFormat="1" ht="21.75" customHeight="1" x14ac:dyDescent="0.2">
      <c r="A27" s="9" t="s">
        <v>35</v>
      </c>
      <c r="B27" s="10">
        <f t="shared" si="1"/>
        <v>-210439</v>
      </c>
      <c r="C27" s="10">
        <f>+F27+'MPI poz sek 2-IIP other sec 2'!C28+'MPI poz sek 3-IIP other sec. 3'!B26+'MPI poz sek 5-IIP other sec5'!C26</f>
        <v>75684</v>
      </c>
      <c r="D27" s="10">
        <f>+I27+'MPI poz sek 2-IIP other sec 2'!N28+'MPI poz sek 4-IIP other sec4'!B26+'MPI poz sek 5-IIP other sec5'!F26</f>
        <v>286123</v>
      </c>
      <c r="E27" s="10">
        <f t="shared" si="2"/>
        <v>-160362</v>
      </c>
      <c r="F27" s="10">
        <f t="shared" si="3"/>
        <v>35961</v>
      </c>
      <c r="G27" s="10">
        <v>18048</v>
      </c>
      <c r="H27" s="10">
        <v>17913</v>
      </c>
      <c r="I27" s="10">
        <f t="shared" si="4"/>
        <v>196323</v>
      </c>
      <c r="J27" s="10">
        <v>142304</v>
      </c>
      <c r="K27" s="10">
        <v>54019</v>
      </c>
      <c r="L27" s="50"/>
    </row>
    <row r="28" spans="1:12" s="20" customFormat="1" ht="21.75" customHeight="1" x14ac:dyDescent="0.2">
      <c r="A28" s="69" t="s">
        <v>36</v>
      </c>
      <c r="B28" s="70">
        <f t="shared" si="1"/>
        <v>-220392</v>
      </c>
      <c r="C28" s="70">
        <f>+F28+'MPI poz sek 2-IIP other sec 2'!C29+'MPI poz sek 3-IIP other sec. 3'!B27+'MPI poz sek 5-IIP other sec5'!C27</f>
        <v>80997</v>
      </c>
      <c r="D28" s="70">
        <f>+I28+'MPI poz sek 2-IIP other sec 2'!N29+'MPI poz sek 4-IIP other sec4'!B27+'MPI poz sek 5-IIP other sec5'!F27</f>
        <v>301389</v>
      </c>
      <c r="E28" s="70">
        <f t="shared" si="2"/>
        <v>-169480</v>
      </c>
      <c r="F28" s="70">
        <f t="shared" si="3"/>
        <v>38744</v>
      </c>
      <c r="G28" s="70">
        <v>19463</v>
      </c>
      <c r="H28" s="70">
        <v>19281</v>
      </c>
      <c r="I28" s="70">
        <f t="shared" si="4"/>
        <v>208224</v>
      </c>
      <c r="J28" s="70">
        <v>150337</v>
      </c>
      <c r="K28" s="70">
        <v>57887</v>
      </c>
      <c r="L28" s="50"/>
    </row>
    <row r="29" spans="1:12" s="20" customFormat="1" ht="21.75" customHeight="1" x14ac:dyDescent="0.2">
      <c r="A29" s="9" t="s">
        <v>37</v>
      </c>
      <c r="B29" s="10">
        <f t="shared" si="1"/>
        <v>-196808</v>
      </c>
      <c r="C29" s="10">
        <f>+F29+'MPI poz sek 2-IIP other sec 2'!C30+'MPI poz sek 3-IIP other sec. 3'!B28+'MPI poz sek 5-IIP other sec5'!C28</f>
        <v>76356</v>
      </c>
      <c r="D29" s="10">
        <f>+I29+'MPI poz sek 2-IIP other sec 2'!N30+'MPI poz sek 4-IIP other sec4'!B28+'MPI poz sek 5-IIP other sec5'!F28</f>
        <v>273164</v>
      </c>
      <c r="E29" s="10">
        <f t="shared" si="2"/>
        <v>-148903</v>
      </c>
      <c r="F29" s="10">
        <f t="shared" si="3"/>
        <v>39429</v>
      </c>
      <c r="G29" s="10">
        <v>21788</v>
      </c>
      <c r="H29" s="10">
        <v>17641</v>
      </c>
      <c r="I29" s="10">
        <f t="shared" si="4"/>
        <v>188332</v>
      </c>
      <c r="J29" s="10">
        <v>134792</v>
      </c>
      <c r="K29" s="10">
        <v>53540</v>
      </c>
      <c r="L29" s="50"/>
    </row>
    <row r="30" spans="1:12" s="20" customFormat="1" ht="21.75" customHeight="1" x14ac:dyDescent="0.2">
      <c r="A30" s="69" t="s">
        <v>38</v>
      </c>
      <c r="B30" s="71">
        <f t="shared" si="1"/>
        <v>-173321</v>
      </c>
      <c r="C30" s="71">
        <f>+F30+'MPI poz sek 2-IIP other sec 2'!C31+'MPI poz sek 3-IIP other sec. 3'!B29+'MPI poz sek 5-IIP other sec5'!C29</f>
        <v>62027</v>
      </c>
      <c r="D30" s="71">
        <f>+I30+'MPI poz sek 2-IIP other sec 2'!N31+'MPI poz sek 4-IIP other sec4'!B29+'MPI poz sek 5-IIP other sec5'!F29</f>
        <v>235348</v>
      </c>
      <c r="E30" s="71">
        <f t="shared" si="2"/>
        <v>-125614</v>
      </c>
      <c r="F30" s="71">
        <f t="shared" si="3"/>
        <v>32890</v>
      </c>
      <c r="G30" s="71">
        <v>17765</v>
      </c>
      <c r="H30" s="71">
        <v>15125</v>
      </c>
      <c r="I30" s="71">
        <f t="shared" si="4"/>
        <v>158504</v>
      </c>
      <c r="J30" s="71">
        <v>109876</v>
      </c>
      <c r="K30" s="71">
        <v>48628</v>
      </c>
      <c r="L30" s="50"/>
    </row>
    <row r="31" spans="1:12" s="20" customFormat="1" ht="21.75" customHeight="1" x14ac:dyDescent="0.2">
      <c r="A31" s="9" t="s">
        <v>39</v>
      </c>
      <c r="B31" s="10">
        <f t="shared" si="1"/>
        <v>-154636</v>
      </c>
      <c r="C31" s="10">
        <f>+F31+'MPI poz sek 2-IIP other sec 2'!C32+'MPI poz sek 3-IIP other sec. 3'!B30+'MPI poz sek 5-IIP other sec5'!C30</f>
        <v>57265</v>
      </c>
      <c r="D31" s="10">
        <f>+I31+'MPI poz sek 2-IIP other sec 2'!N32+'MPI poz sek 4-IIP other sec4'!B30+'MPI poz sek 5-IIP other sec5'!F30</f>
        <v>211901</v>
      </c>
      <c r="E31" s="10">
        <f t="shared" si="2"/>
        <v>-111764</v>
      </c>
      <c r="F31" s="10">
        <f t="shared" si="3"/>
        <v>30953</v>
      </c>
      <c r="G31" s="10">
        <v>15849</v>
      </c>
      <c r="H31" s="10">
        <v>15104</v>
      </c>
      <c r="I31" s="10">
        <f t="shared" si="4"/>
        <v>142717</v>
      </c>
      <c r="J31" s="10">
        <v>96604</v>
      </c>
      <c r="K31" s="10">
        <v>46113</v>
      </c>
      <c r="L31" s="50"/>
    </row>
    <row r="32" spans="1:12" s="20" customFormat="1" ht="21.75" customHeight="1" x14ac:dyDescent="0.2">
      <c r="A32" s="69" t="s">
        <v>40</v>
      </c>
      <c r="B32" s="70">
        <f t="shared" si="1"/>
        <v>-173863</v>
      </c>
      <c r="C32" s="70">
        <f>+F32+'MPI poz sek 2-IIP other sec 2'!C33+'MPI poz sek 3-IIP other sec. 3'!B31+'MPI poz sek 5-IIP other sec5'!C31</f>
        <v>66699</v>
      </c>
      <c r="D32" s="70">
        <f>+I32+'MPI poz sek 2-IIP other sec 2'!N33+'MPI poz sek 4-IIP other sec4'!B31+'MPI poz sek 5-IIP other sec5'!F31</f>
        <v>240562</v>
      </c>
      <c r="E32" s="70">
        <f t="shared" si="2"/>
        <v>-126281</v>
      </c>
      <c r="F32" s="70">
        <f t="shared" si="3"/>
        <v>35512</v>
      </c>
      <c r="G32" s="70">
        <v>18552</v>
      </c>
      <c r="H32" s="70">
        <v>16960</v>
      </c>
      <c r="I32" s="70">
        <f t="shared" si="4"/>
        <v>161793</v>
      </c>
      <c r="J32" s="70">
        <v>112413</v>
      </c>
      <c r="K32" s="70">
        <v>49380</v>
      </c>
      <c r="L32" s="50"/>
    </row>
    <row r="33" spans="1:12" s="20" customFormat="1" ht="21.75" customHeight="1" x14ac:dyDescent="0.2">
      <c r="A33" s="9" t="s">
        <v>41</v>
      </c>
      <c r="B33" s="10">
        <f t="shared" si="1"/>
        <v>-190547</v>
      </c>
      <c r="C33" s="10">
        <f>+F33+'MPI poz sek 2-IIP other sec 2'!C34+'MPI poz sek 3-IIP other sec. 3'!B32+'MPI poz sek 5-IIP other sec5'!C32</f>
        <v>74395</v>
      </c>
      <c r="D33" s="10">
        <f>+I33+'MPI poz sek 2-IIP other sec 2'!N34+'MPI poz sek 4-IIP other sec4'!B32+'MPI poz sek 5-IIP other sec5'!F32</f>
        <v>264942</v>
      </c>
      <c r="E33" s="10">
        <f t="shared" si="2"/>
        <v>-142148</v>
      </c>
      <c r="F33" s="10">
        <f t="shared" si="3"/>
        <v>39391</v>
      </c>
      <c r="G33" s="10">
        <v>21285</v>
      </c>
      <c r="H33" s="10">
        <v>18106</v>
      </c>
      <c r="I33" s="10">
        <f t="shared" si="4"/>
        <v>181539</v>
      </c>
      <c r="J33" s="10">
        <v>126690</v>
      </c>
      <c r="K33" s="10">
        <v>54849</v>
      </c>
      <c r="L33" s="50"/>
    </row>
    <row r="34" spans="1:12" s="20" customFormat="1" ht="21.75" customHeight="1" x14ac:dyDescent="0.2">
      <c r="A34" s="69" t="s">
        <v>42</v>
      </c>
      <c r="B34" s="71">
        <f t="shared" si="1"/>
        <v>-190140</v>
      </c>
      <c r="C34" s="71">
        <f>+F34+'MPI poz sek 2-IIP other sec 2'!C35+'MPI poz sek 3-IIP other sec. 3'!B33+'MPI poz sek 5-IIP other sec5'!C33</f>
        <v>74569</v>
      </c>
      <c r="D34" s="71">
        <f>+I34+'MPI poz sek 2-IIP other sec 2'!N35+'MPI poz sek 4-IIP other sec4'!B33+'MPI poz sek 5-IIP other sec5'!F33</f>
        <v>264709</v>
      </c>
      <c r="E34" s="71">
        <f t="shared" si="2"/>
        <v>-138800</v>
      </c>
      <c r="F34" s="71">
        <f t="shared" si="3"/>
        <v>39809</v>
      </c>
      <c r="G34" s="71">
        <v>21791</v>
      </c>
      <c r="H34" s="71">
        <v>18018</v>
      </c>
      <c r="I34" s="71">
        <f t="shared" si="4"/>
        <v>178609</v>
      </c>
      <c r="J34" s="71">
        <v>124562</v>
      </c>
      <c r="K34" s="71">
        <v>54047</v>
      </c>
      <c r="L34" s="50"/>
    </row>
    <row r="35" spans="1:12" s="20" customFormat="1" ht="21.75" customHeight="1" x14ac:dyDescent="0.2">
      <c r="A35" s="9" t="s">
        <v>43</v>
      </c>
      <c r="B35" s="10">
        <f t="shared" si="1"/>
        <v>-174114</v>
      </c>
      <c r="C35" s="10">
        <f>+F35+'MPI poz sek 2-IIP other sec 2'!C36+'MPI poz sek 3-IIP other sec. 3'!B34+'MPI poz sek 5-IIP other sec5'!C34</f>
        <v>78961</v>
      </c>
      <c r="D35" s="10">
        <f>+I35+'MPI poz sek 2-IIP other sec 2'!N36+'MPI poz sek 4-IIP other sec4'!B34+'MPI poz sek 5-IIP other sec5'!F34</f>
        <v>253075</v>
      </c>
      <c r="E35" s="10">
        <f t="shared" si="2"/>
        <v>-137820</v>
      </c>
      <c r="F35" s="10">
        <f t="shared" si="3"/>
        <v>52829</v>
      </c>
      <c r="G35" s="10">
        <v>22083</v>
      </c>
      <c r="H35" s="10">
        <v>30746</v>
      </c>
      <c r="I35" s="10">
        <f t="shared" si="4"/>
        <v>190649</v>
      </c>
      <c r="J35" s="10">
        <v>123639</v>
      </c>
      <c r="K35" s="10">
        <v>67010</v>
      </c>
      <c r="L35" s="50"/>
    </row>
    <row r="36" spans="1:12" s="20" customFormat="1" ht="21.75" customHeight="1" x14ac:dyDescent="0.2">
      <c r="A36" s="69" t="s">
        <v>44</v>
      </c>
      <c r="B36" s="70">
        <f t="shared" si="1"/>
        <v>-157439</v>
      </c>
      <c r="C36" s="70">
        <f>+F36+'MPI poz sek 2-IIP other sec 2'!C37+'MPI poz sek 3-IIP other sec. 3'!B35+'MPI poz sek 5-IIP other sec5'!C35</f>
        <v>75514</v>
      </c>
      <c r="D36" s="70">
        <f>+I36+'MPI poz sek 2-IIP other sec 2'!N37+'MPI poz sek 4-IIP other sec4'!B35+'MPI poz sek 5-IIP other sec5'!F35</f>
        <v>232953</v>
      </c>
      <c r="E36" s="70">
        <f t="shared" si="2"/>
        <v>-117416</v>
      </c>
      <c r="F36" s="70">
        <f t="shared" si="3"/>
        <v>47876</v>
      </c>
      <c r="G36" s="70">
        <v>18779</v>
      </c>
      <c r="H36" s="70">
        <v>29097</v>
      </c>
      <c r="I36" s="70">
        <f t="shared" si="4"/>
        <v>165292</v>
      </c>
      <c r="J36" s="70">
        <v>103849</v>
      </c>
      <c r="K36" s="70">
        <v>61443</v>
      </c>
      <c r="L36" s="50"/>
    </row>
    <row r="37" spans="1:12" s="20" customFormat="1" ht="21.75" customHeight="1" x14ac:dyDescent="0.2">
      <c r="A37" s="9" t="s">
        <v>45</v>
      </c>
      <c r="B37" s="10">
        <f t="shared" si="1"/>
        <v>-187834</v>
      </c>
      <c r="C37" s="10">
        <f>+F37+'MPI poz sek 2-IIP other sec 2'!C38+'MPI poz sek 3-IIP other sec. 3'!B36+'MPI poz sek 5-IIP other sec5'!C36</f>
        <v>87392</v>
      </c>
      <c r="D37" s="10">
        <f>+I37+'MPI poz sek 2-IIP other sec 2'!N38+'MPI poz sek 4-IIP other sec4'!B36+'MPI poz sek 5-IIP other sec5'!F36</f>
        <v>275226</v>
      </c>
      <c r="E37" s="10">
        <f t="shared" si="2"/>
        <v>-141257</v>
      </c>
      <c r="F37" s="10">
        <f t="shared" si="3"/>
        <v>55621</v>
      </c>
      <c r="G37" s="10">
        <v>21095</v>
      </c>
      <c r="H37" s="10">
        <v>34526</v>
      </c>
      <c r="I37" s="10">
        <f t="shared" si="4"/>
        <v>196878</v>
      </c>
      <c r="J37" s="10">
        <v>125209</v>
      </c>
      <c r="K37" s="10">
        <v>71669</v>
      </c>
      <c r="L37" s="50"/>
    </row>
    <row r="38" spans="1:12" s="20" customFormat="1" ht="21.75" customHeight="1" x14ac:dyDescent="0.2">
      <c r="A38" s="69" t="s">
        <v>46</v>
      </c>
      <c r="B38" s="71">
        <f t="shared" si="1"/>
        <v>-196991</v>
      </c>
      <c r="C38" s="71">
        <f>+F38+'MPI poz sek 2-IIP other sec 2'!C39+'MPI poz sek 3-IIP other sec. 3'!B37+'MPI poz sek 5-IIP other sec5'!C37</f>
        <v>93540</v>
      </c>
      <c r="D38" s="71">
        <f>+I38+'MPI poz sek 2-IIP other sec 2'!N39+'MPI poz sek 4-IIP other sec4'!B37+'MPI poz sek 5-IIP other sec5'!F37</f>
        <v>290531</v>
      </c>
      <c r="E38" s="71">
        <f t="shared" si="2"/>
        <v>-144875</v>
      </c>
      <c r="F38" s="71">
        <f t="shared" si="3"/>
        <v>61534</v>
      </c>
      <c r="G38" s="71">
        <v>22325</v>
      </c>
      <c r="H38" s="71">
        <v>39209</v>
      </c>
      <c r="I38" s="71">
        <f t="shared" si="4"/>
        <v>206409</v>
      </c>
      <c r="J38" s="71">
        <v>134612</v>
      </c>
      <c r="K38" s="71">
        <v>71797</v>
      </c>
      <c r="L38" s="50"/>
    </row>
    <row r="39" spans="1:12" s="20" customFormat="1" ht="21.75" customHeight="1" x14ac:dyDescent="0.2">
      <c r="A39" s="9" t="s">
        <v>47</v>
      </c>
      <c r="B39" s="10">
        <f t="shared" si="1"/>
        <v>-215184</v>
      </c>
      <c r="C39" s="10">
        <f>+F39+'MPI poz sek 2-IIP other sec 2'!C40+'MPI poz sek 3-IIP other sec. 3'!B38+'MPI poz sek 5-IIP other sec5'!C38</f>
        <v>104884</v>
      </c>
      <c r="D39" s="10">
        <f>+I39+'MPI poz sek 2-IIP other sec 2'!N40+'MPI poz sek 4-IIP other sec4'!B38+'MPI poz sek 5-IIP other sec5'!F38</f>
        <v>320068</v>
      </c>
      <c r="E39" s="10">
        <f t="shared" si="2"/>
        <v>-154211</v>
      </c>
      <c r="F39" s="10">
        <f t="shared" si="3"/>
        <v>69151</v>
      </c>
      <c r="G39" s="10">
        <v>25808</v>
      </c>
      <c r="H39" s="10">
        <v>43343</v>
      </c>
      <c r="I39" s="10">
        <f t="shared" si="4"/>
        <v>223362</v>
      </c>
      <c r="J39" s="10">
        <v>144375</v>
      </c>
      <c r="K39" s="10">
        <v>78987</v>
      </c>
      <c r="L39" s="50"/>
    </row>
    <row r="40" spans="1:12" s="20" customFormat="1" ht="21.75" customHeight="1" x14ac:dyDescent="0.2">
      <c r="A40" s="69" t="s">
        <v>48</v>
      </c>
      <c r="B40" s="70">
        <f t="shared" si="1"/>
        <v>-218920</v>
      </c>
      <c r="C40" s="70">
        <f>+F40+'MPI poz sek 2-IIP other sec 2'!C41+'MPI poz sek 3-IIP other sec. 3'!B39+'MPI poz sek 5-IIP other sec5'!C39</f>
        <v>110439</v>
      </c>
      <c r="D40" s="70">
        <f>+I40+'MPI poz sek 2-IIP other sec 2'!N41+'MPI poz sek 4-IIP other sec4'!B39+'MPI poz sek 5-IIP other sec5'!F39</f>
        <v>329359</v>
      </c>
      <c r="E40" s="70">
        <f t="shared" si="2"/>
        <v>-157918</v>
      </c>
      <c r="F40" s="70">
        <f t="shared" si="3"/>
        <v>73770</v>
      </c>
      <c r="G40" s="70">
        <v>27623</v>
      </c>
      <c r="H40" s="70">
        <v>46147</v>
      </c>
      <c r="I40" s="70">
        <f t="shared" si="4"/>
        <v>231688</v>
      </c>
      <c r="J40" s="70">
        <v>148314</v>
      </c>
      <c r="K40" s="70">
        <v>83374</v>
      </c>
      <c r="L40" s="50"/>
    </row>
    <row r="41" spans="1:12" s="20" customFormat="1" ht="21.75" customHeight="1" x14ac:dyDescent="0.2">
      <c r="A41" s="9" t="s">
        <v>49</v>
      </c>
      <c r="B41" s="10">
        <f t="shared" si="1"/>
        <v>-185815</v>
      </c>
      <c r="C41" s="10">
        <f>+F41+'MPI poz sek 2-IIP other sec 2'!C42+'MPI poz sek 3-IIP other sec. 3'!B40+'MPI poz sek 5-IIP other sec5'!C40</f>
        <v>98740</v>
      </c>
      <c r="D41" s="10">
        <f>+I41+'MPI poz sek 2-IIP other sec 2'!N42+'MPI poz sek 4-IIP other sec4'!B40+'MPI poz sek 5-IIP other sec5'!F40</f>
        <v>284555</v>
      </c>
      <c r="E41" s="10">
        <f t="shared" si="2"/>
        <v>-132023</v>
      </c>
      <c r="F41" s="10">
        <f t="shared" si="3"/>
        <v>67748</v>
      </c>
      <c r="G41" s="10">
        <v>26604</v>
      </c>
      <c r="H41" s="10">
        <v>41144</v>
      </c>
      <c r="I41" s="10">
        <f t="shared" si="4"/>
        <v>199771</v>
      </c>
      <c r="J41" s="10">
        <v>123243</v>
      </c>
      <c r="K41" s="10">
        <v>76528</v>
      </c>
      <c r="L41" s="50"/>
    </row>
    <row r="42" spans="1:12" s="20" customFormat="1" ht="21.75" customHeight="1" x14ac:dyDescent="0.2">
      <c r="A42" s="69" t="s">
        <v>50</v>
      </c>
      <c r="B42" s="71">
        <f t="shared" si="1"/>
        <v>-181947</v>
      </c>
      <c r="C42" s="71">
        <f>+F42+'MPI poz sek 2-IIP other sec 2'!C43+'MPI poz sek 3-IIP other sec. 3'!B41+'MPI poz sek 5-IIP other sec5'!C41</f>
        <v>92785</v>
      </c>
      <c r="D42" s="71">
        <f>+I42+'MPI poz sek 2-IIP other sec 2'!N43+'MPI poz sek 4-IIP other sec4'!B41+'MPI poz sek 5-IIP other sec5'!F41</f>
        <v>274732</v>
      </c>
      <c r="E42" s="71">
        <f t="shared" si="2"/>
        <v>-127090</v>
      </c>
      <c r="F42" s="71">
        <f t="shared" si="3"/>
        <v>64716</v>
      </c>
      <c r="G42" s="71">
        <v>28106</v>
      </c>
      <c r="H42" s="71">
        <v>36610</v>
      </c>
      <c r="I42" s="71">
        <f t="shared" si="4"/>
        <v>191806</v>
      </c>
      <c r="J42" s="71">
        <v>116899</v>
      </c>
      <c r="K42" s="71">
        <v>74907</v>
      </c>
      <c r="L42" s="50"/>
    </row>
    <row r="43" spans="1:12" s="20" customFormat="1" ht="21.75" customHeight="1" x14ac:dyDescent="0.2">
      <c r="A43" s="9" t="s">
        <v>51</v>
      </c>
      <c r="B43" s="10">
        <f t="shared" si="1"/>
        <v>-198094</v>
      </c>
      <c r="C43" s="10">
        <f>+F43+'MPI poz sek 2-IIP other sec 2'!C44+'MPI poz sek 3-IIP other sec. 3'!B42+'MPI poz sek 5-IIP other sec5'!C42</f>
        <v>102175</v>
      </c>
      <c r="D43" s="10">
        <f>+I43+'MPI poz sek 2-IIP other sec 2'!N44+'MPI poz sek 4-IIP other sec4'!B42+'MPI poz sek 5-IIP other sec5'!F42</f>
        <v>300269</v>
      </c>
      <c r="E43" s="10">
        <f t="shared" si="2"/>
        <v>-139546</v>
      </c>
      <c r="F43" s="10">
        <f t="shared" si="3"/>
        <v>70094</v>
      </c>
      <c r="G43" s="10">
        <v>30356</v>
      </c>
      <c r="H43" s="10">
        <v>39738</v>
      </c>
      <c r="I43" s="10">
        <f t="shared" si="4"/>
        <v>209640</v>
      </c>
      <c r="J43" s="10">
        <v>128308</v>
      </c>
      <c r="K43" s="10">
        <v>81332</v>
      </c>
      <c r="L43" s="50"/>
    </row>
    <row r="44" spans="1:12" s="20" customFormat="1" ht="21.75" customHeight="1" x14ac:dyDescent="0.2">
      <c r="A44" s="69" t="s">
        <v>52</v>
      </c>
      <c r="B44" s="70">
        <f t="shared" si="1"/>
        <v>-185106</v>
      </c>
      <c r="C44" s="70">
        <f>+F44+'MPI poz sek 2-IIP other sec 2'!C45+'MPI poz sek 3-IIP other sec. 3'!B43+'MPI poz sek 5-IIP other sec5'!C43</f>
        <v>94857</v>
      </c>
      <c r="D44" s="70">
        <f>+I44+'MPI poz sek 2-IIP other sec 2'!N45+'MPI poz sek 4-IIP other sec4'!B43+'MPI poz sek 5-IIP other sec5'!F43</f>
        <v>279963</v>
      </c>
      <c r="E44" s="70">
        <f t="shared" si="2"/>
        <v>-129991</v>
      </c>
      <c r="F44" s="70">
        <f t="shared" si="3"/>
        <v>64960</v>
      </c>
      <c r="G44" s="70">
        <v>28102</v>
      </c>
      <c r="H44" s="70">
        <v>36858</v>
      </c>
      <c r="I44" s="70">
        <f t="shared" si="4"/>
        <v>194951</v>
      </c>
      <c r="J44" s="70">
        <v>117641</v>
      </c>
      <c r="K44" s="70">
        <v>77310</v>
      </c>
      <c r="L44" s="50"/>
    </row>
    <row r="45" spans="1:12" s="20" customFormat="1" ht="21.75" customHeight="1" x14ac:dyDescent="0.2">
      <c r="A45" s="9" t="s">
        <v>53</v>
      </c>
      <c r="B45" s="10">
        <f t="shared" si="1"/>
        <v>-196686</v>
      </c>
      <c r="C45" s="10">
        <f>+F45+'MPI poz sek 2-IIP other sec 2'!C46+'MPI poz sek 3-IIP other sec. 3'!B44+'MPI poz sek 5-IIP other sec5'!C44</f>
        <v>101955</v>
      </c>
      <c r="D45" s="10">
        <f>+I45+'MPI poz sek 2-IIP other sec 2'!N46+'MPI poz sek 4-IIP other sec4'!B44+'MPI poz sek 5-IIP other sec5'!F44</f>
        <v>298641</v>
      </c>
      <c r="E45" s="10">
        <f t="shared" si="2"/>
        <v>-138524</v>
      </c>
      <c r="F45" s="10">
        <f t="shared" si="3"/>
        <v>69691</v>
      </c>
      <c r="G45" s="10">
        <v>30584</v>
      </c>
      <c r="H45" s="10">
        <v>39107</v>
      </c>
      <c r="I45" s="10">
        <f t="shared" si="4"/>
        <v>208215</v>
      </c>
      <c r="J45" s="10">
        <v>127760</v>
      </c>
      <c r="K45" s="10">
        <v>80455</v>
      </c>
      <c r="L45" s="50"/>
    </row>
    <row r="46" spans="1:12" s="20" customFormat="1" ht="21.75" customHeight="1" x14ac:dyDescent="0.2">
      <c r="A46" s="69" t="s">
        <v>54</v>
      </c>
      <c r="B46" s="71">
        <f t="shared" si="1"/>
        <v>-206945</v>
      </c>
      <c r="C46" s="71">
        <f>+F46+'MPI poz sek 2-IIP other sec 2'!C47+'MPI poz sek 3-IIP other sec. 3'!B45+'MPI poz sek 5-IIP other sec5'!C45</f>
        <v>105042</v>
      </c>
      <c r="D46" s="71">
        <f>+I46+'MPI poz sek 2-IIP other sec 2'!N47+'MPI poz sek 4-IIP other sec4'!B45+'MPI poz sek 5-IIP other sec5'!F45</f>
        <v>311987</v>
      </c>
      <c r="E46" s="71">
        <f t="shared" si="2"/>
        <v>-146809</v>
      </c>
      <c r="F46" s="71">
        <f t="shared" si="3"/>
        <v>71363</v>
      </c>
      <c r="G46" s="71">
        <v>31091</v>
      </c>
      <c r="H46" s="71">
        <v>40272</v>
      </c>
      <c r="I46" s="71">
        <f t="shared" si="4"/>
        <v>218172</v>
      </c>
      <c r="J46" s="71">
        <v>134358</v>
      </c>
      <c r="K46" s="71">
        <v>83814</v>
      </c>
      <c r="L46" s="50"/>
    </row>
    <row r="47" spans="1:12" s="20" customFormat="1" ht="21.75" customHeight="1" x14ac:dyDescent="0.2">
      <c r="A47" s="9" t="s">
        <v>55</v>
      </c>
      <c r="B47" s="10">
        <f t="shared" si="1"/>
        <v>-195496</v>
      </c>
      <c r="C47" s="10">
        <f>+F47+'MPI poz sek 2-IIP other sec 2'!C48+'MPI poz sek 3-IIP other sec. 3'!B46+'MPI poz sek 5-IIP other sec5'!C46</f>
        <v>105262</v>
      </c>
      <c r="D47" s="10">
        <f>+I47+'MPI poz sek 2-IIP other sec 2'!N48+'MPI poz sek 4-IIP other sec4'!B46+'MPI poz sek 5-IIP other sec5'!F46</f>
        <v>300758</v>
      </c>
      <c r="E47" s="10">
        <f t="shared" si="2"/>
        <v>-143247</v>
      </c>
      <c r="F47" s="10">
        <f t="shared" si="3"/>
        <v>69358</v>
      </c>
      <c r="G47" s="10">
        <v>29902</v>
      </c>
      <c r="H47" s="10">
        <v>39456</v>
      </c>
      <c r="I47" s="10">
        <f t="shared" si="4"/>
        <v>212605</v>
      </c>
      <c r="J47" s="10">
        <v>128837</v>
      </c>
      <c r="K47" s="10">
        <v>83768</v>
      </c>
      <c r="L47" s="50"/>
    </row>
    <row r="48" spans="1:12" s="20" customFormat="1" ht="21.75" customHeight="1" x14ac:dyDescent="0.2">
      <c r="A48" s="69" t="s">
        <v>56</v>
      </c>
      <c r="B48" s="70">
        <f t="shared" si="1"/>
        <v>-192554</v>
      </c>
      <c r="C48" s="70">
        <f>+F48+'MPI poz sek 2-IIP other sec 2'!C49+'MPI poz sek 3-IIP other sec. 3'!B47+'MPI poz sek 5-IIP other sec5'!C47</f>
        <v>102348</v>
      </c>
      <c r="D48" s="70">
        <f>+I48+'MPI poz sek 2-IIP other sec 2'!N49+'MPI poz sek 4-IIP other sec4'!B47+'MPI poz sek 5-IIP other sec5'!F47</f>
        <v>294902</v>
      </c>
      <c r="E48" s="70">
        <f t="shared" si="2"/>
        <v>-141507</v>
      </c>
      <c r="F48" s="70">
        <f t="shared" si="3"/>
        <v>65751</v>
      </c>
      <c r="G48" s="70">
        <v>30065</v>
      </c>
      <c r="H48" s="70">
        <v>35686</v>
      </c>
      <c r="I48" s="70">
        <f t="shared" si="4"/>
        <v>207258</v>
      </c>
      <c r="J48" s="70">
        <v>121363</v>
      </c>
      <c r="K48" s="70">
        <v>85895</v>
      </c>
      <c r="L48" s="50"/>
    </row>
    <row r="49" spans="1:12" s="20" customFormat="1" ht="21.75" customHeight="1" x14ac:dyDescent="0.2">
      <c r="A49" s="9" t="s">
        <v>57</v>
      </c>
      <c r="B49" s="10">
        <f t="shared" si="1"/>
        <v>-207435</v>
      </c>
      <c r="C49" s="10">
        <f>+F49+'MPI poz sek 2-IIP other sec 2'!C50+'MPI poz sek 3-IIP other sec. 3'!B48+'MPI poz sek 5-IIP other sec5'!C48</f>
        <v>108615</v>
      </c>
      <c r="D49" s="10">
        <f>+I49+'MPI poz sek 2-IIP other sec 2'!N50+'MPI poz sek 4-IIP other sec4'!B48+'MPI poz sek 5-IIP other sec5'!F48</f>
        <v>316050</v>
      </c>
      <c r="E49" s="10">
        <f t="shared" si="2"/>
        <v>-154152</v>
      </c>
      <c r="F49" s="10">
        <f t="shared" si="3"/>
        <v>70178</v>
      </c>
      <c r="G49" s="10">
        <v>32212</v>
      </c>
      <c r="H49" s="10">
        <v>37966</v>
      </c>
      <c r="I49" s="10">
        <f t="shared" si="4"/>
        <v>224330</v>
      </c>
      <c r="J49" s="10">
        <v>131463</v>
      </c>
      <c r="K49" s="10">
        <v>92867</v>
      </c>
      <c r="L49" s="50"/>
    </row>
    <row r="50" spans="1:12" s="20" customFormat="1" ht="21.75" customHeight="1" x14ac:dyDescent="0.2">
      <c r="A50" s="69" t="s">
        <v>58</v>
      </c>
      <c r="B50" s="71">
        <f t="shared" si="1"/>
        <v>-220968</v>
      </c>
      <c r="C50" s="71">
        <f>+F50+'MPI poz sek 2-IIP other sec 2'!C51+'MPI poz sek 3-IIP other sec. 3'!B49+'MPI poz sek 5-IIP other sec5'!C49</f>
        <v>109163</v>
      </c>
      <c r="D50" s="71">
        <f>+I50+'MPI poz sek 2-IIP other sec 2'!N51+'MPI poz sek 4-IIP other sec4'!B49+'MPI poz sek 5-IIP other sec5'!F49</f>
        <v>330131</v>
      </c>
      <c r="E50" s="71">
        <f t="shared" si="2"/>
        <v>-162838</v>
      </c>
      <c r="F50" s="71">
        <f t="shared" si="3"/>
        <v>70889</v>
      </c>
      <c r="G50" s="71">
        <v>33106</v>
      </c>
      <c r="H50" s="71">
        <v>37783</v>
      </c>
      <c r="I50" s="71">
        <f t="shared" si="4"/>
        <v>233727</v>
      </c>
      <c r="J50" s="71">
        <v>143518</v>
      </c>
      <c r="K50" s="71">
        <v>90209</v>
      </c>
      <c r="L50" s="50"/>
    </row>
    <row r="51" spans="1:12" s="38" customFormat="1" ht="21" customHeight="1" x14ac:dyDescent="0.2">
      <c r="A51" s="9" t="s">
        <v>124</v>
      </c>
      <c r="B51" s="36">
        <f t="shared" si="1"/>
        <v>-217223</v>
      </c>
      <c r="C51" s="36">
        <f>+F51+'MPI poz sek 2-IIP other sec 2'!C52+'MPI poz sek 3-IIP other sec. 3'!B50+'MPI poz sek 5-IIP other sec5'!C50</f>
        <v>112670</v>
      </c>
      <c r="D51" s="36">
        <f>+I51+'MPI poz sek 2-IIP other sec 2'!N52+'MPI poz sek 4-IIP other sec4'!B50+'MPI poz sek 5-IIP other sec5'!F50</f>
        <v>329893</v>
      </c>
      <c r="E51" s="36">
        <f t="shared" si="2"/>
        <v>-162718</v>
      </c>
      <c r="F51" s="36">
        <f t="shared" si="3"/>
        <v>71101</v>
      </c>
      <c r="G51" s="10">
        <v>31981</v>
      </c>
      <c r="H51" s="10">
        <v>39120</v>
      </c>
      <c r="I51" s="36">
        <f t="shared" si="4"/>
        <v>233819</v>
      </c>
      <c r="J51" s="10">
        <v>141958</v>
      </c>
      <c r="K51" s="10">
        <v>91861</v>
      </c>
      <c r="L51" s="50"/>
    </row>
    <row r="52" spans="1:12" s="38" customFormat="1" ht="21" customHeight="1" x14ac:dyDescent="0.2">
      <c r="A52" s="69" t="s">
        <v>125</v>
      </c>
      <c r="B52" s="73">
        <f t="shared" si="1"/>
        <v>-217691</v>
      </c>
      <c r="C52" s="73">
        <f>+F52+'MPI poz sek 2-IIP other sec 2'!C53+'MPI poz sek 3-IIP other sec. 3'!B51+'MPI poz sek 5-IIP other sec5'!C51</f>
        <v>118447</v>
      </c>
      <c r="D52" s="73">
        <f>+I52+'MPI poz sek 2-IIP other sec 2'!N53+'MPI poz sek 4-IIP other sec4'!B51+'MPI poz sek 5-IIP other sec5'!F51</f>
        <v>336138</v>
      </c>
      <c r="E52" s="73">
        <f t="shared" si="2"/>
        <v>-163401</v>
      </c>
      <c r="F52" s="73">
        <f t="shared" si="3"/>
        <v>72459</v>
      </c>
      <c r="G52" s="70">
        <v>33491</v>
      </c>
      <c r="H52" s="70">
        <v>38968</v>
      </c>
      <c r="I52" s="73">
        <f t="shared" si="4"/>
        <v>235860</v>
      </c>
      <c r="J52" s="70">
        <v>140597</v>
      </c>
      <c r="K52" s="70">
        <v>95263</v>
      </c>
      <c r="L52" s="50"/>
    </row>
    <row r="53" spans="1:12" s="38" customFormat="1" ht="21" customHeight="1" x14ac:dyDescent="0.2">
      <c r="A53" s="9" t="s">
        <v>126</v>
      </c>
      <c r="B53" s="36">
        <f t="shared" si="1"/>
        <v>-208082</v>
      </c>
      <c r="C53" s="36">
        <f>+F53+'MPI poz sek 2-IIP other sec 2'!C54+'MPI poz sek 3-IIP other sec. 3'!B52+'MPI poz sek 5-IIP other sec5'!C52</f>
        <v>112587</v>
      </c>
      <c r="D53" s="36">
        <f>+I53+'MPI poz sek 2-IIP other sec 2'!N54+'MPI poz sek 4-IIP other sec4'!B52+'MPI poz sek 5-IIP other sec5'!F52</f>
        <v>320669</v>
      </c>
      <c r="E53" s="36">
        <f t="shared" si="2"/>
        <v>-155744</v>
      </c>
      <c r="F53" s="36">
        <f t="shared" si="3"/>
        <v>69010</v>
      </c>
      <c r="G53" s="10">
        <v>32126</v>
      </c>
      <c r="H53" s="10">
        <v>36884</v>
      </c>
      <c r="I53" s="36">
        <f t="shared" si="4"/>
        <v>224754</v>
      </c>
      <c r="J53" s="10">
        <v>133313</v>
      </c>
      <c r="K53" s="10">
        <v>91441</v>
      </c>
      <c r="L53" s="50"/>
    </row>
    <row r="54" spans="1:12" s="38" customFormat="1" ht="21" customHeight="1" x14ac:dyDescent="0.2">
      <c r="A54" s="69" t="s">
        <v>127</v>
      </c>
      <c r="B54" s="74">
        <f t="shared" si="1"/>
        <v>-198339</v>
      </c>
      <c r="C54" s="74">
        <f>+F54+'MPI poz sek 2-IIP other sec 2'!C55+'MPI poz sek 3-IIP other sec. 3'!B53+'MPI poz sek 5-IIP other sec5'!C53</f>
        <v>106060</v>
      </c>
      <c r="D54" s="74">
        <f>+I54+'MPI poz sek 2-IIP other sec 2'!N55+'MPI poz sek 4-IIP other sec4'!B53+'MPI poz sek 5-IIP other sec5'!F53</f>
        <v>304399</v>
      </c>
      <c r="E54" s="74">
        <f t="shared" si="2"/>
        <v>-150991</v>
      </c>
      <c r="F54" s="74">
        <f t="shared" si="3"/>
        <v>65874</v>
      </c>
      <c r="G54" s="71">
        <v>30765</v>
      </c>
      <c r="H54" s="71">
        <v>35109</v>
      </c>
      <c r="I54" s="74">
        <f t="shared" si="4"/>
        <v>216865</v>
      </c>
      <c r="J54" s="71">
        <v>130301</v>
      </c>
      <c r="K54" s="71">
        <v>86564</v>
      </c>
      <c r="L54" s="50"/>
    </row>
    <row r="55" spans="1:12" s="38" customFormat="1" ht="21" customHeight="1" x14ac:dyDescent="0.2">
      <c r="A55" s="9" t="s">
        <v>131</v>
      </c>
      <c r="B55" s="36">
        <f t="shared" ref="B55:B58" si="5">+C55-D55</f>
        <v>-178825</v>
      </c>
      <c r="C55" s="36">
        <f>+F55+'MPI poz sek 2-IIP other sec 2'!C56+'MPI poz sek 3-IIP other sec. 3'!B54+'MPI poz sek 5-IIP other sec5'!C54</f>
        <v>102925</v>
      </c>
      <c r="D55" s="36">
        <f>+I55+'MPI poz sek 2-IIP other sec 2'!N56+'MPI poz sek 4-IIP other sec4'!B54+'MPI poz sek 5-IIP other sec5'!F54</f>
        <v>281750</v>
      </c>
      <c r="E55" s="36">
        <f t="shared" ref="E55:E58" si="6">+F55-I55</f>
        <v>-137589</v>
      </c>
      <c r="F55" s="36">
        <f t="shared" ref="F55:F58" si="7">+G55+H55</f>
        <v>61284</v>
      </c>
      <c r="G55" s="10">
        <v>28125</v>
      </c>
      <c r="H55" s="10">
        <v>33159</v>
      </c>
      <c r="I55" s="36">
        <f t="shared" ref="I55:I58" si="8">+J55+K55</f>
        <v>198873</v>
      </c>
      <c r="J55" s="10">
        <v>118696</v>
      </c>
      <c r="K55" s="10">
        <v>80177</v>
      </c>
      <c r="L55" s="50"/>
    </row>
    <row r="56" spans="1:12" s="38" customFormat="1" ht="21" customHeight="1" x14ac:dyDescent="0.2">
      <c r="A56" s="69" t="s">
        <v>132</v>
      </c>
      <c r="B56" s="73">
        <f t="shared" si="5"/>
        <v>-181856</v>
      </c>
      <c r="C56" s="73">
        <f>+F56+'MPI poz sek 2-IIP other sec 2'!C57+'MPI poz sek 3-IIP other sec. 3'!B55+'MPI poz sek 5-IIP other sec5'!C55</f>
        <v>108405</v>
      </c>
      <c r="D56" s="73">
        <f>+I56+'MPI poz sek 2-IIP other sec 2'!N57+'MPI poz sek 4-IIP other sec4'!B55+'MPI poz sek 5-IIP other sec5'!F55</f>
        <v>290261</v>
      </c>
      <c r="E56" s="73">
        <f t="shared" si="6"/>
        <v>-139369</v>
      </c>
      <c r="F56" s="73">
        <f t="shared" si="7"/>
        <v>63411</v>
      </c>
      <c r="G56" s="70">
        <v>28979</v>
      </c>
      <c r="H56" s="70">
        <v>34432</v>
      </c>
      <c r="I56" s="73">
        <f t="shared" si="8"/>
        <v>202780</v>
      </c>
      <c r="J56" s="70">
        <v>119141</v>
      </c>
      <c r="K56" s="70">
        <v>83639</v>
      </c>
      <c r="L56" s="50"/>
    </row>
    <row r="57" spans="1:12" s="38" customFormat="1" ht="21" customHeight="1" x14ac:dyDescent="0.2">
      <c r="A57" s="9" t="s">
        <v>133</v>
      </c>
      <c r="B57" s="36">
        <f t="shared" si="5"/>
        <v>-180283</v>
      </c>
      <c r="C57" s="36">
        <f>+F57+'MPI poz sek 2-IIP other sec 2'!C58+'MPI poz sek 3-IIP other sec. 3'!B56+'MPI poz sek 5-IIP other sec5'!C56</f>
        <v>111929</v>
      </c>
      <c r="D57" s="36">
        <f>+I57+'MPI poz sek 2-IIP other sec 2'!N58+'MPI poz sek 4-IIP other sec4'!B56+'MPI poz sek 5-IIP other sec5'!F56</f>
        <v>292212</v>
      </c>
      <c r="E57" s="36">
        <f t="shared" si="6"/>
        <v>-142410</v>
      </c>
      <c r="F57" s="36">
        <f t="shared" si="7"/>
        <v>64370</v>
      </c>
      <c r="G57" s="10">
        <v>31039</v>
      </c>
      <c r="H57" s="10">
        <v>33331</v>
      </c>
      <c r="I57" s="36">
        <f t="shared" si="8"/>
        <v>206780</v>
      </c>
      <c r="J57" s="10">
        <v>122536</v>
      </c>
      <c r="K57" s="10">
        <v>84244</v>
      </c>
      <c r="L57" s="50"/>
    </row>
    <row r="58" spans="1:12" s="38" customFormat="1" ht="21" customHeight="1" x14ac:dyDescent="0.2">
      <c r="A58" s="69" t="s">
        <v>134</v>
      </c>
      <c r="B58" s="74">
        <f t="shared" si="5"/>
        <v>-170141</v>
      </c>
      <c r="C58" s="74">
        <f>+F58+'MPI poz sek 2-IIP other sec 2'!C59+'MPI poz sek 3-IIP other sec. 3'!B57+'MPI poz sek 5-IIP other sec5'!C57</f>
        <v>114233</v>
      </c>
      <c r="D58" s="74">
        <f>+I58+'MPI poz sek 2-IIP other sec 2'!N59+'MPI poz sek 4-IIP other sec4'!B57+'MPI poz sek 5-IIP other sec5'!F57</f>
        <v>284374</v>
      </c>
      <c r="E58" s="74">
        <f t="shared" si="6"/>
        <v>-137652</v>
      </c>
      <c r="F58" s="74">
        <f t="shared" si="7"/>
        <v>62032</v>
      </c>
      <c r="G58" s="71">
        <v>28828</v>
      </c>
      <c r="H58" s="71">
        <v>33204</v>
      </c>
      <c r="I58" s="74">
        <f t="shared" si="8"/>
        <v>199684</v>
      </c>
      <c r="J58" s="71">
        <v>117455</v>
      </c>
      <c r="K58" s="71">
        <v>82229</v>
      </c>
      <c r="L58" s="50"/>
    </row>
    <row r="59" spans="1:12" s="38" customFormat="1" ht="21" customHeight="1" x14ac:dyDescent="0.2">
      <c r="A59" s="9" t="s">
        <v>135</v>
      </c>
      <c r="B59" s="36">
        <f t="shared" ref="B59:B62" si="9">+C59-D59</f>
        <v>-182644</v>
      </c>
      <c r="C59" s="36">
        <f>+F59+'MPI poz sek 2-IIP other sec 2'!C60+'MPI poz sek 3-IIP other sec. 3'!B58+'MPI poz sek 5-IIP other sec5'!C58</f>
        <v>121850</v>
      </c>
      <c r="D59" s="36">
        <f>+I59+'MPI poz sek 2-IIP other sec 2'!N60+'MPI poz sek 4-IIP other sec4'!B58+'MPI poz sek 5-IIP other sec5'!F58</f>
        <v>304494</v>
      </c>
      <c r="E59" s="36">
        <f t="shared" ref="E59:E62" si="10">+F59-I59</f>
        <v>-148430</v>
      </c>
      <c r="F59" s="36">
        <f t="shared" ref="F59:F62" si="11">+G59+H59</f>
        <v>66209</v>
      </c>
      <c r="G59" s="10">
        <v>30335</v>
      </c>
      <c r="H59" s="10">
        <v>35874</v>
      </c>
      <c r="I59" s="36">
        <f t="shared" ref="I59:I62" si="12">+J59+K59</f>
        <v>214639</v>
      </c>
      <c r="J59" s="10">
        <v>127247</v>
      </c>
      <c r="K59" s="10">
        <v>87392</v>
      </c>
      <c r="L59" s="50"/>
    </row>
    <row r="60" spans="1:12" s="38" customFormat="1" ht="21" customHeight="1" x14ac:dyDescent="0.2">
      <c r="A60" s="69" t="s">
        <v>136</v>
      </c>
      <c r="B60" s="73">
        <f t="shared" si="9"/>
        <v>-176268</v>
      </c>
      <c r="C60" s="73">
        <f>+F60+'MPI poz sek 2-IIP other sec 2'!C61+'MPI poz sek 3-IIP other sec. 3'!B59+'MPI poz sek 5-IIP other sec5'!C59</f>
        <v>118217</v>
      </c>
      <c r="D60" s="73">
        <f>+I60+'MPI poz sek 2-IIP other sec 2'!N61+'MPI poz sek 4-IIP other sec4'!B59+'MPI poz sek 5-IIP other sec5'!F59</f>
        <v>294485</v>
      </c>
      <c r="E60" s="73">
        <f t="shared" si="10"/>
        <v>-145989</v>
      </c>
      <c r="F60" s="73">
        <f t="shared" si="11"/>
        <v>61283</v>
      </c>
      <c r="G60" s="70">
        <v>25385</v>
      </c>
      <c r="H60" s="70">
        <v>35898</v>
      </c>
      <c r="I60" s="73">
        <f t="shared" si="12"/>
        <v>207272</v>
      </c>
      <c r="J60" s="70">
        <v>119802</v>
      </c>
      <c r="K60" s="70">
        <v>87470</v>
      </c>
      <c r="L60" s="50"/>
    </row>
    <row r="61" spans="1:12" s="38" customFormat="1" ht="21" customHeight="1" x14ac:dyDescent="0.2">
      <c r="A61" s="9" t="s">
        <v>137</v>
      </c>
      <c r="B61" s="36">
        <f t="shared" si="9"/>
        <v>-183367</v>
      </c>
      <c r="C61" s="36">
        <f>+F61+'MPI poz sek 2-IIP other sec 2'!C62+'MPI poz sek 3-IIP other sec. 3'!B60+'MPI poz sek 5-IIP other sec5'!C60</f>
        <v>121025</v>
      </c>
      <c r="D61" s="36">
        <f>+I61+'MPI poz sek 2-IIP other sec 2'!N62+'MPI poz sek 4-IIP other sec4'!B60+'MPI poz sek 5-IIP other sec5'!F60</f>
        <v>304392</v>
      </c>
      <c r="E61" s="36">
        <f t="shared" si="10"/>
        <v>-153387</v>
      </c>
      <c r="F61" s="36">
        <f t="shared" si="11"/>
        <v>62397</v>
      </c>
      <c r="G61" s="10">
        <v>26637</v>
      </c>
      <c r="H61" s="10">
        <v>35760</v>
      </c>
      <c r="I61" s="36">
        <f t="shared" si="12"/>
        <v>215784</v>
      </c>
      <c r="J61" s="10">
        <v>127571</v>
      </c>
      <c r="K61" s="10">
        <v>88213</v>
      </c>
      <c r="L61" s="50"/>
    </row>
    <row r="62" spans="1:12" s="38" customFormat="1" ht="21" customHeight="1" x14ac:dyDescent="0.2">
      <c r="A62" s="69" t="s">
        <v>138</v>
      </c>
      <c r="B62" s="74">
        <f t="shared" si="9"/>
        <v>-173268</v>
      </c>
      <c r="C62" s="74">
        <f>+F62+'MPI poz sek 2-IIP other sec 2'!C63+'MPI poz sek 3-IIP other sec. 3'!B61+'MPI poz sek 5-IIP other sec5'!C61</f>
        <v>112475</v>
      </c>
      <c r="D62" s="74">
        <f>+I62+'MPI poz sek 2-IIP other sec 2'!N63+'MPI poz sek 4-IIP other sec4'!B61+'MPI poz sek 5-IIP other sec5'!F61</f>
        <v>285743</v>
      </c>
      <c r="E62" s="74">
        <f t="shared" si="10"/>
        <v>-138989</v>
      </c>
      <c r="F62" s="74">
        <f t="shared" si="11"/>
        <v>63741</v>
      </c>
      <c r="G62" s="71">
        <v>26006</v>
      </c>
      <c r="H62" s="71">
        <v>37735</v>
      </c>
      <c r="I62" s="74">
        <f t="shared" si="12"/>
        <v>202730</v>
      </c>
      <c r="J62" s="71">
        <v>117892</v>
      </c>
      <c r="K62" s="71">
        <v>84838</v>
      </c>
      <c r="L62" s="50"/>
    </row>
    <row r="63" spans="1:12" s="38" customFormat="1" ht="21" customHeight="1" x14ac:dyDescent="0.2">
      <c r="A63" s="9" t="s">
        <v>139</v>
      </c>
      <c r="B63" s="36">
        <f t="shared" ref="B63:B70" si="13">+C63-D63</f>
        <v>-188953</v>
      </c>
      <c r="C63" s="36">
        <f>+F63+'MPI poz sek 2-IIP other sec 2'!C64+'MPI poz sek 3-IIP other sec. 3'!B62+'MPI poz sek 5-IIP other sec5'!C62</f>
        <v>121202</v>
      </c>
      <c r="D63" s="36">
        <f>+I63+'MPI poz sek 2-IIP other sec 2'!N64+'MPI poz sek 4-IIP other sec4'!B62+'MPI poz sek 5-IIP other sec5'!F62</f>
        <v>310155</v>
      </c>
      <c r="E63" s="36">
        <f t="shared" ref="E63:E70" si="14">+F63-I63</f>
        <v>-155273</v>
      </c>
      <c r="F63" s="36">
        <f t="shared" ref="F63:F70" si="15">+G63+H63</f>
        <v>64670</v>
      </c>
      <c r="G63" s="10">
        <v>25462</v>
      </c>
      <c r="H63" s="10">
        <v>39208</v>
      </c>
      <c r="I63" s="36">
        <f t="shared" ref="I63:I70" si="16">+J63+K63</f>
        <v>219943</v>
      </c>
      <c r="J63" s="10">
        <v>132604</v>
      </c>
      <c r="K63" s="10">
        <v>87339</v>
      </c>
      <c r="L63" s="50"/>
    </row>
    <row r="64" spans="1:12" s="38" customFormat="1" ht="21" customHeight="1" x14ac:dyDescent="0.2">
      <c r="A64" s="69" t="s">
        <v>140</v>
      </c>
      <c r="B64" s="73">
        <f t="shared" si="13"/>
        <v>-207474</v>
      </c>
      <c r="C64" s="73">
        <f>+F64+'MPI poz sek 2-IIP other sec 2'!C65+'MPI poz sek 3-IIP other sec. 3'!B63+'MPI poz sek 5-IIP other sec5'!C63</f>
        <v>127210</v>
      </c>
      <c r="D64" s="73">
        <f>+I64+'MPI poz sek 2-IIP other sec 2'!N65+'MPI poz sek 4-IIP other sec4'!B63+'MPI poz sek 5-IIP other sec5'!F63</f>
        <v>334684</v>
      </c>
      <c r="E64" s="73">
        <f t="shared" si="14"/>
        <v>-167073</v>
      </c>
      <c r="F64" s="73">
        <f t="shared" si="15"/>
        <v>68489</v>
      </c>
      <c r="G64" s="70">
        <v>27421</v>
      </c>
      <c r="H64" s="70">
        <v>41068</v>
      </c>
      <c r="I64" s="73">
        <f t="shared" si="16"/>
        <v>235562</v>
      </c>
      <c r="J64" s="70">
        <v>141630</v>
      </c>
      <c r="K64" s="70">
        <v>93932</v>
      </c>
      <c r="L64" s="50"/>
    </row>
    <row r="65" spans="1:12" s="38" customFormat="1" ht="21" customHeight="1" x14ac:dyDescent="0.2">
      <c r="A65" s="9" t="s">
        <v>141</v>
      </c>
      <c r="B65" s="36">
        <f t="shared" si="13"/>
        <v>-215513</v>
      </c>
      <c r="C65" s="36">
        <f>+F65+'MPI poz sek 2-IIP other sec 2'!C66+'MPI poz sek 3-IIP other sec. 3'!B64+'MPI poz sek 5-IIP other sec5'!C64</f>
        <v>132746</v>
      </c>
      <c r="D65" s="36">
        <f>+I65+'MPI poz sek 2-IIP other sec 2'!N66+'MPI poz sek 4-IIP other sec4'!B64+'MPI poz sek 5-IIP other sec5'!F64</f>
        <v>348259</v>
      </c>
      <c r="E65" s="36">
        <f t="shared" si="14"/>
        <v>-172216</v>
      </c>
      <c r="F65" s="36">
        <f t="shared" si="15"/>
        <v>70121</v>
      </c>
      <c r="G65" s="10">
        <v>28790</v>
      </c>
      <c r="H65" s="10">
        <v>41331</v>
      </c>
      <c r="I65" s="36">
        <f t="shared" si="16"/>
        <v>242337</v>
      </c>
      <c r="J65" s="10">
        <v>145939</v>
      </c>
      <c r="K65" s="10">
        <v>96398</v>
      </c>
      <c r="L65" s="50"/>
    </row>
    <row r="66" spans="1:12" s="38" customFormat="1" ht="21" customHeight="1" x14ac:dyDescent="0.2">
      <c r="A66" s="69" t="s">
        <v>142</v>
      </c>
      <c r="B66" s="74">
        <f t="shared" si="13"/>
        <v>-232324</v>
      </c>
      <c r="C66" s="74">
        <f>+F66+'MPI poz sek 2-IIP other sec 2'!C67+'MPI poz sek 3-IIP other sec. 3'!B65+'MPI poz sek 5-IIP other sec5'!C65</f>
        <v>137531</v>
      </c>
      <c r="D66" s="74">
        <f>+I66+'MPI poz sek 2-IIP other sec 2'!N67+'MPI poz sek 4-IIP other sec4'!B65+'MPI poz sek 5-IIP other sec5'!F65</f>
        <v>369855</v>
      </c>
      <c r="E66" s="74">
        <f t="shared" si="14"/>
        <v>-181999</v>
      </c>
      <c r="F66" s="74">
        <f t="shared" si="15"/>
        <v>72597</v>
      </c>
      <c r="G66" s="71">
        <v>28776</v>
      </c>
      <c r="H66" s="71">
        <v>43821</v>
      </c>
      <c r="I66" s="74">
        <f t="shared" si="16"/>
        <v>254596</v>
      </c>
      <c r="J66" s="71">
        <v>155833</v>
      </c>
      <c r="K66" s="71">
        <v>98763</v>
      </c>
      <c r="L66" s="50"/>
    </row>
    <row r="67" spans="1:12" s="38" customFormat="1" ht="21" customHeight="1" x14ac:dyDescent="0.2">
      <c r="A67" s="35" t="s">
        <v>143</v>
      </c>
      <c r="B67" s="36">
        <f t="shared" si="13"/>
        <v>-235315</v>
      </c>
      <c r="C67" s="36">
        <f>+F67+'MPI poz sek 2-IIP other sec 2'!C68+'MPI poz sek 3-IIP other sec. 3'!B66+'MPI poz sek 5-IIP other sec5'!C66</f>
        <v>146648</v>
      </c>
      <c r="D67" s="36">
        <f>+I67+'MPI poz sek 2-IIP other sec 2'!N68+'MPI poz sek 4-IIP other sec4'!B66+'MPI poz sek 5-IIP other sec5'!F66</f>
        <v>381963</v>
      </c>
      <c r="E67" s="36">
        <f t="shared" si="14"/>
        <v>-191306</v>
      </c>
      <c r="F67" s="36">
        <f t="shared" si="15"/>
        <v>75239</v>
      </c>
      <c r="G67" s="36">
        <v>30392</v>
      </c>
      <c r="H67" s="36">
        <v>44847</v>
      </c>
      <c r="I67" s="36">
        <f t="shared" si="16"/>
        <v>266545</v>
      </c>
      <c r="J67" s="36">
        <v>162192</v>
      </c>
      <c r="K67" s="36">
        <v>104353</v>
      </c>
      <c r="L67" s="51"/>
    </row>
    <row r="68" spans="1:12" s="38" customFormat="1" ht="21" customHeight="1" x14ac:dyDescent="0.2">
      <c r="A68" s="72" t="s">
        <v>144</v>
      </c>
      <c r="B68" s="73">
        <f t="shared" si="13"/>
        <v>-215250</v>
      </c>
      <c r="C68" s="73">
        <f>+F68+'MPI poz sek 2-IIP other sec 2'!C69+'MPI poz sek 3-IIP other sec. 3'!B67+'MPI poz sek 5-IIP other sec5'!C67</f>
        <v>136977</v>
      </c>
      <c r="D68" s="73">
        <f>+I68+'MPI poz sek 2-IIP other sec 2'!N69+'MPI poz sek 4-IIP other sec4'!B67+'MPI poz sek 5-IIP other sec5'!F67</f>
        <v>352227</v>
      </c>
      <c r="E68" s="73">
        <f t="shared" si="14"/>
        <v>-173812</v>
      </c>
      <c r="F68" s="73">
        <f t="shared" si="15"/>
        <v>69485</v>
      </c>
      <c r="G68" s="73">
        <v>26745</v>
      </c>
      <c r="H68" s="73">
        <v>42740</v>
      </c>
      <c r="I68" s="73">
        <f t="shared" si="16"/>
        <v>243297</v>
      </c>
      <c r="J68" s="73">
        <v>144709</v>
      </c>
      <c r="K68" s="73">
        <v>98588</v>
      </c>
      <c r="L68" s="51"/>
    </row>
    <row r="69" spans="1:12" s="38" customFormat="1" ht="21" customHeight="1" x14ac:dyDescent="0.2">
      <c r="A69" s="35" t="s">
        <v>145</v>
      </c>
      <c r="B69" s="36">
        <f t="shared" si="13"/>
        <v>-229389</v>
      </c>
      <c r="C69" s="36">
        <f>+F69+'MPI poz sek 2-IIP other sec 2'!C70+'MPI poz sek 3-IIP other sec. 3'!B68+'MPI poz sek 5-IIP other sec5'!C68</f>
        <v>135076</v>
      </c>
      <c r="D69" s="36">
        <f>+I69+'MPI poz sek 2-IIP other sec 2'!N70+'MPI poz sek 4-IIP other sec4'!B68+'MPI poz sek 5-IIP other sec5'!F68</f>
        <v>364465</v>
      </c>
      <c r="E69" s="36">
        <f t="shared" si="14"/>
        <v>-185778</v>
      </c>
      <c r="F69" s="36">
        <f t="shared" si="15"/>
        <v>66875</v>
      </c>
      <c r="G69" s="36">
        <v>25013</v>
      </c>
      <c r="H69" s="36">
        <v>41862</v>
      </c>
      <c r="I69" s="36">
        <f t="shared" si="16"/>
        <v>252653</v>
      </c>
      <c r="J69" s="36">
        <v>151330</v>
      </c>
      <c r="K69" s="36">
        <v>101323</v>
      </c>
      <c r="L69" s="51"/>
    </row>
    <row r="70" spans="1:12" s="38" customFormat="1" ht="21" customHeight="1" x14ac:dyDescent="0.2">
      <c r="A70" s="72" t="s">
        <v>146</v>
      </c>
      <c r="B70" s="74">
        <f t="shared" si="13"/>
        <v>-230137</v>
      </c>
      <c r="C70" s="74">
        <f>+F70+'MPI poz sek 2-IIP other sec 2'!C71+'MPI poz sek 3-IIP other sec. 3'!B69+'MPI poz sek 5-IIP other sec5'!C69</f>
        <v>129052</v>
      </c>
      <c r="D70" s="74">
        <f>+I70+'MPI poz sek 2-IIP other sec 2'!N71+'MPI poz sek 4-IIP other sec4'!B69+'MPI poz sek 5-IIP other sec5'!F69</f>
        <v>359189</v>
      </c>
      <c r="E70" s="74">
        <f t="shared" si="14"/>
        <v>-183695</v>
      </c>
      <c r="F70" s="74">
        <f t="shared" si="15"/>
        <v>66351</v>
      </c>
      <c r="G70" s="74">
        <v>23312</v>
      </c>
      <c r="H70" s="74">
        <v>43039</v>
      </c>
      <c r="I70" s="74">
        <f t="shared" si="16"/>
        <v>250046</v>
      </c>
      <c r="J70" s="74">
        <v>152497</v>
      </c>
      <c r="K70" s="74">
        <v>97549</v>
      </c>
      <c r="L70" s="51"/>
    </row>
    <row r="71" spans="1:12" s="38" customFormat="1" ht="21" customHeight="1" x14ac:dyDescent="0.2">
      <c r="A71" s="35" t="s">
        <v>148</v>
      </c>
      <c r="B71" s="36">
        <f t="shared" ref="B71:B74" si="17">+C71-D71</f>
        <v>-231242</v>
      </c>
      <c r="C71" s="36">
        <f>+F71+'MPI poz sek 2-IIP other sec 2'!C72+'MPI poz sek 3-IIP other sec. 3'!B70+'MPI poz sek 5-IIP other sec5'!C70</f>
        <v>131681</v>
      </c>
      <c r="D71" s="36">
        <f>+I71+'MPI poz sek 2-IIP other sec 2'!N72+'MPI poz sek 4-IIP other sec4'!B70+'MPI poz sek 5-IIP other sec5'!F70</f>
        <v>362923</v>
      </c>
      <c r="E71" s="36">
        <f t="shared" ref="E71:E74" si="18">+F71-I71</f>
        <v>-189268</v>
      </c>
      <c r="F71" s="36">
        <f t="shared" ref="F71:F74" si="19">+G71+H71</f>
        <v>66662</v>
      </c>
      <c r="G71" s="36">
        <v>23544</v>
      </c>
      <c r="H71" s="36">
        <v>43118</v>
      </c>
      <c r="I71" s="36">
        <f t="shared" ref="I71:I74" si="20">+J71+K71</f>
        <v>255930</v>
      </c>
      <c r="J71" s="36">
        <v>158135</v>
      </c>
      <c r="K71" s="36">
        <v>97795</v>
      </c>
      <c r="L71" s="51"/>
    </row>
    <row r="72" spans="1:12" s="38" customFormat="1" ht="21" customHeight="1" x14ac:dyDescent="0.2">
      <c r="A72" s="72" t="s">
        <v>149</v>
      </c>
      <c r="B72" s="73">
        <f t="shared" si="17"/>
        <v>-240665</v>
      </c>
      <c r="C72" s="73">
        <f>+F72+'MPI poz sek 2-IIP other sec 2'!C73+'MPI poz sek 3-IIP other sec. 3'!B71+'MPI poz sek 5-IIP other sec5'!C71</f>
        <v>134099</v>
      </c>
      <c r="D72" s="73">
        <f>+I72+'MPI poz sek 2-IIP other sec 2'!N73+'MPI poz sek 4-IIP other sec4'!B71+'MPI poz sek 5-IIP other sec5'!F71</f>
        <v>374764</v>
      </c>
      <c r="E72" s="73">
        <f t="shared" si="18"/>
        <v>-195526</v>
      </c>
      <c r="F72" s="73">
        <f t="shared" si="19"/>
        <v>67647</v>
      </c>
      <c r="G72" s="73">
        <v>24373</v>
      </c>
      <c r="H72" s="73">
        <v>43274</v>
      </c>
      <c r="I72" s="73">
        <f t="shared" si="20"/>
        <v>263173</v>
      </c>
      <c r="J72" s="73">
        <v>164225</v>
      </c>
      <c r="K72" s="73">
        <v>98948</v>
      </c>
      <c r="L72" s="51"/>
    </row>
    <row r="73" spans="1:12" s="38" customFormat="1" ht="21" customHeight="1" x14ac:dyDescent="0.2">
      <c r="A73" s="35" t="s">
        <v>150</v>
      </c>
      <c r="B73" s="36">
        <f t="shared" si="17"/>
        <v>-229942</v>
      </c>
      <c r="C73" s="36">
        <f>+F73+'MPI poz sek 2-IIP other sec 2'!C74+'MPI poz sek 3-IIP other sec. 3'!B72+'MPI poz sek 5-IIP other sec5'!C72</f>
        <v>129485</v>
      </c>
      <c r="D73" s="36">
        <f>+I73+'MPI poz sek 2-IIP other sec 2'!N74+'MPI poz sek 4-IIP other sec4'!B72+'MPI poz sek 5-IIP other sec5'!F72</f>
        <v>359427</v>
      </c>
      <c r="E73" s="36">
        <f t="shared" si="18"/>
        <v>-185317</v>
      </c>
      <c r="F73" s="36">
        <f t="shared" si="19"/>
        <v>66091</v>
      </c>
      <c r="G73" s="36">
        <v>22367</v>
      </c>
      <c r="H73" s="36">
        <v>43724</v>
      </c>
      <c r="I73" s="36">
        <f t="shared" si="20"/>
        <v>251408</v>
      </c>
      <c r="J73" s="36">
        <v>155860</v>
      </c>
      <c r="K73" s="36">
        <v>95548</v>
      </c>
      <c r="L73" s="51"/>
    </row>
    <row r="74" spans="1:12" s="38" customFormat="1" ht="21" customHeight="1" x14ac:dyDescent="0.2">
      <c r="A74" s="72" t="s">
        <v>151</v>
      </c>
      <c r="B74" s="74">
        <f t="shared" si="17"/>
        <v>-247160</v>
      </c>
      <c r="C74" s="74">
        <f>+F74+'MPI poz sek 2-IIP other sec 2'!C75+'MPI poz sek 3-IIP other sec. 3'!B73+'MPI poz sek 5-IIP other sec5'!C73</f>
        <v>134031</v>
      </c>
      <c r="D74" s="74">
        <f>+I74+'MPI poz sek 2-IIP other sec 2'!N75+'MPI poz sek 4-IIP other sec4'!B73+'MPI poz sek 5-IIP other sec5'!F73</f>
        <v>381191</v>
      </c>
      <c r="E74" s="74">
        <f t="shared" si="18"/>
        <v>-197934</v>
      </c>
      <c r="F74" s="74">
        <f t="shared" si="19"/>
        <v>68301</v>
      </c>
      <c r="G74" s="74">
        <v>21179</v>
      </c>
      <c r="H74" s="74">
        <v>47122</v>
      </c>
      <c r="I74" s="74">
        <f t="shared" si="20"/>
        <v>266235</v>
      </c>
      <c r="J74" s="74">
        <v>168611</v>
      </c>
      <c r="K74" s="74">
        <v>97624</v>
      </c>
      <c r="L74" s="51"/>
    </row>
    <row r="75" spans="1:12" s="38" customFormat="1" ht="21" customHeight="1" x14ac:dyDescent="0.2">
      <c r="A75" s="35" t="s">
        <v>152</v>
      </c>
      <c r="B75" s="36">
        <f t="shared" ref="B75:B78" si="21">+C75-D75</f>
        <v>-231061</v>
      </c>
      <c r="C75" s="36">
        <f>+F75+'MPI poz sek 2-IIP other sec 2'!C76+'MPI poz sek 3-IIP other sec. 3'!B74+'MPI poz sek 5-IIP other sec5'!C74</f>
        <v>124698</v>
      </c>
      <c r="D75" s="36">
        <f>+I75+'MPI poz sek 2-IIP other sec 2'!N76+'MPI poz sek 4-IIP other sec4'!B74+'MPI poz sek 5-IIP other sec5'!F74</f>
        <v>355759</v>
      </c>
      <c r="E75" s="36">
        <f t="shared" ref="E75:E78" si="22">+F75-I75</f>
        <v>-185517</v>
      </c>
      <c r="F75" s="36">
        <f t="shared" ref="F75:F78" si="23">+G75+H75</f>
        <v>64396</v>
      </c>
      <c r="G75" s="36">
        <v>18811</v>
      </c>
      <c r="H75" s="36">
        <v>45585</v>
      </c>
      <c r="I75" s="36">
        <f t="shared" ref="I75:I78" si="24">+J75+K75</f>
        <v>249913</v>
      </c>
      <c r="J75" s="36">
        <v>152588</v>
      </c>
      <c r="K75" s="36">
        <v>97325</v>
      </c>
      <c r="L75" s="51"/>
    </row>
    <row r="76" spans="1:12" s="38" customFormat="1" ht="21" customHeight="1" x14ac:dyDescent="0.2">
      <c r="A76" s="72" t="s">
        <v>153</v>
      </c>
      <c r="B76" s="73">
        <f t="shared" si="21"/>
        <v>-237735</v>
      </c>
      <c r="C76" s="73">
        <f>+F76+'MPI poz sek 2-IIP other sec 2'!C77+'MPI poz sek 3-IIP other sec. 3'!B75+'MPI poz sek 5-IIP other sec5'!C75</f>
        <v>127245</v>
      </c>
      <c r="D76" s="73">
        <f>+I76+'MPI poz sek 2-IIP other sec 2'!N77+'MPI poz sek 4-IIP other sec4'!B75+'MPI poz sek 5-IIP other sec5'!F75</f>
        <v>364980</v>
      </c>
      <c r="E76" s="73">
        <f t="shared" si="22"/>
        <v>-196507</v>
      </c>
      <c r="F76" s="73">
        <f t="shared" si="23"/>
        <v>63885</v>
      </c>
      <c r="G76" s="73">
        <v>19149</v>
      </c>
      <c r="H76" s="73">
        <v>44736</v>
      </c>
      <c r="I76" s="73">
        <f t="shared" si="24"/>
        <v>260392</v>
      </c>
      <c r="J76" s="73">
        <v>161070</v>
      </c>
      <c r="K76" s="73">
        <v>99322</v>
      </c>
      <c r="L76" s="51"/>
    </row>
    <row r="77" spans="1:12" s="38" customFormat="1" ht="21" customHeight="1" x14ac:dyDescent="0.2">
      <c r="A77" s="35" t="s">
        <v>154</v>
      </c>
      <c r="B77" s="36">
        <f t="shared" si="21"/>
        <v>-248293</v>
      </c>
      <c r="C77" s="36">
        <f>+F77+'MPI poz sek 2-IIP other sec 2'!C78+'MPI poz sek 3-IIP other sec. 3'!B76+'MPI poz sek 5-IIP other sec5'!C76</f>
        <v>137264</v>
      </c>
      <c r="D77" s="36">
        <f>+I77+'MPI poz sek 2-IIP other sec 2'!N78+'MPI poz sek 4-IIP other sec4'!B76+'MPI poz sek 5-IIP other sec5'!F76</f>
        <v>385557</v>
      </c>
      <c r="E77" s="36">
        <f t="shared" si="22"/>
        <v>-206701</v>
      </c>
      <c r="F77" s="36">
        <f t="shared" si="23"/>
        <v>68987</v>
      </c>
      <c r="G77" s="36">
        <v>19778</v>
      </c>
      <c r="H77" s="36">
        <v>49209</v>
      </c>
      <c r="I77" s="36">
        <f t="shared" si="24"/>
        <v>275688</v>
      </c>
      <c r="J77" s="36">
        <v>172633</v>
      </c>
      <c r="K77" s="36">
        <v>103055</v>
      </c>
      <c r="L77" s="51"/>
    </row>
    <row r="78" spans="1:12" s="38" customFormat="1" ht="21" customHeight="1" x14ac:dyDescent="0.2">
      <c r="A78" s="72" t="s">
        <v>155</v>
      </c>
      <c r="B78" s="74">
        <f t="shared" si="21"/>
        <v>-254862</v>
      </c>
      <c r="C78" s="74">
        <f>+F78+'MPI poz sek 2-IIP other sec 2'!C79+'MPI poz sek 3-IIP other sec. 3'!B77+'MPI poz sek 5-IIP other sec5'!C77</f>
        <v>150605</v>
      </c>
      <c r="D78" s="74">
        <f>+I78+'MPI poz sek 2-IIP other sec 2'!N79+'MPI poz sek 4-IIP other sec4'!B77+'MPI poz sek 5-IIP other sec5'!F77</f>
        <v>405467</v>
      </c>
      <c r="E78" s="74">
        <f t="shared" si="22"/>
        <v>-214116</v>
      </c>
      <c r="F78" s="74">
        <f t="shared" si="23"/>
        <v>75402</v>
      </c>
      <c r="G78" s="74">
        <v>21976</v>
      </c>
      <c r="H78" s="74">
        <v>53426</v>
      </c>
      <c r="I78" s="74">
        <f t="shared" si="24"/>
        <v>289518</v>
      </c>
      <c r="J78" s="74">
        <v>182147</v>
      </c>
      <c r="K78" s="74">
        <v>107371</v>
      </c>
      <c r="L78" s="51"/>
    </row>
    <row r="79" spans="1:12" s="38" customFormat="1" ht="21" customHeight="1" x14ac:dyDescent="0.2">
      <c r="A79" s="35" t="s">
        <v>157</v>
      </c>
      <c r="B79" s="36">
        <f t="shared" ref="B79:B82" si="25">+C79-D79</f>
        <v>-246834</v>
      </c>
      <c r="C79" s="36">
        <f>+F79+'MPI poz sek 2-IIP other sec 2'!C80+'MPI poz sek 3-IIP other sec. 3'!B78+'MPI poz sek 5-IIP other sec5'!C78</f>
        <v>154013</v>
      </c>
      <c r="D79" s="36">
        <f>+I79+'MPI poz sek 2-IIP other sec 2'!N80+'MPI poz sek 4-IIP other sec4'!B78+'MPI poz sek 5-IIP other sec5'!F78</f>
        <v>400847</v>
      </c>
      <c r="E79" s="36">
        <f t="shared" ref="E79:E82" si="26">+F79-I79</f>
        <v>-210758</v>
      </c>
      <c r="F79" s="36">
        <f t="shared" ref="F79:F82" si="27">+G79+H79</f>
        <v>75513</v>
      </c>
      <c r="G79" s="36">
        <v>21753</v>
      </c>
      <c r="H79" s="36">
        <v>53760</v>
      </c>
      <c r="I79" s="36">
        <f t="shared" ref="I79:I82" si="28">+J79+K79</f>
        <v>286271</v>
      </c>
      <c r="J79" s="36">
        <v>179864</v>
      </c>
      <c r="K79" s="36">
        <v>106407</v>
      </c>
      <c r="L79" s="51"/>
    </row>
    <row r="80" spans="1:12" s="38" customFormat="1" ht="21" customHeight="1" x14ac:dyDescent="0.2">
      <c r="A80" s="72" t="s">
        <v>158</v>
      </c>
      <c r="B80" s="73">
        <f t="shared" si="25"/>
        <v>-261186</v>
      </c>
      <c r="C80" s="73">
        <f>+F80+'MPI poz sek 2-IIP other sec 2'!C81+'MPI poz sek 3-IIP other sec. 3'!B79+'MPI poz sek 5-IIP other sec5'!C79</f>
        <v>164473</v>
      </c>
      <c r="D80" s="73">
        <f>+I80+'MPI poz sek 2-IIP other sec 2'!N81+'MPI poz sek 4-IIP other sec4'!B79+'MPI poz sek 5-IIP other sec5'!F79</f>
        <v>425659</v>
      </c>
      <c r="E80" s="73">
        <f t="shared" si="26"/>
        <v>-224083</v>
      </c>
      <c r="F80" s="73">
        <f t="shared" si="27"/>
        <v>79268</v>
      </c>
      <c r="G80" s="73">
        <v>23053</v>
      </c>
      <c r="H80" s="73">
        <v>56215</v>
      </c>
      <c r="I80" s="73">
        <f t="shared" si="28"/>
        <v>303351</v>
      </c>
      <c r="J80" s="73">
        <v>192664</v>
      </c>
      <c r="K80" s="73">
        <v>110687</v>
      </c>
      <c r="L80" s="51"/>
    </row>
    <row r="81" spans="1:12" s="38" customFormat="1" ht="21" customHeight="1" x14ac:dyDescent="0.2">
      <c r="A81" s="35" t="s">
        <v>159</v>
      </c>
      <c r="B81" s="36">
        <f t="shared" si="25"/>
        <v>-258519</v>
      </c>
      <c r="C81" s="36">
        <f>+F81+'MPI poz sek 2-IIP other sec 2'!C82+'MPI poz sek 3-IIP other sec. 3'!B80+'MPI poz sek 5-IIP other sec5'!C80</f>
        <v>166722</v>
      </c>
      <c r="D81" s="36">
        <f>+I81+'MPI poz sek 2-IIP other sec 2'!N82+'MPI poz sek 4-IIP other sec4'!B80+'MPI poz sek 5-IIP other sec5'!F80</f>
        <v>425241</v>
      </c>
      <c r="E81" s="36">
        <f t="shared" si="26"/>
        <v>-223746</v>
      </c>
      <c r="F81" s="36">
        <f t="shared" si="27"/>
        <v>78303</v>
      </c>
      <c r="G81" s="36">
        <v>22295</v>
      </c>
      <c r="H81" s="36">
        <v>56008</v>
      </c>
      <c r="I81" s="36">
        <f t="shared" si="28"/>
        <v>302049</v>
      </c>
      <c r="J81" s="36">
        <v>191486</v>
      </c>
      <c r="K81" s="36">
        <v>110563</v>
      </c>
      <c r="L81" s="51"/>
    </row>
    <row r="82" spans="1:12" s="38" customFormat="1" ht="21" customHeight="1" x14ac:dyDescent="0.2">
      <c r="A82" s="39" t="s">
        <v>160</v>
      </c>
      <c r="B82" s="41">
        <f t="shared" si="25"/>
        <v>-259418</v>
      </c>
      <c r="C82" s="41">
        <f>+F82+'MPI poz sek 2-IIP other sec 2'!C83+'MPI poz sek 3-IIP other sec. 3'!B81+'MPI poz sek 5-IIP other sec5'!C81</f>
        <v>166281</v>
      </c>
      <c r="D82" s="41">
        <f>+I82+'MPI poz sek 2-IIP other sec 2'!N83+'MPI poz sek 4-IIP other sec4'!B81+'MPI poz sek 5-IIP other sec5'!F81</f>
        <v>425699</v>
      </c>
      <c r="E82" s="41">
        <f t="shared" si="26"/>
        <v>-222157</v>
      </c>
      <c r="F82" s="41">
        <f t="shared" si="27"/>
        <v>78817</v>
      </c>
      <c r="G82" s="41">
        <v>22456</v>
      </c>
      <c r="H82" s="41">
        <v>56361</v>
      </c>
      <c r="I82" s="41">
        <f t="shared" si="28"/>
        <v>300974</v>
      </c>
      <c r="J82" s="41">
        <v>190115</v>
      </c>
      <c r="K82" s="41">
        <v>110859</v>
      </c>
      <c r="L82" s="51"/>
    </row>
    <row r="83" spans="1:12" s="38" customFormat="1" ht="21" customHeight="1" x14ac:dyDescent="0.2">
      <c r="A83" s="35" t="s">
        <v>161</v>
      </c>
      <c r="B83" s="36">
        <f t="shared" ref="B83:B86" si="29">+C83-D83</f>
        <v>-260679</v>
      </c>
      <c r="C83" s="36">
        <f>+F83+'MPI poz sek 2-IIP other sec 2'!C84+'MPI poz sek 3-IIP other sec. 3'!B82+'MPI poz sek 5-IIP other sec5'!C82</f>
        <v>169526</v>
      </c>
      <c r="D83" s="36">
        <f>+I83+'MPI poz sek 2-IIP other sec 2'!N84+'MPI poz sek 4-IIP other sec4'!B82+'MPI poz sek 5-IIP other sec5'!F82</f>
        <v>430205</v>
      </c>
      <c r="E83" s="36">
        <f t="shared" ref="E83:E86" si="30">+F83-I83</f>
        <v>-223534</v>
      </c>
      <c r="F83" s="36">
        <f t="shared" ref="F83:F86" si="31">+G83+H83</f>
        <v>80320</v>
      </c>
      <c r="G83" s="36">
        <v>22751</v>
      </c>
      <c r="H83" s="36">
        <v>57569</v>
      </c>
      <c r="I83" s="36">
        <f t="shared" ref="I83:I86" si="32">+J83+K83</f>
        <v>303854</v>
      </c>
      <c r="J83" s="36">
        <v>189544</v>
      </c>
      <c r="K83" s="36">
        <v>114310</v>
      </c>
      <c r="L83" s="51"/>
    </row>
    <row r="84" spans="1:12" s="38" customFormat="1" ht="21" customHeight="1" x14ac:dyDescent="0.2">
      <c r="A84" s="72" t="s">
        <v>162</v>
      </c>
      <c r="B84" s="73">
        <f t="shared" si="29"/>
        <v>-248326</v>
      </c>
      <c r="C84" s="73">
        <f>+F84+'MPI poz sek 2-IIP other sec 2'!C85+'MPI poz sek 3-IIP other sec. 3'!B83+'MPI poz sek 5-IIP other sec5'!C83</f>
        <v>160779</v>
      </c>
      <c r="D84" s="73">
        <f>+I84+'MPI poz sek 2-IIP other sec 2'!N85+'MPI poz sek 4-IIP other sec4'!B83+'MPI poz sek 5-IIP other sec5'!F83</f>
        <v>409105</v>
      </c>
      <c r="E84" s="73">
        <f t="shared" si="30"/>
        <v>-212747</v>
      </c>
      <c r="F84" s="73">
        <f t="shared" si="31"/>
        <v>75489</v>
      </c>
      <c r="G84" s="73">
        <v>21917</v>
      </c>
      <c r="H84" s="73">
        <v>53572</v>
      </c>
      <c r="I84" s="73">
        <f t="shared" si="32"/>
        <v>288236</v>
      </c>
      <c r="J84" s="73">
        <v>178265</v>
      </c>
      <c r="K84" s="73">
        <v>109971</v>
      </c>
      <c r="L84" s="51"/>
    </row>
    <row r="85" spans="1:12" s="38" customFormat="1" ht="21" customHeight="1" x14ac:dyDescent="0.2">
      <c r="A85" s="35" t="s">
        <v>163</v>
      </c>
      <c r="B85" s="36">
        <f t="shared" si="29"/>
        <v>-232011</v>
      </c>
      <c r="C85" s="36">
        <f>+F85+'MPI poz sek 2-IIP other sec 2'!C86+'MPI poz sek 3-IIP other sec. 3'!B84+'MPI poz sek 5-IIP other sec5'!C84</f>
        <v>152877</v>
      </c>
      <c r="D85" s="36">
        <f>+I85+'MPI poz sek 2-IIP other sec 2'!N86+'MPI poz sek 4-IIP other sec4'!B84+'MPI poz sek 5-IIP other sec5'!F84</f>
        <v>384888</v>
      </c>
      <c r="E85" s="36">
        <f t="shared" si="30"/>
        <v>-197901</v>
      </c>
      <c r="F85" s="36">
        <f t="shared" si="31"/>
        <v>71566</v>
      </c>
      <c r="G85" s="36">
        <v>21150</v>
      </c>
      <c r="H85" s="36">
        <v>50416</v>
      </c>
      <c r="I85" s="36">
        <f t="shared" si="32"/>
        <v>269467</v>
      </c>
      <c r="J85" s="36">
        <v>163651</v>
      </c>
      <c r="K85" s="36">
        <v>105816</v>
      </c>
      <c r="L85" s="51"/>
    </row>
    <row r="86" spans="1:12" s="38" customFormat="1" ht="21" customHeight="1" x14ac:dyDescent="0.2">
      <c r="A86" s="72" t="s">
        <v>164</v>
      </c>
      <c r="B86" s="41">
        <f t="shared" si="29"/>
        <v>-263413</v>
      </c>
      <c r="C86" s="41">
        <f>+F86+'MPI poz sek 2-IIP other sec 2'!C87+'MPI poz sek 3-IIP other sec. 3'!B85+'MPI poz sek 5-IIP other sec5'!C85</f>
        <v>160553</v>
      </c>
      <c r="D86" s="41">
        <f>+I86+'MPI poz sek 2-IIP other sec 2'!N87+'MPI poz sek 4-IIP other sec4'!B85+'MPI poz sek 5-IIP other sec5'!F85</f>
        <v>423966</v>
      </c>
      <c r="E86" s="41">
        <f t="shared" si="30"/>
        <v>-224040</v>
      </c>
      <c r="F86" s="41">
        <f t="shared" si="31"/>
        <v>80989</v>
      </c>
      <c r="G86" s="41">
        <v>24085</v>
      </c>
      <c r="H86" s="41">
        <v>56904</v>
      </c>
      <c r="I86" s="41">
        <f t="shared" si="32"/>
        <v>305029</v>
      </c>
      <c r="J86" s="41">
        <v>189407</v>
      </c>
      <c r="K86" s="41">
        <v>115622</v>
      </c>
      <c r="L86" s="51"/>
    </row>
    <row r="87" spans="1:12" s="38" customFormat="1" ht="21" customHeight="1" x14ac:dyDescent="0.2">
      <c r="A87" s="35" t="s">
        <v>165</v>
      </c>
      <c r="B87" s="36">
        <f t="shared" ref="B87:B90" si="33">+C87-D87</f>
        <v>-278688</v>
      </c>
      <c r="C87" s="36">
        <f>+F87+'MPI poz sek 2-IIP other sec 2'!C88+'MPI poz sek 3-IIP other sec. 3'!B86+'MPI poz sek 5-IIP other sec5'!C86</f>
        <v>170863</v>
      </c>
      <c r="D87" s="36">
        <f>+I87+'MPI poz sek 2-IIP other sec 2'!N88+'MPI poz sek 4-IIP other sec4'!B86+'MPI poz sek 5-IIP other sec5'!F86</f>
        <v>449551</v>
      </c>
      <c r="E87" s="36">
        <f t="shared" ref="E87:E90" si="34">+F87-I87</f>
        <v>-242865</v>
      </c>
      <c r="F87" s="36">
        <f t="shared" ref="F87:F90" si="35">+G87+H87</f>
        <v>85176</v>
      </c>
      <c r="G87" s="36">
        <v>25240</v>
      </c>
      <c r="H87" s="36">
        <v>59936</v>
      </c>
      <c r="I87" s="36">
        <f t="shared" ref="I87:I90" si="36">+J87+K87</f>
        <v>328041</v>
      </c>
      <c r="J87" s="36">
        <v>203436</v>
      </c>
      <c r="K87" s="36">
        <v>124605</v>
      </c>
      <c r="L87" s="51"/>
    </row>
    <row r="88" spans="1:12" s="38" customFormat="1" ht="21" customHeight="1" x14ac:dyDescent="0.2">
      <c r="A88" s="72" t="s">
        <v>166</v>
      </c>
      <c r="B88" s="73">
        <f t="shared" si="33"/>
        <v>-294113</v>
      </c>
      <c r="C88" s="73">
        <f>+F88+'MPI poz sek 2-IIP other sec 2'!C89+'MPI poz sek 3-IIP other sec. 3'!B87+'MPI poz sek 5-IIP other sec5'!C87</f>
        <v>177974</v>
      </c>
      <c r="D88" s="73">
        <f>+I88+'MPI poz sek 2-IIP other sec 2'!N89+'MPI poz sek 4-IIP other sec4'!B87+'MPI poz sek 5-IIP other sec5'!F87</f>
        <v>472087</v>
      </c>
      <c r="E88" s="73">
        <f t="shared" si="34"/>
        <v>-255907</v>
      </c>
      <c r="F88" s="73">
        <f t="shared" si="35"/>
        <v>90280</v>
      </c>
      <c r="G88" s="73">
        <v>28199</v>
      </c>
      <c r="H88" s="73">
        <v>62081</v>
      </c>
      <c r="I88" s="73">
        <f t="shared" si="36"/>
        <v>346187</v>
      </c>
      <c r="J88" s="73">
        <v>219913</v>
      </c>
      <c r="K88" s="73">
        <v>126274</v>
      </c>
      <c r="L88" s="51"/>
    </row>
    <row r="89" spans="1:12" s="38" customFormat="1" ht="21" customHeight="1" x14ac:dyDescent="0.2">
      <c r="A89" s="35" t="s">
        <v>167</v>
      </c>
      <c r="B89" s="36">
        <f t="shared" si="33"/>
        <v>-279622</v>
      </c>
      <c r="C89" s="36">
        <f>+F89+'MPI poz sek 2-IIP other sec 2'!C90+'MPI poz sek 3-IIP other sec. 3'!B88+'MPI poz sek 5-IIP other sec5'!C88</f>
        <v>175427</v>
      </c>
      <c r="D89" s="36">
        <f>+I89+'MPI poz sek 2-IIP other sec 2'!N90+'MPI poz sek 4-IIP other sec4'!B88+'MPI poz sek 5-IIP other sec5'!F88</f>
        <v>455049</v>
      </c>
      <c r="E89" s="36">
        <f t="shared" si="34"/>
        <v>-247893</v>
      </c>
      <c r="F89" s="36">
        <f t="shared" si="35"/>
        <v>89414</v>
      </c>
      <c r="G89" s="36">
        <v>27977</v>
      </c>
      <c r="H89" s="36">
        <v>61437</v>
      </c>
      <c r="I89" s="36">
        <f t="shared" si="36"/>
        <v>337307</v>
      </c>
      <c r="J89" s="36">
        <v>213449</v>
      </c>
      <c r="K89" s="36">
        <v>123858</v>
      </c>
      <c r="L89" s="51"/>
    </row>
    <row r="90" spans="1:12" s="38" customFormat="1" ht="21" customHeight="1" x14ac:dyDescent="0.2">
      <c r="A90" s="72" t="s">
        <v>168</v>
      </c>
      <c r="B90" s="41">
        <f t="shared" si="33"/>
        <v>-306960</v>
      </c>
      <c r="C90" s="41">
        <f>+F90+'MPI poz sek 2-IIP other sec 2'!C91+'MPI poz sek 3-IIP other sec. 3'!B89+'MPI poz sek 5-IIP other sec5'!C89</f>
        <v>192481</v>
      </c>
      <c r="D90" s="41">
        <f>+I90+'MPI poz sek 2-IIP other sec 2'!N91+'MPI poz sek 4-IIP other sec4'!B89+'MPI poz sek 5-IIP other sec5'!F89</f>
        <v>499441</v>
      </c>
      <c r="E90" s="41">
        <f t="shared" si="34"/>
        <v>-271131</v>
      </c>
      <c r="F90" s="41">
        <f t="shared" si="35"/>
        <v>98750</v>
      </c>
      <c r="G90" s="41">
        <v>29586</v>
      </c>
      <c r="H90" s="41">
        <v>69164</v>
      </c>
      <c r="I90" s="41">
        <f t="shared" si="36"/>
        <v>369881</v>
      </c>
      <c r="J90" s="41">
        <v>242961</v>
      </c>
      <c r="K90" s="41">
        <v>126920</v>
      </c>
      <c r="L90" s="51"/>
    </row>
  </sheetData>
  <mergeCells count="14">
    <mergeCell ref="B5:K5"/>
    <mergeCell ref="B6:B9"/>
    <mergeCell ref="C6:C9"/>
    <mergeCell ref="D6:D9"/>
    <mergeCell ref="E6:K6"/>
    <mergeCell ref="F7:H7"/>
    <mergeCell ref="I7:K7"/>
    <mergeCell ref="G8:G9"/>
    <mergeCell ref="H8:H9"/>
    <mergeCell ref="J8:J9"/>
    <mergeCell ref="K8:K9"/>
    <mergeCell ref="I8:I9"/>
    <mergeCell ref="E7:E9"/>
    <mergeCell ref="F8:F9"/>
  </mergeCells>
  <pageMargins left="0.19685039370078741" right="0.23622047244094491" top="0.27559055118110237" bottom="0.19685039370078741" header="0.27559055118110237" footer="0.15748031496062992"/>
  <pageSetup paperSize="9" scale="55" fitToHeight="3" orientation="landscape" r:id="rId1"/>
  <headerFooter alignWithMargins="0"/>
  <rowBreaks count="1" manualBreakCount="1">
    <brk id="46" max="1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2"/>
  </sheetPr>
  <dimension ref="A1:AQ91"/>
  <sheetViews>
    <sheetView showGridLines="0" view="pageBreakPreview" zoomScale="80" zoomScaleNormal="100" zoomScaleSheetLayoutView="80" workbookViewId="0">
      <pane xSplit="1" ySplit="10" topLeftCell="J71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40625" defaultRowHeight="12.75" x14ac:dyDescent="0.2"/>
  <cols>
    <col min="1" max="1" width="11.5703125" style="3" customWidth="1"/>
    <col min="2" max="2" width="12" style="3" customWidth="1"/>
    <col min="3" max="3" width="11.140625" style="3" customWidth="1"/>
    <col min="4" max="6" width="14.28515625" style="3" customWidth="1"/>
    <col min="7" max="7" width="11.140625" style="3" customWidth="1"/>
    <col min="8" max="8" width="18.85546875" style="3" customWidth="1"/>
    <col min="9" max="9" width="19.42578125" style="3" customWidth="1"/>
    <col min="10" max="10" width="18.85546875" style="3" customWidth="1"/>
    <col min="11" max="11" width="23.85546875" style="3" customWidth="1"/>
    <col min="12" max="12" width="20.42578125" style="3" customWidth="1"/>
    <col min="13" max="13" width="23.85546875" style="3" customWidth="1"/>
    <col min="14" max="14" width="13.85546875" style="3" customWidth="1"/>
    <col min="15" max="15" width="16.5703125" style="3" customWidth="1"/>
    <col min="16" max="16" width="12.85546875" style="3" customWidth="1"/>
    <col min="17" max="17" width="17.5703125" style="3" customWidth="1"/>
    <col min="18" max="18" width="20.140625" style="3" customWidth="1"/>
    <col min="19" max="19" width="16.5703125" style="3" customWidth="1"/>
    <col min="20" max="24" width="17" style="3" customWidth="1"/>
    <col min="25" max="16384" width="9.140625" style="3"/>
  </cols>
  <sheetData>
    <row r="1" spans="1:43" s="2" customFormat="1" ht="18" x14ac:dyDescent="0.2">
      <c r="A1" s="1" t="s">
        <v>169</v>
      </c>
    </row>
    <row r="3" spans="1:43" ht="15.75" x14ac:dyDescent="0.25">
      <c r="A3" s="5" t="s">
        <v>117</v>
      </c>
    </row>
    <row r="4" spans="1:43" x14ac:dyDescent="0.2">
      <c r="N4" s="6"/>
      <c r="O4" s="6"/>
      <c r="P4" s="6"/>
      <c r="Q4" s="6"/>
      <c r="R4" s="6"/>
    </row>
    <row r="5" spans="1:43" ht="23.25" customHeight="1" x14ac:dyDescent="0.25">
      <c r="A5" s="100"/>
      <c r="B5" s="250" t="s">
        <v>83</v>
      </c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</row>
    <row r="6" spans="1:43" ht="22.5" customHeight="1" x14ac:dyDescent="0.2">
      <c r="A6" s="101"/>
      <c r="B6" s="251" t="s">
        <v>16</v>
      </c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</row>
    <row r="7" spans="1:43" s="7" customFormat="1" ht="24.75" customHeight="1" x14ac:dyDescent="0.25">
      <c r="A7" s="102"/>
      <c r="B7" s="259" t="s">
        <v>12</v>
      </c>
      <c r="C7" s="218" t="s">
        <v>13</v>
      </c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8" t="s">
        <v>14</v>
      </c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s="7" customFormat="1" ht="31.5" customHeight="1" x14ac:dyDescent="0.2">
      <c r="A8" s="103" t="s">
        <v>11</v>
      </c>
      <c r="B8" s="259"/>
      <c r="C8" s="241" t="s">
        <v>65</v>
      </c>
      <c r="D8" s="247" t="s">
        <v>93</v>
      </c>
      <c r="E8" s="248"/>
      <c r="F8" s="249"/>
      <c r="G8" s="247" t="s">
        <v>0</v>
      </c>
      <c r="H8" s="248"/>
      <c r="I8" s="248"/>
      <c r="J8" s="248"/>
      <c r="K8" s="248"/>
      <c r="L8" s="248"/>
      <c r="M8" s="249"/>
      <c r="N8" s="241" t="s">
        <v>65</v>
      </c>
      <c r="O8" s="247" t="s">
        <v>93</v>
      </c>
      <c r="P8" s="248"/>
      <c r="Q8" s="249"/>
      <c r="R8" s="247" t="s">
        <v>0</v>
      </c>
      <c r="S8" s="248"/>
      <c r="T8" s="248"/>
      <c r="U8" s="248"/>
      <c r="V8" s="248"/>
      <c r="W8" s="248"/>
      <c r="X8" s="249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s="7" customFormat="1" ht="30" customHeight="1" x14ac:dyDescent="0.2">
      <c r="A9" s="103"/>
      <c r="B9" s="259"/>
      <c r="C9" s="241"/>
      <c r="D9" s="252" t="s">
        <v>65</v>
      </c>
      <c r="E9" s="257" t="s">
        <v>94</v>
      </c>
      <c r="F9" s="245" t="s">
        <v>95</v>
      </c>
      <c r="G9" s="252" t="s">
        <v>65</v>
      </c>
      <c r="H9" s="254" t="s">
        <v>89</v>
      </c>
      <c r="I9" s="255"/>
      <c r="J9" s="256"/>
      <c r="K9" s="254" t="s">
        <v>88</v>
      </c>
      <c r="L9" s="255"/>
      <c r="M9" s="256"/>
      <c r="N9" s="241"/>
      <c r="O9" s="252" t="s">
        <v>65</v>
      </c>
      <c r="P9" s="245" t="s">
        <v>94</v>
      </c>
      <c r="Q9" s="245" t="s">
        <v>95</v>
      </c>
      <c r="R9" s="252" t="s">
        <v>65</v>
      </c>
      <c r="S9" s="254" t="s">
        <v>89</v>
      </c>
      <c r="T9" s="255"/>
      <c r="U9" s="256"/>
      <c r="V9" s="254" t="s">
        <v>88</v>
      </c>
      <c r="W9" s="255"/>
      <c r="X9" s="256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s="7" customFormat="1" ht="63.75" customHeight="1" x14ac:dyDescent="0.25">
      <c r="A10" s="104"/>
      <c r="B10" s="260"/>
      <c r="C10" s="261"/>
      <c r="D10" s="253"/>
      <c r="E10" s="258"/>
      <c r="F10" s="246"/>
      <c r="G10" s="253"/>
      <c r="H10" s="117" t="s">
        <v>65</v>
      </c>
      <c r="I10" s="116" t="s">
        <v>94</v>
      </c>
      <c r="J10" s="116" t="s">
        <v>95</v>
      </c>
      <c r="K10" s="117" t="s">
        <v>65</v>
      </c>
      <c r="L10" s="116" t="s">
        <v>94</v>
      </c>
      <c r="M10" s="116" t="s">
        <v>95</v>
      </c>
      <c r="N10" s="261"/>
      <c r="O10" s="253"/>
      <c r="P10" s="246"/>
      <c r="Q10" s="246"/>
      <c r="R10" s="253"/>
      <c r="S10" s="117" t="s">
        <v>65</v>
      </c>
      <c r="T10" s="116" t="s">
        <v>94</v>
      </c>
      <c r="U10" s="116" t="s">
        <v>95</v>
      </c>
      <c r="V10" s="117" t="s">
        <v>65</v>
      </c>
      <c r="W10" s="116" t="s">
        <v>94</v>
      </c>
      <c r="X10" s="116" t="s">
        <v>95</v>
      </c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s="18" customFormat="1" ht="16.5" customHeight="1" x14ac:dyDescent="0.25">
      <c r="A11" s="68"/>
      <c r="B11" s="68">
        <f>+'MPI poz sek 1-IIP other sec. 1'!K10+1</f>
        <v>12</v>
      </c>
      <c r="C11" s="68">
        <f t="shared" ref="C11:X11" si="0">B11+1</f>
        <v>13</v>
      </c>
      <c r="D11" s="68">
        <f t="shared" si="0"/>
        <v>14</v>
      </c>
      <c r="E11" s="68">
        <f t="shared" si="0"/>
        <v>15</v>
      </c>
      <c r="F11" s="68">
        <f t="shared" si="0"/>
        <v>16</v>
      </c>
      <c r="G11" s="68">
        <f t="shared" si="0"/>
        <v>17</v>
      </c>
      <c r="H11" s="68">
        <f t="shared" si="0"/>
        <v>18</v>
      </c>
      <c r="I11" s="68">
        <f t="shared" si="0"/>
        <v>19</v>
      </c>
      <c r="J11" s="68">
        <f t="shared" si="0"/>
        <v>20</v>
      </c>
      <c r="K11" s="68">
        <f t="shared" si="0"/>
        <v>21</v>
      </c>
      <c r="L11" s="68">
        <f t="shared" si="0"/>
        <v>22</v>
      </c>
      <c r="M11" s="68">
        <f t="shared" si="0"/>
        <v>23</v>
      </c>
      <c r="N11" s="68">
        <f>K11+1</f>
        <v>22</v>
      </c>
      <c r="O11" s="68">
        <f t="shared" si="0"/>
        <v>23</v>
      </c>
      <c r="P11" s="68">
        <f t="shared" si="0"/>
        <v>24</v>
      </c>
      <c r="Q11" s="68">
        <f t="shared" si="0"/>
        <v>25</v>
      </c>
      <c r="R11" s="68">
        <f t="shared" si="0"/>
        <v>26</v>
      </c>
      <c r="S11" s="68">
        <f t="shared" si="0"/>
        <v>27</v>
      </c>
      <c r="T11" s="68">
        <f t="shared" si="0"/>
        <v>28</v>
      </c>
      <c r="U11" s="68">
        <f t="shared" si="0"/>
        <v>29</v>
      </c>
      <c r="V11" s="68">
        <f t="shared" si="0"/>
        <v>30</v>
      </c>
      <c r="W11" s="68">
        <f t="shared" si="0"/>
        <v>31</v>
      </c>
      <c r="X11" s="68">
        <f t="shared" si="0"/>
        <v>32</v>
      </c>
    </row>
    <row r="12" spans="1:43" s="20" customFormat="1" ht="21.75" customHeight="1" x14ac:dyDescent="0.2">
      <c r="A12" s="9" t="s">
        <v>19</v>
      </c>
      <c r="B12" s="10">
        <f>+C12-N12</f>
        <v>-6422</v>
      </c>
      <c r="C12" s="10">
        <f>+D12+G12</f>
        <v>2936</v>
      </c>
      <c r="D12" s="10">
        <f>+E12+F12</f>
        <v>341</v>
      </c>
      <c r="E12" s="10">
        <v>252</v>
      </c>
      <c r="F12" s="10">
        <v>89</v>
      </c>
      <c r="G12" s="10">
        <f>+H12+K12</f>
        <v>2595</v>
      </c>
      <c r="H12" s="10">
        <f>+I12+J12</f>
        <v>2492</v>
      </c>
      <c r="I12" s="10">
        <v>1819</v>
      </c>
      <c r="J12" s="10">
        <v>673</v>
      </c>
      <c r="K12" s="10">
        <f>+L12+M12</f>
        <v>103</v>
      </c>
      <c r="L12" s="10">
        <v>69</v>
      </c>
      <c r="M12" s="10">
        <v>34</v>
      </c>
      <c r="N12" s="10">
        <f>+O12+R12</f>
        <v>9358</v>
      </c>
      <c r="O12" s="10">
        <f>+P12+Q12</f>
        <v>4580</v>
      </c>
      <c r="P12" s="10">
        <v>1557</v>
      </c>
      <c r="Q12" s="10">
        <v>3023</v>
      </c>
      <c r="R12" s="10">
        <f>+S12+V12</f>
        <v>4778</v>
      </c>
      <c r="S12" s="10">
        <f>+T12+U12</f>
        <v>4660</v>
      </c>
      <c r="T12" s="10">
        <v>233</v>
      </c>
      <c r="U12" s="10">
        <v>4427</v>
      </c>
      <c r="V12" s="10">
        <f>+W12+X12</f>
        <v>118</v>
      </c>
      <c r="W12" s="10">
        <v>19</v>
      </c>
      <c r="X12" s="10">
        <v>99</v>
      </c>
    </row>
    <row r="13" spans="1:43" s="20" customFormat="1" ht="21.75" customHeight="1" x14ac:dyDescent="0.2">
      <c r="A13" s="69" t="s">
        <v>20</v>
      </c>
      <c r="B13" s="70">
        <f t="shared" ref="B13:B55" si="1">+C13-N13</f>
        <v>-6650</v>
      </c>
      <c r="C13" s="70">
        <f t="shared" ref="C13:C55" si="2">+D13+G13</f>
        <v>3107</v>
      </c>
      <c r="D13" s="70">
        <f t="shared" ref="D13:D55" si="3">+E13+F13</f>
        <v>380</v>
      </c>
      <c r="E13" s="70">
        <v>281</v>
      </c>
      <c r="F13" s="70">
        <v>99</v>
      </c>
      <c r="G13" s="70">
        <f t="shared" ref="G13:G55" si="4">+H13+K13</f>
        <v>2727</v>
      </c>
      <c r="H13" s="70">
        <f t="shared" ref="H13:H55" si="5">+I13+J13</f>
        <v>2628</v>
      </c>
      <c r="I13" s="70">
        <v>1918</v>
      </c>
      <c r="J13" s="70">
        <v>710</v>
      </c>
      <c r="K13" s="70">
        <f t="shared" ref="K13:K55" si="6">+L13+M13</f>
        <v>99</v>
      </c>
      <c r="L13" s="70">
        <v>66</v>
      </c>
      <c r="M13" s="70">
        <v>33</v>
      </c>
      <c r="N13" s="70">
        <f t="shared" ref="N13:N55" si="7">+O13+R13</f>
        <v>9757</v>
      </c>
      <c r="O13" s="70">
        <f t="shared" ref="O13:O55" si="8">+P13+Q13</f>
        <v>4986</v>
      </c>
      <c r="P13" s="70">
        <v>1695</v>
      </c>
      <c r="Q13" s="70">
        <v>3291</v>
      </c>
      <c r="R13" s="70">
        <f t="shared" ref="R13:R55" si="9">+S13+V13</f>
        <v>4771</v>
      </c>
      <c r="S13" s="70">
        <f t="shared" ref="S13:S55" si="10">+T13+U13</f>
        <v>4677</v>
      </c>
      <c r="T13" s="70">
        <v>234</v>
      </c>
      <c r="U13" s="70">
        <v>4443</v>
      </c>
      <c r="V13" s="70">
        <f t="shared" ref="V13:V55" si="11">+W13+X13</f>
        <v>94</v>
      </c>
      <c r="W13" s="70">
        <v>15</v>
      </c>
      <c r="X13" s="70">
        <v>79</v>
      </c>
    </row>
    <row r="14" spans="1:43" s="20" customFormat="1" ht="21.75" customHeight="1" x14ac:dyDescent="0.2">
      <c r="A14" s="9" t="s">
        <v>21</v>
      </c>
      <c r="B14" s="10">
        <f t="shared" si="1"/>
        <v>-7707</v>
      </c>
      <c r="C14" s="10">
        <f t="shared" si="2"/>
        <v>3325</v>
      </c>
      <c r="D14" s="10">
        <f t="shared" si="3"/>
        <v>492</v>
      </c>
      <c r="E14" s="10">
        <v>364</v>
      </c>
      <c r="F14" s="10">
        <v>128</v>
      </c>
      <c r="G14" s="10">
        <f t="shared" si="4"/>
        <v>2833</v>
      </c>
      <c r="H14" s="10">
        <f t="shared" si="5"/>
        <v>2714</v>
      </c>
      <c r="I14" s="10">
        <v>1981</v>
      </c>
      <c r="J14" s="10">
        <v>733</v>
      </c>
      <c r="K14" s="10">
        <f t="shared" si="6"/>
        <v>119</v>
      </c>
      <c r="L14" s="10">
        <v>80</v>
      </c>
      <c r="M14" s="10">
        <v>39</v>
      </c>
      <c r="N14" s="10">
        <f t="shared" si="7"/>
        <v>11032</v>
      </c>
      <c r="O14" s="10">
        <f t="shared" si="8"/>
        <v>5671</v>
      </c>
      <c r="P14" s="10">
        <v>1928</v>
      </c>
      <c r="Q14" s="10">
        <v>3743</v>
      </c>
      <c r="R14" s="10">
        <f t="shared" si="9"/>
        <v>5361</v>
      </c>
      <c r="S14" s="10">
        <f t="shared" si="10"/>
        <v>5262</v>
      </c>
      <c r="T14" s="10">
        <v>263</v>
      </c>
      <c r="U14" s="10">
        <v>4999</v>
      </c>
      <c r="V14" s="10">
        <f t="shared" si="11"/>
        <v>99</v>
      </c>
      <c r="W14" s="10">
        <v>16</v>
      </c>
      <c r="X14" s="10">
        <v>83</v>
      </c>
    </row>
    <row r="15" spans="1:43" s="20" customFormat="1" ht="21.75" customHeight="1" x14ac:dyDescent="0.2">
      <c r="A15" s="69" t="s">
        <v>22</v>
      </c>
      <c r="B15" s="71">
        <f t="shared" si="1"/>
        <v>-8847</v>
      </c>
      <c r="C15" s="71">
        <f t="shared" si="2"/>
        <v>4916</v>
      </c>
      <c r="D15" s="71">
        <f t="shared" si="3"/>
        <v>735</v>
      </c>
      <c r="E15" s="71">
        <v>544</v>
      </c>
      <c r="F15" s="71">
        <v>191</v>
      </c>
      <c r="G15" s="71">
        <f t="shared" si="4"/>
        <v>4181</v>
      </c>
      <c r="H15" s="71">
        <f t="shared" si="5"/>
        <v>3800</v>
      </c>
      <c r="I15" s="71">
        <v>2774</v>
      </c>
      <c r="J15" s="71">
        <v>1026</v>
      </c>
      <c r="K15" s="71">
        <f t="shared" si="6"/>
        <v>381</v>
      </c>
      <c r="L15" s="71">
        <v>255</v>
      </c>
      <c r="M15" s="71">
        <v>126</v>
      </c>
      <c r="N15" s="71">
        <f t="shared" si="7"/>
        <v>13763</v>
      </c>
      <c r="O15" s="71">
        <f t="shared" si="8"/>
        <v>8429</v>
      </c>
      <c r="P15" s="71">
        <v>2866</v>
      </c>
      <c r="Q15" s="71">
        <v>5563</v>
      </c>
      <c r="R15" s="71">
        <f t="shared" si="9"/>
        <v>5334</v>
      </c>
      <c r="S15" s="71">
        <f t="shared" si="10"/>
        <v>5128</v>
      </c>
      <c r="T15" s="71">
        <v>256</v>
      </c>
      <c r="U15" s="71">
        <v>4872</v>
      </c>
      <c r="V15" s="71">
        <f t="shared" si="11"/>
        <v>206</v>
      </c>
      <c r="W15" s="71">
        <v>33</v>
      </c>
      <c r="X15" s="71">
        <v>173</v>
      </c>
    </row>
    <row r="16" spans="1:43" s="20" customFormat="1" ht="21.75" customHeight="1" x14ac:dyDescent="0.2">
      <c r="A16" s="9" t="s">
        <v>23</v>
      </c>
      <c r="B16" s="10">
        <f t="shared" si="1"/>
        <v>-10307</v>
      </c>
      <c r="C16" s="10">
        <f t="shared" si="2"/>
        <v>4187</v>
      </c>
      <c r="D16" s="10">
        <f t="shared" si="3"/>
        <v>670</v>
      </c>
      <c r="E16" s="10">
        <v>496</v>
      </c>
      <c r="F16" s="10">
        <v>174</v>
      </c>
      <c r="G16" s="10">
        <f t="shared" si="4"/>
        <v>3517</v>
      </c>
      <c r="H16" s="10">
        <f t="shared" si="5"/>
        <v>3256</v>
      </c>
      <c r="I16" s="10">
        <v>2377</v>
      </c>
      <c r="J16" s="10">
        <v>879</v>
      </c>
      <c r="K16" s="10">
        <f t="shared" si="6"/>
        <v>261</v>
      </c>
      <c r="L16" s="10">
        <v>175</v>
      </c>
      <c r="M16" s="10">
        <v>86</v>
      </c>
      <c r="N16" s="10">
        <f t="shared" si="7"/>
        <v>14494</v>
      </c>
      <c r="O16" s="10">
        <f t="shared" si="8"/>
        <v>9448</v>
      </c>
      <c r="P16" s="10">
        <v>3212</v>
      </c>
      <c r="Q16" s="10">
        <v>6236</v>
      </c>
      <c r="R16" s="10">
        <f t="shared" si="9"/>
        <v>5046</v>
      </c>
      <c r="S16" s="10">
        <f t="shared" si="10"/>
        <v>4946</v>
      </c>
      <c r="T16" s="10">
        <v>247</v>
      </c>
      <c r="U16" s="10">
        <v>4699</v>
      </c>
      <c r="V16" s="10">
        <f t="shared" si="11"/>
        <v>100</v>
      </c>
      <c r="W16" s="10">
        <v>16</v>
      </c>
      <c r="X16" s="10">
        <v>84</v>
      </c>
    </row>
    <row r="17" spans="1:24" s="20" customFormat="1" ht="21.75" customHeight="1" x14ac:dyDescent="0.2">
      <c r="A17" s="69" t="s">
        <v>24</v>
      </c>
      <c r="B17" s="70">
        <f t="shared" si="1"/>
        <v>-9632</v>
      </c>
      <c r="C17" s="70">
        <f t="shared" si="2"/>
        <v>4426</v>
      </c>
      <c r="D17" s="70">
        <f t="shared" si="3"/>
        <v>869</v>
      </c>
      <c r="E17" s="70">
        <v>643</v>
      </c>
      <c r="F17" s="70">
        <v>226</v>
      </c>
      <c r="G17" s="70">
        <f t="shared" si="4"/>
        <v>3557</v>
      </c>
      <c r="H17" s="70">
        <f t="shared" si="5"/>
        <v>3179</v>
      </c>
      <c r="I17" s="70">
        <v>2321</v>
      </c>
      <c r="J17" s="70">
        <v>858</v>
      </c>
      <c r="K17" s="70">
        <f t="shared" si="6"/>
        <v>378</v>
      </c>
      <c r="L17" s="70">
        <v>253</v>
      </c>
      <c r="M17" s="70">
        <v>125</v>
      </c>
      <c r="N17" s="70">
        <f t="shared" si="7"/>
        <v>14058</v>
      </c>
      <c r="O17" s="70">
        <f t="shared" si="8"/>
        <v>9212</v>
      </c>
      <c r="P17" s="70">
        <v>3132</v>
      </c>
      <c r="Q17" s="70">
        <v>6080</v>
      </c>
      <c r="R17" s="70">
        <f t="shared" si="9"/>
        <v>4846</v>
      </c>
      <c r="S17" s="70">
        <f t="shared" si="10"/>
        <v>4719</v>
      </c>
      <c r="T17" s="70">
        <v>236</v>
      </c>
      <c r="U17" s="70">
        <v>4483</v>
      </c>
      <c r="V17" s="70">
        <f t="shared" si="11"/>
        <v>127</v>
      </c>
      <c r="W17" s="70">
        <v>20</v>
      </c>
      <c r="X17" s="70">
        <v>107</v>
      </c>
    </row>
    <row r="18" spans="1:24" s="22" customFormat="1" ht="21.75" customHeight="1" x14ac:dyDescent="0.2">
      <c r="A18" s="9" t="s">
        <v>25</v>
      </c>
      <c r="B18" s="10">
        <f t="shared" si="1"/>
        <v>-12139</v>
      </c>
      <c r="C18" s="10">
        <f t="shared" si="2"/>
        <v>5195</v>
      </c>
      <c r="D18" s="10">
        <f t="shared" si="3"/>
        <v>1072</v>
      </c>
      <c r="E18" s="10">
        <v>793</v>
      </c>
      <c r="F18" s="10">
        <v>279</v>
      </c>
      <c r="G18" s="10">
        <f t="shared" si="4"/>
        <v>4123</v>
      </c>
      <c r="H18" s="10">
        <f t="shared" si="5"/>
        <v>3369</v>
      </c>
      <c r="I18" s="10">
        <v>2459</v>
      </c>
      <c r="J18" s="10">
        <v>910</v>
      </c>
      <c r="K18" s="10">
        <f t="shared" si="6"/>
        <v>754</v>
      </c>
      <c r="L18" s="10">
        <v>505</v>
      </c>
      <c r="M18" s="10">
        <v>249</v>
      </c>
      <c r="N18" s="10">
        <f t="shared" si="7"/>
        <v>17334</v>
      </c>
      <c r="O18" s="10">
        <f t="shared" si="8"/>
        <v>12436</v>
      </c>
      <c r="P18" s="10">
        <v>4228</v>
      </c>
      <c r="Q18" s="10">
        <v>8208</v>
      </c>
      <c r="R18" s="10">
        <f t="shared" si="9"/>
        <v>4898</v>
      </c>
      <c r="S18" s="10">
        <f t="shared" si="10"/>
        <v>4754</v>
      </c>
      <c r="T18" s="10">
        <v>238</v>
      </c>
      <c r="U18" s="10">
        <v>4516</v>
      </c>
      <c r="V18" s="10">
        <f t="shared" si="11"/>
        <v>144</v>
      </c>
      <c r="W18" s="10">
        <v>23</v>
      </c>
      <c r="X18" s="10">
        <v>121</v>
      </c>
    </row>
    <row r="19" spans="1:24" s="20" customFormat="1" ht="21.75" customHeight="1" x14ac:dyDescent="0.2">
      <c r="A19" s="69" t="s">
        <v>26</v>
      </c>
      <c r="B19" s="71">
        <f t="shared" si="1"/>
        <v>-10481</v>
      </c>
      <c r="C19" s="71">
        <f t="shared" si="2"/>
        <v>6298</v>
      </c>
      <c r="D19" s="71">
        <f t="shared" si="3"/>
        <v>1673</v>
      </c>
      <c r="E19" s="71">
        <v>1238</v>
      </c>
      <c r="F19" s="71">
        <v>435</v>
      </c>
      <c r="G19" s="71">
        <f t="shared" si="4"/>
        <v>4625</v>
      </c>
      <c r="H19" s="71">
        <f t="shared" si="5"/>
        <v>3200</v>
      </c>
      <c r="I19" s="71">
        <v>2336</v>
      </c>
      <c r="J19" s="71">
        <v>864</v>
      </c>
      <c r="K19" s="71">
        <f t="shared" si="6"/>
        <v>1425</v>
      </c>
      <c r="L19" s="71">
        <v>955</v>
      </c>
      <c r="M19" s="71">
        <v>470</v>
      </c>
      <c r="N19" s="71">
        <f t="shared" si="7"/>
        <v>16779</v>
      </c>
      <c r="O19" s="71">
        <f t="shared" si="8"/>
        <v>12073</v>
      </c>
      <c r="P19" s="71">
        <v>4105</v>
      </c>
      <c r="Q19" s="71">
        <v>7968</v>
      </c>
      <c r="R19" s="71">
        <f t="shared" si="9"/>
        <v>4706</v>
      </c>
      <c r="S19" s="71">
        <f t="shared" si="10"/>
        <v>4545</v>
      </c>
      <c r="T19" s="71">
        <v>227</v>
      </c>
      <c r="U19" s="71">
        <v>4318</v>
      </c>
      <c r="V19" s="71">
        <f t="shared" si="11"/>
        <v>161</v>
      </c>
      <c r="W19" s="71">
        <v>26</v>
      </c>
      <c r="X19" s="71">
        <v>135</v>
      </c>
    </row>
    <row r="20" spans="1:24" s="20" customFormat="1" ht="21.75" customHeight="1" x14ac:dyDescent="0.2">
      <c r="A20" s="9" t="s">
        <v>27</v>
      </c>
      <c r="B20" s="10">
        <f t="shared" si="1"/>
        <v>-9610</v>
      </c>
      <c r="C20" s="10">
        <f t="shared" si="2"/>
        <v>6439</v>
      </c>
      <c r="D20" s="10">
        <f t="shared" si="3"/>
        <v>2612</v>
      </c>
      <c r="E20" s="10">
        <v>1933</v>
      </c>
      <c r="F20" s="10">
        <v>679</v>
      </c>
      <c r="G20" s="10">
        <f t="shared" si="4"/>
        <v>3827</v>
      </c>
      <c r="H20" s="10">
        <f t="shared" si="5"/>
        <v>2827</v>
      </c>
      <c r="I20" s="10">
        <v>2064</v>
      </c>
      <c r="J20" s="10">
        <v>763</v>
      </c>
      <c r="K20" s="10">
        <f t="shared" si="6"/>
        <v>1000</v>
      </c>
      <c r="L20" s="10">
        <v>670</v>
      </c>
      <c r="M20" s="10">
        <v>330</v>
      </c>
      <c r="N20" s="10">
        <f t="shared" si="7"/>
        <v>16049</v>
      </c>
      <c r="O20" s="10">
        <f t="shared" si="8"/>
        <v>11854</v>
      </c>
      <c r="P20" s="10">
        <v>4030</v>
      </c>
      <c r="Q20" s="10">
        <v>7824</v>
      </c>
      <c r="R20" s="10">
        <f t="shared" si="9"/>
        <v>4195</v>
      </c>
      <c r="S20" s="10">
        <f t="shared" si="10"/>
        <v>4064</v>
      </c>
      <c r="T20" s="10">
        <v>203</v>
      </c>
      <c r="U20" s="10">
        <v>3861</v>
      </c>
      <c r="V20" s="10">
        <f t="shared" si="11"/>
        <v>131</v>
      </c>
      <c r="W20" s="10">
        <v>21</v>
      </c>
      <c r="X20" s="10">
        <v>110</v>
      </c>
    </row>
    <row r="21" spans="1:24" s="20" customFormat="1" ht="21.75" customHeight="1" x14ac:dyDescent="0.2">
      <c r="A21" s="69" t="s">
        <v>28</v>
      </c>
      <c r="B21" s="70">
        <f t="shared" si="1"/>
        <v>-8536</v>
      </c>
      <c r="C21" s="70">
        <f t="shared" si="2"/>
        <v>6694</v>
      </c>
      <c r="D21" s="70">
        <f t="shared" si="3"/>
        <v>2880</v>
      </c>
      <c r="E21" s="70">
        <v>2131</v>
      </c>
      <c r="F21" s="70">
        <v>749</v>
      </c>
      <c r="G21" s="70">
        <f t="shared" si="4"/>
        <v>3814</v>
      </c>
      <c r="H21" s="70">
        <f t="shared" si="5"/>
        <v>2478</v>
      </c>
      <c r="I21" s="70">
        <v>1809</v>
      </c>
      <c r="J21" s="70">
        <v>669</v>
      </c>
      <c r="K21" s="70">
        <f t="shared" si="6"/>
        <v>1336</v>
      </c>
      <c r="L21" s="70">
        <v>895</v>
      </c>
      <c r="M21" s="70">
        <v>441</v>
      </c>
      <c r="N21" s="70">
        <f t="shared" si="7"/>
        <v>15230</v>
      </c>
      <c r="O21" s="70">
        <f t="shared" si="8"/>
        <v>10944</v>
      </c>
      <c r="P21" s="70">
        <v>3721</v>
      </c>
      <c r="Q21" s="70">
        <v>7223</v>
      </c>
      <c r="R21" s="70">
        <f t="shared" si="9"/>
        <v>4286</v>
      </c>
      <c r="S21" s="70">
        <f t="shared" si="10"/>
        <v>4157</v>
      </c>
      <c r="T21" s="70">
        <v>208</v>
      </c>
      <c r="U21" s="70">
        <v>3949</v>
      </c>
      <c r="V21" s="70">
        <f t="shared" si="11"/>
        <v>129</v>
      </c>
      <c r="W21" s="70">
        <v>21</v>
      </c>
      <c r="X21" s="70">
        <v>108</v>
      </c>
    </row>
    <row r="22" spans="1:24" s="20" customFormat="1" ht="21.75" customHeight="1" x14ac:dyDescent="0.2">
      <c r="A22" s="9" t="s">
        <v>29</v>
      </c>
      <c r="B22" s="10">
        <f t="shared" si="1"/>
        <v>-8455</v>
      </c>
      <c r="C22" s="10">
        <f t="shared" si="2"/>
        <v>7501</v>
      </c>
      <c r="D22" s="10">
        <f t="shared" si="3"/>
        <v>3347</v>
      </c>
      <c r="E22" s="10">
        <v>2477</v>
      </c>
      <c r="F22" s="10">
        <v>870</v>
      </c>
      <c r="G22" s="10">
        <f t="shared" si="4"/>
        <v>4154</v>
      </c>
      <c r="H22" s="10">
        <f t="shared" si="5"/>
        <v>2493</v>
      </c>
      <c r="I22" s="10">
        <v>1820</v>
      </c>
      <c r="J22" s="10">
        <v>673</v>
      </c>
      <c r="K22" s="10">
        <f t="shared" si="6"/>
        <v>1661</v>
      </c>
      <c r="L22" s="10">
        <v>1113</v>
      </c>
      <c r="M22" s="10">
        <v>548</v>
      </c>
      <c r="N22" s="10">
        <f t="shared" si="7"/>
        <v>15956</v>
      </c>
      <c r="O22" s="10">
        <f t="shared" si="8"/>
        <v>11644</v>
      </c>
      <c r="P22" s="10">
        <v>3959</v>
      </c>
      <c r="Q22" s="10">
        <v>7685</v>
      </c>
      <c r="R22" s="10">
        <f t="shared" si="9"/>
        <v>4312</v>
      </c>
      <c r="S22" s="10">
        <f t="shared" si="10"/>
        <v>4182</v>
      </c>
      <c r="T22" s="10">
        <v>209</v>
      </c>
      <c r="U22" s="10">
        <v>3973</v>
      </c>
      <c r="V22" s="10">
        <f t="shared" si="11"/>
        <v>130</v>
      </c>
      <c r="W22" s="10">
        <v>21</v>
      </c>
      <c r="X22" s="10">
        <v>109</v>
      </c>
    </row>
    <row r="23" spans="1:24" s="20" customFormat="1" ht="21.75" customHeight="1" x14ac:dyDescent="0.2">
      <c r="A23" s="69" t="s">
        <v>30</v>
      </c>
      <c r="B23" s="71">
        <f t="shared" si="1"/>
        <v>-6498</v>
      </c>
      <c r="C23" s="71">
        <f t="shared" si="2"/>
        <v>11031</v>
      </c>
      <c r="D23" s="71">
        <f t="shared" si="3"/>
        <v>5205</v>
      </c>
      <c r="E23" s="71">
        <v>3852</v>
      </c>
      <c r="F23" s="71">
        <v>1353</v>
      </c>
      <c r="G23" s="71">
        <f t="shared" si="4"/>
        <v>5826</v>
      </c>
      <c r="H23" s="71">
        <f t="shared" si="5"/>
        <v>2402</v>
      </c>
      <c r="I23" s="71">
        <v>1753</v>
      </c>
      <c r="J23" s="71">
        <v>649</v>
      </c>
      <c r="K23" s="71">
        <f t="shared" si="6"/>
        <v>3424</v>
      </c>
      <c r="L23" s="71">
        <v>2294</v>
      </c>
      <c r="M23" s="71">
        <v>1130</v>
      </c>
      <c r="N23" s="71">
        <f t="shared" si="7"/>
        <v>17529</v>
      </c>
      <c r="O23" s="71">
        <f t="shared" si="8"/>
        <v>13918</v>
      </c>
      <c r="P23" s="71">
        <v>4732</v>
      </c>
      <c r="Q23" s="71">
        <v>9186</v>
      </c>
      <c r="R23" s="71">
        <f t="shared" si="9"/>
        <v>3611</v>
      </c>
      <c r="S23" s="71">
        <f t="shared" si="10"/>
        <v>3580</v>
      </c>
      <c r="T23" s="71">
        <v>179</v>
      </c>
      <c r="U23" s="71">
        <v>3401</v>
      </c>
      <c r="V23" s="71">
        <f t="shared" si="11"/>
        <v>31</v>
      </c>
      <c r="W23" s="71">
        <v>5</v>
      </c>
      <c r="X23" s="71">
        <v>26</v>
      </c>
    </row>
    <row r="24" spans="1:24" s="22" customFormat="1" ht="21.75" customHeight="1" x14ac:dyDescent="0.2">
      <c r="A24" s="9" t="s">
        <v>31</v>
      </c>
      <c r="B24" s="10">
        <f t="shared" si="1"/>
        <v>-5469</v>
      </c>
      <c r="C24" s="10">
        <f t="shared" si="2"/>
        <v>12586</v>
      </c>
      <c r="D24" s="10">
        <f t="shared" si="3"/>
        <v>6535</v>
      </c>
      <c r="E24" s="10">
        <v>4836</v>
      </c>
      <c r="F24" s="10">
        <v>1699</v>
      </c>
      <c r="G24" s="10">
        <f t="shared" si="4"/>
        <v>6051</v>
      </c>
      <c r="H24" s="10">
        <f t="shared" si="5"/>
        <v>2409</v>
      </c>
      <c r="I24" s="10">
        <v>1759</v>
      </c>
      <c r="J24" s="10">
        <v>650</v>
      </c>
      <c r="K24" s="10">
        <f t="shared" si="6"/>
        <v>3642</v>
      </c>
      <c r="L24" s="10">
        <v>2440</v>
      </c>
      <c r="M24" s="10">
        <v>1202</v>
      </c>
      <c r="N24" s="10">
        <f t="shared" si="7"/>
        <v>18055</v>
      </c>
      <c r="O24" s="10">
        <f t="shared" si="8"/>
        <v>14963</v>
      </c>
      <c r="P24" s="10">
        <v>5087</v>
      </c>
      <c r="Q24" s="10">
        <v>9876</v>
      </c>
      <c r="R24" s="10">
        <f t="shared" si="9"/>
        <v>3092</v>
      </c>
      <c r="S24" s="10">
        <f t="shared" si="10"/>
        <v>3078</v>
      </c>
      <c r="T24" s="10">
        <v>154</v>
      </c>
      <c r="U24" s="10">
        <v>2924</v>
      </c>
      <c r="V24" s="10">
        <f t="shared" si="11"/>
        <v>14</v>
      </c>
      <c r="W24" s="10">
        <v>2</v>
      </c>
      <c r="X24" s="10">
        <v>12</v>
      </c>
    </row>
    <row r="25" spans="1:24" s="20" customFormat="1" ht="21.75" customHeight="1" x14ac:dyDescent="0.2">
      <c r="A25" s="69" t="s">
        <v>32</v>
      </c>
      <c r="B25" s="70">
        <f t="shared" si="1"/>
        <v>-5711</v>
      </c>
      <c r="C25" s="70">
        <f t="shared" si="2"/>
        <v>14745</v>
      </c>
      <c r="D25" s="70">
        <f t="shared" si="3"/>
        <v>8530</v>
      </c>
      <c r="E25" s="70">
        <v>6312</v>
      </c>
      <c r="F25" s="70">
        <v>2218</v>
      </c>
      <c r="G25" s="70">
        <f t="shared" si="4"/>
        <v>6215</v>
      </c>
      <c r="H25" s="70">
        <f t="shared" si="5"/>
        <v>2340</v>
      </c>
      <c r="I25" s="70">
        <v>1708</v>
      </c>
      <c r="J25" s="70">
        <v>632</v>
      </c>
      <c r="K25" s="70">
        <f t="shared" si="6"/>
        <v>3875</v>
      </c>
      <c r="L25" s="70">
        <v>2596</v>
      </c>
      <c r="M25" s="70">
        <v>1279</v>
      </c>
      <c r="N25" s="70">
        <f t="shared" si="7"/>
        <v>20456</v>
      </c>
      <c r="O25" s="70">
        <f t="shared" si="8"/>
        <v>17247</v>
      </c>
      <c r="P25" s="70">
        <v>5864</v>
      </c>
      <c r="Q25" s="70">
        <v>11383</v>
      </c>
      <c r="R25" s="70">
        <f t="shared" si="9"/>
        <v>3209</v>
      </c>
      <c r="S25" s="70">
        <f t="shared" si="10"/>
        <v>3196</v>
      </c>
      <c r="T25" s="70">
        <v>160</v>
      </c>
      <c r="U25" s="70">
        <v>3036</v>
      </c>
      <c r="V25" s="70">
        <f t="shared" si="11"/>
        <v>13</v>
      </c>
      <c r="W25" s="70">
        <v>2</v>
      </c>
      <c r="X25" s="70">
        <v>11</v>
      </c>
    </row>
    <row r="26" spans="1:24" s="20" customFormat="1" ht="21.75" customHeight="1" x14ac:dyDescent="0.2">
      <c r="A26" s="9" t="s">
        <v>33</v>
      </c>
      <c r="B26" s="10">
        <f t="shared" si="1"/>
        <v>-4046</v>
      </c>
      <c r="C26" s="10">
        <f t="shared" si="2"/>
        <v>16730</v>
      </c>
      <c r="D26" s="10">
        <f t="shared" si="3"/>
        <v>10395</v>
      </c>
      <c r="E26" s="10">
        <v>7692</v>
      </c>
      <c r="F26" s="10">
        <v>2703</v>
      </c>
      <c r="G26" s="10">
        <f t="shared" si="4"/>
        <v>6335</v>
      </c>
      <c r="H26" s="10">
        <f t="shared" si="5"/>
        <v>2123</v>
      </c>
      <c r="I26" s="10">
        <v>1550</v>
      </c>
      <c r="J26" s="10">
        <v>573</v>
      </c>
      <c r="K26" s="10">
        <f t="shared" si="6"/>
        <v>4212</v>
      </c>
      <c r="L26" s="10">
        <v>2822</v>
      </c>
      <c r="M26" s="10">
        <v>1390</v>
      </c>
      <c r="N26" s="10">
        <f t="shared" si="7"/>
        <v>20776</v>
      </c>
      <c r="O26" s="10">
        <f t="shared" si="8"/>
        <v>17326</v>
      </c>
      <c r="P26" s="10">
        <v>5891</v>
      </c>
      <c r="Q26" s="10">
        <v>11435</v>
      </c>
      <c r="R26" s="10">
        <f t="shared" si="9"/>
        <v>3450</v>
      </c>
      <c r="S26" s="10">
        <f t="shared" si="10"/>
        <v>3267</v>
      </c>
      <c r="T26" s="10">
        <v>163</v>
      </c>
      <c r="U26" s="10">
        <v>3104</v>
      </c>
      <c r="V26" s="10">
        <f t="shared" si="11"/>
        <v>183</v>
      </c>
      <c r="W26" s="10">
        <v>29</v>
      </c>
      <c r="X26" s="10">
        <v>154</v>
      </c>
    </row>
    <row r="27" spans="1:24" s="20" customFormat="1" ht="21.75" customHeight="1" x14ac:dyDescent="0.2">
      <c r="A27" s="69" t="s">
        <v>34</v>
      </c>
      <c r="B27" s="71">
        <f t="shared" si="1"/>
        <v>-4044</v>
      </c>
      <c r="C27" s="71">
        <f t="shared" si="2"/>
        <v>19215</v>
      </c>
      <c r="D27" s="71">
        <f t="shared" si="3"/>
        <v>12019</v>
      </c>
      <c r="E27" s="71">
        <v>8894</v>
      </c>
      <c r="F27" s="71">
        <v>3125</v>
      </c>
      <c r="G27" s="71">
        <f t="shared" si="4"/>
        <v>7196</v>
      </c>
      <c r="H27" s="71">
        <f t="shared" si="5"/>
        <v>2286</v>
      </c>
      <c r="I27" s="71">
        <v>1669</v>
      </c>
      <c r="J27" s="71">
        <v>617</v>
      </c>
      <c r="K27" s="71">
        <f t="shared" si="6"/>
        <v>4910</v>
      </c>
      <c r="L27" s="71">
        <v>3290</v>
      </c>
      <c r="M27" s="71">
        <v>1620</v>
      </c>
      <c r="N27" s="71">
        <f t="shared" si="7"/>
        <v>23259</v>
      </c>
      <c r="O27" s="71">
        <f t="shared" si="8"/>
        <v>18418</v>
      </c>
      <c r="P27" s="71">
        <v>6262</v>
      </c>
      <c r="Q27" s="71">
        <v>12156</v>
      </c>
      <c r="R27" s="71">
        <f t="shared" si="9"/>
        <v>4841</v>
      </c>
      <c r="S27" s="71">
        <f t="shared" si="10"/>
        <v>4464</v>
      </c>
      <c r="T27" s="71">
        <v>223</v>
      </c>
      <c r="U27" s="71">
        <v>4241</v>
      </c>
      <c r="V27" s="71">
        <f t="shared" si="11"/>
        <v>377</v>
      </c>
      <c r="W27" s="71">
        <v>60</v>
      </c>
      <c r="X27" s="71">
        <v>317</v>
      </c>
    </row>
    <row r="28" spans="1:24" s="20" customFormat="1" ht="21.75" customHeight="1" x14ac:dyDescent="0.2">
      <c r="A28" s="9" t="s">
        <v>35</v>
      </c>
      <c r="B28" s="10">
        <f t="shared" si="1"/>
        <v>-7151</v>
      </c>
      <c r="C28" s="10">
        <f t="shared" si="2"/>
        <v>17328</v>
      </c>
      <c r="D28" s="10">
        <f t="shared" si="3"/>
        <v>9545</v>
      </c>
      <c r="E28" s="10">
        <v>7063</v>
      </c>
      <c r="F28" s="10">
        <v>2482</v>
      </c>
      <c r="G28" s="10">
        <f t="shared" si="4"/>
        <v>7783</v>
      </c>
      <c r="H28" s="10">
        <f t="shared" si="5"/>
        <v>2451</v>
      </c>
      <c r="I28" s="10">
        <v>1789</v>
      </c>
      <c r="J28" s="10">
        <v>662</v>
      </c>
      <c r="K28" s="10">
        <f t="shared" si="6"/>
        <v>5332</v>
      </c>
      <c r="L28" s="10">
        <v>3572</v>
      </c>
      <c r="M28" s="10">
        <v>1760</v>
      </c>
      <c r="N28" s="10">
        <f t="shared" si="7"/>
        <v>24479</v>
      </c>
      <c r="O28" s="10">
        <f t="shared" si="8"/>
        <v>18818</v>
      </c>
      <c r="P28" s="10">
        <v>6398</v>
      </c>
      <c r="Q28" s="10">
        <v>12420</v>
      </c>
      <c r="R28" s="10">
        <f t="shared" si="9"/>
        <v>5661</v>
      </c>
      <c r="S28" s="10">
        <f t="shared" si="10"/>
        <v>5382</v>
      </c>
      <c r="T28" s="10">
        <v>269</v>
      </c>
      <c r="U28" s="10">
        <v>5113</v>
      </c>
      <c r="V28" s="10">
        <f t="shared" si="11"/>
        <v>279</v>
      </c>
      <c r="W28" s="10">
        <v>45</v>
      </c>
      <c r="X28" s="10">
        <v>234</v>
      </c>
    </row>
    <row r="29" spans="1:24" s="20" customFormat="1" ht="21.75" customHeight="1" x14ac:dyDescent="0.2">
      <c r="A29" s="69" t="s">
        <v>36</v>
      </c>
      <c r="B29" s="70">
        <f t="shared" si="1"/>
        <v>-5181</v>
      </c>
      <c r="C29" s="70">
        <f t="shared" si="2"/>
        <v>17537</v>
      </c>
      <c r="D29" s="70">
        <f t="shared" si="3"/>
        <v>9496</v>
      </c>
      <c r="E29" s="70">
        <v>7027</v>
      </c>
      <c r="F29" s="70">
        <v>2469</v>
      </c>
      <c r="G29" s="70">
        <f t="shared" si="4"/>
        <v>8041</v>
      </c>
      <c r="H29" s="70">
        <f t="shared" si="5"/>
        <v>2626</v>
      </c>
      <c r="I29" s="70">
        <v>1917</v>
      </c>
      <c r="J29" s="70">
        <v>709</v>
      </c>
      <c r="K29" s="70">
        <f t="shared" si="6"/>
        <v>5415</v>
      </c>
      <c r="L29" s="70">
        <v>3628</v>
      </c>
      <c r="M29" s="70">
        <v>1787</v>
      </c>
      <c r="N29" s="70">
        <f t="shared" si="7"/>
        <v>22718</v>
      </c>
      <c r="O29" s="70">
        <f t="shared" si="8"/>
        <v>16827</v>
      </c>
      <c r="P29" s="70">
        <v>5721</v>
      </c>
      <c r="Q29" s="70">
        <v>11106</v>
      </c>
      <c r="R29" s="70">
        <f t="shared" si="9"/>
        <v>5891</v>
      </c>
      <c r="S29" s="70">
        <f t="shared" si="10"/>
        <v>5445</v>
      </c>
      <c r="T29" s="70">
        <v>272</v>
      </c>
      <c r="U29" s="70">
        <v>5173</v>
      </c>
      <c r="V29" s="70">
        <f t="shared" si="11"/>
        <v>446</v>
      </c>
      <c r="W29" s="70">
        <v>71</v>
      </c>
      <c r="X29" s="70">
        <v>375</v>
      </c>
    </row>
    <row r="30" spans="1:24" s="20" customFormat="1" ht="21.75" customHeight="1" x14ac:dyDescent="0.2">
      <c r="A30" s="9" t="s">
        <v>37</v>
      </c>
      <c r="B30" s="10">
        <f t="shared" si="1"/>
        <v>-5253</v>
      </c>
      <c r="C30" s="10">
        <f t="shared" si="2"/>
        <v>13592</v>
      </c>
      <c r="D30" s="10">
        <f t="shared" si="3"/>
        <v>6677</v>
      </c>
      <c r="E30" s="10">
        <v>4941</v>
      </c>
      <c r="F30" s="10">
        <v>1736</v>
      </c>
      <c r="G30" s="10">
        <f t="shared" si="4"/>
        <v>6915</v>
      </c>
      <c r="H30" s="10">
        <f t="shared" si="5"/>
        <v>2915</v>
      </c>
      <c r="I30" s="10">
        <v>2128</v>
      </c>
      <c r="J30" s="10">
        <v>787</v>
      </c>
      <c r="K30" s="10">
        <f t="shared" si="6"/>
        <v>4000</v>
      </c>
      <c r="L30" s="10">
        <v>2680</v>
      </c>
      <c r="M30" s="10">
        <v>1320</v>
      </c>
      <c r="N30" s="10">
        <f t="shared" si="7"/>
        <v>18845</v>
      </c>
      <c r="O30" s="10">
        <f t="shared" si="8"/>
        <v>13468</v>
      </c>
      <c r="P30" s="10">
        <v>4579</v>
      </c>
      <c r="Q30" s="10">
        <v>8889</v>
      </c>
      <c r="R30" s="10">
        <f t="shared" si="9"/>
        <v>5377</v>
      </c>
      <c r="S30" s="10">
        <f t="shared" si="10"/>
        <v>4955</v>
      </c>
      <c r="T30" s="10">
        <v>248</v>
      </c>
      <c r="U30" s="10">
        <v>4707</v>
      </c>
      <c r="V30" s="10">
        <f t="shared" si="11"/>
        <v>422</v>
      </c>
      <c r="W30" s="10">
        <v>67</v>
      </c>
      <c r="X30" s="10">
        <v>355</v>
      </c>
    </row>
    <row r="31" spans="1:24" s="20" customFormat="1" ht="21.75" customHeight="1" x14ac:dyDescent="0.2">
      <c r="A31" s="69" t="s">
        <v>38</v>
      </c>
      <c r="B31" s="71">
        <f t="shared" si="1"/>
        <v>-4395</v>
      </c>
      <c r="C31" s="71">
        <f t="shared" si="2"/>
        <v>9199</v>
      </c>
      <c r="D31" s="71">
        <f t="shared" si="3"/>
        <v>4211</v>
      </c>
      <c r="E31" s="71">
        <v>3116</v>
      </c>
      <c r="F31" s="71">
        <v>1095</v>
      </c>
      <c r="G31" s="71">
        <f t="shared" si="4"/>
        <v>4988</v>
      </c>
      <c r="H31" s="71">
        <f t="shared" si="5"/>
        <v>2327</v>
      </c>
      <c r="I31" s="71">
        <v>1699</v>
      </c>
      <c r="J31" s="71">
        <v>628</v>
      </c>
      <c r="K31" s="71">
        <f t="shared" si="6"/>
        <v>2661</v>
      </c>
      <c r="L31" s="71">
        <v>1783</v>
      </c>
      <c r="M31" s="71">
        <v>878</v>
      </c>
      <c r="N31" s="71">
        <f t="shared" si="7"/>
        <v>13594</v>
      </c>
      <c r="O31" s="71">
        <f t="shared" si="8"/>
        <v>8999</v>
      </c>
      <c r="P31" s="71">
        <v>3060</v>
      </c>
      <c r="Q31" s="71">
        <v>5939</v>
      </c>
      <c r="R31" s="71">
        <f t="shared" si="9"/>
        <v>4595</v>
      </c>
      <c r="S31" s="71">
        <f t="shared" si="10"/>
        <v>4208</v>
      </c>
      <c r="T31" s="71">
        <v>210</v>
      </c>
      <c r="U31" s="71">
        <v>3998</v>
      </c>
      <c r="V31" s="71">
        <f t="shared" si="11"/>
        <v>387</v>
      </c>
      <c r="W31" s="71">
        <v>62</v>
      </c>
      <c r="X31" s="71">
        <v>325</v>
      </c>
    </row>
    <row r="32" spans="1:24" s="20" customFormat="1" ht="21.75" customHeight="1" x14ac:dyDescent="0.2">
      <c r="A32" s="9" t="s">
        <v>39</v>
      </c>
      <c r="B32" s="10">
        <f t="shared" si="1"/>
        <v>-3220</v>
      </c>
      <c r="C32" s="10">
        <f t="shared" si="2"/>
        <v>7576</v>
      </c>
      <c r="D32" s="10">
        <f t="shared" si="3"/>
        <v>3575</v>
      </c>
      <c r="E32" s="10">
        <v>2645</v>
      </c>
      <c r="F32" s="10">
        <v>930</v>
      </c>
      <c r="G32" s="10">
        <f t="shared" si="4"/>
        <v>4001</v>
      </c>
      <c r="H32" s="10">
        <f t="shared" si="5"/>
        <v>1805</v>
      </c>
      <c r="I32" s="10">
        <v>1318</v>
      </c>
      <c r="J32" s="10">
        <v>487</v>
      </c>
      <c r="K32" s="10">
        <f t="shared" si="6"/>
        <v>2196</v>
      </c>
      <c r="L32" s="10">
        <v>1471</v>
      </c>
      <c r="M32" s="10">
        <v>725</v>
      </c>
      <c r="N32" s="10">
        <f t="shared" si="7"/>
        <v>10796</v>
      </c>
      <c r="O32" s="10">
        <f t="shared" si="8"/>
        <v>6907</v>
      </c>
      <c r="P32" s="10">
        <v>2348</v>
      </c>
      <c r="Q32" s="10">
        <v>4559</v>
      </c>
      <c r="R32" s="10">
        <f t="shared" si="9"/>
        <v>3889</v>
      </c>
      <c r="S32" s="10">
        <f t="shared" si="10"/>
        <v>3815</v>
      </c>
      <c r="T32" s="10">
        <v>191</v>
      </c>
      <c r="U32" s="10">
        <v>3624</v>
      </c>
      <c r="V32" s="10">
        <f t="shared" si="11"/>
        <v>74</v>
      </c>
      <c r="W32" s="10">
        <v>12</v>
      </c>
      <c r="X32" s="10">
        <v>62</v>
      </c>
    </row>
    <row r="33" spans="1:24" s="20" customFormat="1" ht="21.75" customHeight="1" x14ac:dyDescent="0.2">
      <c r="A33" s="69" t="s">
        <v>40</v>
      </c>
      <c r="B33" s="70">
        <f t="shared" si="1"/>
        <v>-3453</v>
      </c>
      <c r="C33" s="70">
        <f t="shared" si="2"/>
        <v>10507</v>
      </c>
      <c r="D33" s="70">
        <f t="shared" si="3"/>
        <v>6114</v>
      </c>
      <c r="E33" s="70">
        <v>4524</v>
      </c>
      <c r="F33" s="70">
        <v>1590</v>
      </c>
      <c r="G33" s="70">
        <f t="shared" si="4"/>
        <v>4393</v>
      </c>
      <c r="H33" s="70">
        <f t="shared" si="5"/>
        <v>1863</v>
      </c>
      <c r="I33" s="70">
        <v>1360</v>
      </c>
      <c r="J33" s="70">
        <v>503</v>
      </c>
      <c r="K33" s="70">
        <f t="shared" si="6"/>
        <v>2530</v>
      </c>
      <c r="L33" s="70">
        <v>1695</v>
      </c>
      <c r="M33" s="70">
        <v>835</v>
      </c>
      <c r="N33" s="70">
        <f t="shared" si="7"/>
        <v>13960</v>
      </c>
      <c r="O33" s="70">
        <f t="shared" si="8"/>
        <v>8876</v>
      </c>
      <c r="P33" s="70">
        <v>3018</v>
      </c>
      <c r="Q33" s="70">
        <v>5858</v>
      </c>
      <c r="R33" s="70">
        <f t="shared" si="9"/>
        <v>5084</v>
      </c>
      <c r="S33" s="70">
        <f t="shared" si="10"/>
        <v>4706</v>
      </c>
      <c r="T33" s="70">
        <v>235</v>
      </c>
      <c r="U33" s="70">
        <v>4471</v>
      </c>
      <c r="V33" s="70">
        <f t="shared" si="11"/>
        <v>378</v>
      </c>
      <c r="W33" s="70">
        <v>61</v>
      </c>
      <c r="X33" s="70">
        <v>317</v>
      </c>
    </row>
    <row r="34" spans="1:24" s="20" customFormat="1" ht="21.75" customHeight="1" x14ac:dyDescent="0.2">
      <c r="A34" s="9" t="s">
        <v>41</v>
      </c>
      <c r="B34" s="10">
        <f t="shared" si="1"/>
        <v>-4234</v>
      </c>
      <c r="C34" s="10">
        <f t="shared" si="2"/>
        <v>13127</v>
      </c>
      <c r="D34" s="10">
        <f t="shared" si="3"/>
        <v>7861</v>
      </c>
      <c r="E34" s="10">
        <v>5817</v>
      </c>
      <c r="F34" s="10">
        <v>2044</v>
      </c>
      <c r="G34" s="10">
        <f t="shared" si="4"/>
        <v>5266</v>
      </c>
      <c r="H34" s="10">
        <f t="shared" si="5"/>
        <v>2439</v>
      </c>
      <c r="I34" s="10">
        <v>1780</v>
      </c>
      <c r="J34" s="10">
        <v>659</v>
      </c>
      <c r="K34" s="10">
        <f t="shared" si="6"/>
        <v>2827</v>
      </c>
      <c r="L34" s="10">
        <v>1894</v>
      </c>
      <c r="M34" s="10">
        <v>933</v>
      </c>
      <c r="N34" s="10">
        <f t="shared" si="7"/>
        <v>17361</v>
      </c>
      <c r="O34" s="10">
        <f t="shared" si="8"/>
        <v>11482</v>
      </c>
      <c r="P34" s="10">
        <v>3904</v>
      </c>
      <c r="Q34" s="10">
        <v>7578</v>
      </c>
      <c r="R34" s="10">
        <f t="shared" si="9"/>
        <v>5879</v>
      </c>
      <c r="S34" s="10">
        <f t="shared" si="10"/>
        <v>5511</v>
      </c>
      <c r="T34" s="10">
        <v>276</v>
      </c>
      <c r="U34" s="10">
        <v>5235</v>
      </c>
      <c r="V34" s="10">
        <f t="shared" si="11"/>
        <v>368</v>
      </c>
      <c r="W34" s="10">
        <v>59</v>
      </c>
      <c r="X34" s="10">
        <v>309</v>
      </c>
    </row>
    <row r="35" spans="1:24" s="20" customFormat="1" ht="21.75" customHeight="1" x14ac:dyDescent="0.2">
      <c r="A35" s="69" t="s">
        <v>42</v>
      </c>
      <c r="B35" s="71">
        <f t="shared" si="1"/>
        <v>-5274</v>
      </c>
      <c r="C35" s="71">
        <f t="shared" si="2"/>
        <v>13285</v>
      </c>
      <c r="D35" s="71">
        <f t="shared" si="3"/>
        <v>8744</v>
      </c>
      <c r="E35" s="71">
        <v>6471</v>
      </c>
      <c r="F35" s="71">
        <v>2273</v>
      </c>
      <c r="G35" s="71">
        <f t="shared" si="4"/>
        <v>4541</v>
      </c>
      <c r="H35" s="71">
        <f t="shared" si="5"/>
        <v>2144</v>
      </c>
      <c r="I35" s="71">
        <v>1565</v>
      </c>
      <c r="J35" s="71">
        <v>579</v>
      </c>
      <c r="K35" s="71">
        <f t="shared" si="6"/>
        <v>2397</v>
      </c>
      <c r="L35" s="71">
        <v>1606</v>
      </c>
      <c r="M35" s="71">
        <v>791</v>
      </c>
      <c r="N35" s="71">
        <f t="shared" si="7"/>
        <v>18559</v>
      </c>
      <c r="O35" s="71">
        <f t="shared" si="8"/>
        <v>13127</v>
      </c>
      <c r="P35" s="71">
        <v>4463</v>
      </c>
      <c r="Q35" s="71">
        <v>8664</v>
      </c>
      <c r="R35" s="71">
        <f t="shared" si="9"/>
        <v>5432</v>
      </c>
      <c r="S35" s="71">
        <f t="shared" si="10"/>
        <v>5319</v>
      </c>
      <c r="T35" s="71">
        <v>266</v>
      </c>
      <c r="U35" s="71">
        <v>5053</v>
      </c>
      <c r="V35" s="71">
        <f t="shared" si="11"/>
        <v>113</v>
      </c>
      <c r="W35" s="71">
        <v>18</v>
      </c>
      <c r="X35" s="71">
        <v>95</v>
      </c>
    </row>
    <row r="36" spans="1:24" s="20" customFormat="1" ht="21.75" customHeight="1" x14ac:dyDescent="0.2">
      <c r="A36" s="9" t="s">
        <v>43</v>
      </c>
      <c r="B36" s="10">
        <f t="shared" si="1"/>
        <v>3951</v>
      </c>
      <c r="C36" s="10">
        <f t="shared" si="2"/>
        <v>7221</v>
      </c>
      <c r="D36" s="10">
        <f t="shared" si="3"/>
        <v>4760</v>
      </c>
      <c r="E36" s="10">
        <v>4374</v>
      </c>
      <c r="F36" s="10">
        <v>386</v>
      </c>
      <c r="G36" s="10">
        <f t="shared" si="4"/>
        <v>2461</v>
      </c>
      <c r="H36" s="10">
        <f t="shared" si="5"/>
        <v>2264</v>
      </c>
      <c r="I36" s="10">
        <v>1344</v>
      </c>
      <c r="J36" s="10">
        <v>920</v>
      </c>
      <c r="K36" s="10">
        <f t="shared" si="6"/>
        <v>197</v>
      </c>
      <c r="L36" s="10">
        <v>116</v>
      </c>
      <c r="M36" s="10">
        <v>81</v>
      </c>
      <c r="N36" s="10">
        <f t="shared" si="7"/>
        <v>3270</v>
      </c>
      <c r="O36" s="10">
        <f t="shared" si="8"/>
        <v>2609</v>
      </c>
      <c r="P36" s="10">
        <v>196</v>
      </c>
      <c r="Q36" s="10">
        <v>2413</v>
      </c>
      <c r="R36" s="10">
        <f t="shared" si="9"/>
        <v>661</v>
      </c>
      <c r="S36" s="10">
        <f t="shared" si="10"/>
        <v>658</v>
      </c>
      <c r="T36" s="10">
        <v>196</v>
      </c>
      <c r="U36" s="10">
        <v>462</v>
      </c>
      <c r="V36" s="10">
        <f t="shared" si="11"/>
        <v>3</v>
      </c>
      <c r="W36" s="10">
        <v>0</v>
      </c>
      <c r="X36" s="10">
        <v>3</v>
      </c>
    </row>
    <row r="37" spans="1:24" s="20" customFormat="1" ht="21.75" customHeight="1" x14ac:dyDescent="0.2">
      <c r="A37" s="69" t="s">
        <v>44</v>
      </c>
      <c r="B37" s="70">
        <f t="shared" si="1"/>
        <v>-3642</v>
      </c>
      <c r="C37" s="70">
        <f t="shared" si="2"/>
        <v>10817</v>
      </c>
      <c r="D37" s="70">
        <f t="shared" si="3"/>
        <v>8062</v>
      </c>
      <c r="E37" s="70">
        <v>7027</v>
      </c>
      <c r="F37" s="70">
        <v>1035</v>
      </c>
      <c r="G37" s="70">
        <f t="shared" si="4"/>
        <v>2755</v>
      </c>
      <c r="H37" s="70">
        <f t="shared" si="5"/>
        <v>2697</v>
      </c>
      <c r="I37" s="70">
        <v>2141</v>
      </c>
      <c r="J37" s="70">
        <v>556</v>
      </c>
      <c r="K37" s="70">
        <f t="shared" si="6"/>
        <v>58</v>
      </c>
      <c r="L37" s="70">
        <v>19</v>
      </c>
      <c r="M37" s="70">
        <v>39</v>
      </c>
      <c r="N37" s="70">
        <f t="shared" si="7"/>
        <v>14459</v>
      </c>
      <c r="O37" s="70">
        <f t="shared" si="8"/>
        <v>13265</v>
      </c>
      <c r="P37" s="70">
        <v>3180</v>
      </c>
      <c r="Q37" s="70">
        <v>10085</v>
      </c>
      <c r="R37" s="70">
        <f t="shared" si="9"/>
        <v>1194</v>
      </c>
      <c r="S37" s="70">
        <f t="shared" si="10"/>
        <v>969</v>
      </c>
      <c r="T37" s="70">
        <v>166</v>
      </c>
      <c r="U37" s="70">
        <v>803</v>
      </c>
      <c r="V37" s="70">
        <f t="shared" si="11"/>
        <v>225</v>
      </c>
      <c r="W37" s="70">
        <v>0</v>
      </c>
      <c r="X37" s="70">
        <v>225</v>
      </c>
    </row>
    <row r="38" spans="1:24" s="20" customFormat="1" ht="21.75" customHeight="1" x14ac:dyDescent="0.2">
      <c r="A38" s="9" t="s">
        <v>45</v>
      </c>
      <c r="B38" s="10">
        <f t="shared" si="1"/>
        <v>-6185</v>
      </c>
      <c r="C38" s="10">
        <f t="shared" si="2"/>
        <v>12870</v>
      </c>
      <c r="D38" s="10">
        <f t="shared" si="3"/>
        <v>9894</v>
      </c>
      <c r="E38" s="10">
        <v>8971</v>
      </c>
      <c r="F38" s="10">
        <v>923</v>
      </c>
      <c r="G38" s="10">
        <f t="shared" si="4"/>
        <v>2976</v>
      </c>
      <c r="H38" s="10">
        <f t="shared" si="5"/>
        <v>2914</v>
      </c>
      <c r="I38" s="10">
        <v>2253</v>
      </c>
      <c r="J38" s="10">
        <v>661</v>
      </c>
      <c r="K38" s="10">
        <f t="shared" si="6"/>
        <v>62</v>
      </c>
      <c r="L38" s="10">
        <v>19</v>
      </c>
      <c r="M38" s="10">
        <v>43</v>
      </c>
      <c r="N38" s="10">
        <f t="shared" si="7"/>
        <v>19055</v>
      </c>
      <c r="O38" s="10">
        <f t="shared" si="8"/>
        <v>17725</v>
      </c>
      <c r="P38" s="10">
        <v>4180</v>
      </c>
      <c r="Q38" s="10">
        <v>13545</v>
      </c>
      <c r="R38" s="10">
        <f t="shared" si="9"/>
        <v>1330</v>
      </c>
      <c r="S38" s="10">
        <f t="shared" si="10"/>
        <v>1130</v>
      </c>
      <c r="T38" s="10">
        <v>232</v>
      </c>
      <c r="U38" s="10">
        <v>898</v>
      </c>
      <c r="V38" s="10">
        <f t="shared" si="11"/>
        <v>200</v>
      </c>
      <c r="W38" s="10">
        <v>0</v>
      </c>
      <c r="X38" s="10">
        <v>200</v>
      </c>
    </row>
    <row r="39" spans="1:24" s="20" customFormat="1" ht="21.75" customHeight="1" x14ac:dyDescent="0.2">
      <c r="A39" s="69" t="s">
        <v>46</v>
      </c>
      <c r="B39" s="71">
        <f t="shared" si="1"/>
        <v>-10234</v>
      </c>
      <c r="C39" s="71">
        <f t="shared" si="2"/>
        <v>13997</v>
      </c>
      <c r="D39" s="71">
        <f t="shared" si="3"/>
        <v>10946</v>
      </c>
      <c r="E39" s="71">
        <v>9951</v>
      </c>
      <c r="F39" s="71">
        <v>995</v>
      </c>
      <c r="G39" s="71">
        <f t="shared" si="4"/>
        <v>3051</v>
      </c>
      <c r="H39" s="71">
        <f t="shared" si="5"/>
        <v>3039</v>
      </c>
      <c r="I39" s="71">
        <v>2309</v>
      </c>
      <c r="J39" s="71">
        <v>730</v>
      </c>
      <c r="K39" s="71">
        <f t="shared" si="6"/>
        <v>12</v>
      </c>
      <c r="L39" s="71">
        <v>12</v>
      </c>
      <c r="M39" s="71">
        <v>0</v>
      </c>
      <c r="N39" s="71">
        <f t="shared" si="7"/>
        <v>24231</v>
      </c>
      <c r="O39" s="71">
        <f t="shared" si="8"/>
        <v>23120</v>
      </c>
      <c r="P39" s="71">
        <v>6355</v>
      </c>
      <c r="Q39" s="71">
        <v>16765</v>
      </c>
      <c r="R39" s="71">
        <f t="shared" si="9"/>
        <v>1111</v>
      </c>
      <c r="S39" s="71">
        <f t="shared" si="10"/>
        <v>1109</v>
      </c>
      <c r="T39" s="71">
        <v>256</v>
      </c>
      <c r="U39" s="71">
        <v>853</v>
      </c>
      <c r="V39" s="71">
        <f t="shared" si="11"/>
        <v>2</v>
      </c>
      <c r="W39" s="71">
        <v>1</v>
      </c>
      <c r="X39" s="71">
        <v>1</v>
      </c>
    </row>
    <row r="40" spans="1:24" s="20" customFormat="1" ht="21.75" customHeight="1" x14ac:dyDescent="0.2">
      <c r="A40" s="9" t="s">
        <v>47</v>
      </c>
      <c r="B40" s="10">
        <f t="shared" si="1"/>
        <v>-11315</v>
      </c>
      <c r="C40" s="10">
        <f t="shared" si="2"/>
        <v>15464</v>
      </c>
      <c r="D40" s="10">
        <f t="shared" si="3"/>
        <v>11940</v>
      </c>
      <c r="E40" s="10">
        <v>10798</v>
      </c>
      <c r="F40" s="10">
        <v>1142</v>
      </c>
      <c r="G40" s="10">
        <f t="shared" si="4"/>
        <v>3524</v>
      </c>
      <c r="H40" s="10">
        <f t="shared" si="5"/>
        <v>3503</v>
      </c>
      <c r="I40" s="10">
        <v>2640</v>
      </c>
      <c r="J40" s="10">
        <v>863</v>
      </c>
      <c r="K40" s="10">
        <f t="shared" si="6"/>
        <v>21</v>
      </c>
      <c r="L40" s="10">
        <v>15</v>
      </c>
      <c r="M40" s="10">
        <v>6</v>
      </c>
      <c r="N40" s="10">
        <f t="shared" si="7"/>
        <v>26779</v>
      </c>
      <c r="O40" s="10">
        <f t="shared" si="8"/>
        <v>25619</v>
      </c>
      <c r="P40" s="10">
        <v>7173</v>
      </c>
      <c r="Q40" s="10">
        <v>18446</v>
      </c>
      <c r="R40" s="10">
        <f t="shared" si="9"/>
        <v>1160</v>
      </c>
      <c r="S40" s="10">
        <f t="shared" si="10"/>
        <v>1095</v>
      </c>
      <c r="T40" s="10">
        <v>228</v>
      </c>
      <c r="U40" s="10">
        <v>867</v>
      </c>
      <c r="V40" s="10">
        <f t="shared" si="11"/>
        <v>65</v>
      </c>
      <c r="W40" s="10">
        <v>1</v>
      </c>
      <c r="X40" s="10">
        <v>64</v>
      </c>
    </row>
    <row r="41" spans="1:24" s="20" customFormat="1" ht="21.75" customHeight="1" x14ac:dyDescent="0.2">
      <c r="A41" s="69" t="s">
        <v>48</v>
      </c>
      <c r="B41" s="70">
        <f t="shared" si="1"/>
        <v>-14322</v>
      </c>
      <c r="C41" s="70">
        <f t="shared" si="2"/>
        <v>15485</v>
      </c>
      <c r="D41" s="70">
        <f t="shared" si="3"/>
        <v>11704</v>
      </c>
      <c r="E41" s="70">
        <v>10775</v>
      </c>
      <c r="F41" s="70">
        <v>929</v>
      </c>
      <c r="G41" s="70">
        <f t="shared" si="4"/>
        <v>3781</v>
      </c>
      <c r="H41" s="70">
        <f t="shared" si="5"/>
        <v>3756</v>
      </c>
      <c r="I41" s="70">
        <v>2875</v>
      </c>
      <c r="J41" s="70">
        <v>881</v>
      </c>
      <c r="K41" s="70">
        <f t="shared" si="6"/>
        <v>25</v>
      </c>
      <c r="L41" s="70">
        <v>18</v>
      </c>
      <c r="M41" s="70">
        <v>7</v>
      </c>
      <c r="N41" s="70">
        <f t="shared" si="7"/>
        <v>29807</v>
      </c>
      <c r="O41" s="70">
        <f t="shared" si="8"/>
        <v>28442</v>
      </c>
      <c r="P41" s="70">
        <v>8167</v>
      </c>
      <c r="Q41" s="70">
        <v>20275</v>
      </c>
      <c r="R41" s="70">
        <f t="shared" si="9"/>
        <v>1365</v>
      </c>
      <c r="S41" s="70">
        <f t="shared" si="10"/>
        <v>1362</v>
      </c>
      <c r="T41" s="70">
        <v>197</v>
      </c>
      <c r="U41" s="70">
        <v>1165</v>
      </c>
      <c r="V41" s="70">
        <f t="shared" si="11"/>
        <v>3</v>
      </c>
      <c r="W41" s="70">
        <v>1</v>
      </c>
      <c r="X41" s="70">
        <v>2</v>
      </c>
    </row>
    <row r="42" spans="1:24" s="20" customFormat="1" ht="21.75" customHeight="1" x14ac:dyDescent="0.2">
      <c r="A42" s="9" t="s">
        <v>49</v>
      </c>
      <c r="B42" s="10">
        <f t="shared" si="1"/>
        <v>-11285</v>
      </c>
      <c r="C42" s="10">
        <f t="shared" si="2"/>
        <v>11027</v>
      </c>
      <c r="D42" s="10">
        <f t="shared" si="3"/>
        <v>7583</v>
      </c>
      <c r="E42" s="10">
        <v>7315</v>
      </c>
      <c r="F42" s="10">
        <v>268</v>
      </c>
      <c r="G42" s="10">
        <f t="shared" si="4"/>
        <v>3444</v>
      </c>
      <c r="H42" s="10">
        <f t="shared" si="5"/>
        <v>3432</v>
      </c>
      <c r="I42" s="10">
        <v>2495</v>
      </c>
      <c r="J42" s="10">
        <v>937</v>
      </c>
      <c r="K42" s="10">
        <f t="shared" si="6"/>
        <v>12</v>
      </c>
      <c r="L42" s="10">
        <v>12</v>
      </c>
      <c r="M42" s="10">
        <v>0</v>
      </c>
      <c r="N42" s="10">
        <f t="shared" si="7"/>
        <v>22312</v>
      </c>
      <c r="O42" s="10">
        <f t="shared" si="8"/>
        <v>21181</v>
      </c>
      <c r="P42" s="10">
        <v>6769</v>
      </c>
      <c r="Q42" s="10">
        <v>14412</v>
      </c>
      <c r="R42" s="10">
        <f t="shared" si="9"/>
        <v>1131</v>
      </c>
      <c r="S42" s="10">
        <f t="shared" si="10"/>
        <v>1128</v>
      </c>
      <c r="T42" s="10">
        <v>139</v>
      </c>
      <c r="U42" s="10">
        <v>989</v>
      </c>
      <c r="V42" s="10">
        <f t="shared" si="11"/>
        <v>3</v>
      </c>
      <c r="W42" s="10">
        <v>1</v>
      </c>
      <c r="X42" s="10">
        <v>2</v>
      </c>
    </row>
    <row r="43" spans="1:24" s="20" customFormat="1" ht="21.75" customHeight="1" x14ac:dyDescent="0.2">
      <c r="A43" s="69" t="s">
        <v>50</v>
      </c>
      <c r="B43" s="71">
        <f t="shared" si="1"/>
        <v>-11022</v>
      </c>
      <c r="C43" s="71">
        <f t="shared" si="2"/>
        <v>9995</v>
      </c>
      <c r="D43" s="71">
        <f t="shared" si="3"/>
        <v>7182</v>
      </c>
      <c r="E43" s="71">
        <v>6924</v>
      </c>
      <c r="F43" s="71">
        <v>258</v>
      </c>
      <c r="G43" s="71">
        <f t="shared" si="4"/>
        <v>2813</v>
      </c>
      <c r="H43" s="71">
        <f t="shared" si="5"/>
        <v>2701</v>
      </c>
      <c r="I43" s="71">
        <v>1896</v>
      </c>
      <c r="J43" s="71">
        <v>805</v>
      </c>
      <c r="K43" s="71">
        <f t="shared" si="6"/>
        <v>112</v>
      </c>
      <c r="L43" s="71">
        <v>28</v>
      </c>
      <c r="M43" s="71">
        <v>84</v>
      </c>
      <c r="N43" s="71">
        <f t="shared" si="7"/>
        <v>21017</v>
      </c>
      <c r="O43" s="71">
        <f t="shared" si="8"/>
        <v>19889</v>
      </c>
      <c r="P43" s="71">
        <v>6829</v>
      </c>
      <c r="Q43" s="71">
        <v>13060</v>
      </c>
      <c r="R43" s="71">
        <f t="shared" si="9"/>
        <v>1128</v>
      </c>
      <c r="S43" s="71">
        <f t="shared" si="10"/>
        <v>1127</v>
      </c>
      <c r="T43" s="71">
        <v>310</v>
      </c>
      <c r="U43" s="71">
        <v>817</v>
      </c>
      <c r="V43" s="71">
        <f t="shared" si="11"/>
        <v>1</v>
      </c>
      <c r="W43" s="71">
        <v>1</v>
      </c>
      <c r="X43" s="71">
        <v>0</v>
      </c>
    </row>
    <row r="44" spans="1:24" s="20" customFormat="1" ht="21.75" customHeight="1" x14ac:dyDescent="0.2">
      <c r="A44" s="9" t="s">
        <v>51</v>
      </c>
      <c r="B44" s="10">
        <f t="shared" si="1"/>
        <v>-13976</v>
      </c>
      <c r="C44" s="10">
        <f t="shared" si="2"/>
        <v>11685</v>
      </c>
      <c r="D44" s="10">
        <f t="shared" si="3"/>
        <v>8572</v>
      </c>
      <c r="E44" s="10">
        <v>8242</v>
      </c>
      <c r="F44" s="10">
        <v>330</v>
      </c>
      <c r="G44" s="10">
        <f t="shared" si="4"/>
        <v>3113</v>
      </c>
      <c r="H44" s="10">
        <f t="shared" si="5"/>
        <v>3021</v>
      </c>
      <c r="I44" s="10">
        <v>2104</v>
      </c>
      <c r="J44" s="10">
        <v>917</v>
      </c>
      <c r="K44" s="10">
        <f t="shared" si="6"/>
        <v>92</v>
      </c>
      <c r="L44" s="10">
        <v>6</v>
      </c>
      <c r="M44" s="10">
        <v>86</v>
      </c>
      <c r="N44" s="10">
        <f t="shared" si="7"/>
        <v>25661</v>
      </c>
      <c r="O44" s="10">
        <f t="shared" si="8"/>
        <v>24486</v>
      </c>
      <c r="P44" s="10">
        <v>8854</v>
      </c>
      <c r="Q44" s="10">
        <v>15632</v>
      </c>
      <c r="R44" s="10">
        <f t="shared" si="9"/>
        <v>1175</v>
      </c>
      <c r="S44" s="10">
        <f t="shared" si="10"/>
        <v>1158</v>
      </c>
      <c r="T44" s="10">
        <v>314</v>
      </c>
      <c r="U44" s="10">
        <v>844</v>
      </c>
      <c r="V44" s="10">
        <f t="shared" si="11"/>
        <v>17</v>
      </c>
      <c r="W44" s="10">
        <v>5</v>
      </c>
      <c r="X44" s="10">
        <v>12</v>
      </c>
    </row>
    <row r="45" spans="1:24" s="20" customFormat="1" ht="21.75" customHeight="1" x14ac:dyDescent="0.2">
      <c r="A45" s="69" t="s">
        <v>52</v>
      </c>
      <c r="B45" s="70">
        <f t="shared" si="1"/>
        <v>-13986</v>
      </c>
      <c r="C45" s="70">
        <f t="shared" si="2"/>
        <v>10378</v>
      </c>
      <c r="D45" s="70">
        <f t="shared" si="3"/>
        <v>7632</v>
      </c>
      <c r="E45" s="70">
        <v>7360</v>
      </c>
      <c r="F45" s="70">
        <v>272</v>
      </c>
      <c r="G45" s="70">
        <f t="shared" si="4"/>
        <v>2746</v>
      </c>
      <c r="H45" s="70">
        <f t="shared" si="5"/>
        <v>2686</v>
      </c>
      <c r="I45" s="70">
        <v>1851</v>
      </c>
      <c r="J45" s="70">
        <v>835</v>
      </c>
      <c r="K45" s="70">
        <f t="shared" si="6"/>
        <v>60</v>
      </c>
      <c r="L45" s="70">
        <v>60</v>
      </c>
      <c r="M45" s="70">
        <v>0</v>
      </c>
      <c r="N45" s="70">
        <f t="shared" si="7"/>
        <v>24364</v>
      </c>
      <c r="O45" s="70">
        <f t="shared" si="8"/>
        <v>23163</v>
      </c>
      <c r="P45" s="70">
        <v>8977</v>
      </c>
      <c r="Q45" s="70">
        <v>14186</v>
      </c>
      <c r="R45" s="70">
        <f t="shared" si="9"/>
        <v>1201</v>
      </c>
      <c r="S45" s="70">
        <f t="shared" si="10"/>
        <v>1186</v>
      </c>
      <c r="T45" s="70">
        <v>278</v>
      </c>
      <c r="U45" s="70">
        <v>908</v>
      </c>
      <c r="V45" s="70">
        <f t="shared" si="11"/>
        <v>15</v>
      </c>
      <c r="W45" s="70">
        <v>3</v>
      </c>
      <c r="X45" s="70">
        <v>12</v>
      </c>
    </row>
    <row r="46" spans="1:24" s="20" customFormat="1" ht="21.75" customHeight="1" x14ac:dyDescent="0.2">
      <c r="A46" s="9" t="s">
        <v>53</v>
      </c>
      <c r="B46" s="10">
        <f t="shared" si="1"/>
        <v>-15465</v>
      </c>
      <c r="C46" s="10">
        <f t="shared" si="2"/>
        <v>11624</v>
      </c>
      <c r="D46" s="10">
        <f t="shared" si="3"/>
        <v>8791</v>
      </c>
      <c r="E46" s="10">
        <v>8513</v>
      </c>
      <c r="F46" s="10">
        <v>278</v>
      </c>
      <c r="G46" s="10">
        <f t="shared" si="4"/>
        <v>2833</v>
      </c>
      <c r="H46" s="10">
        <f t="shared" si="5"/>
        <v>2827</v>
      </c>
      <c r="I46" s="10">
        <v>1941</v>
      </c>
      <c r="J46" s="10">
        <v>886</v>
      </c>
      <c r="K46" s="10">
        <f t="shared" si="6"/>
        <v>6</v>
      </c>
      <c r="L46" s="10">
        <v>6</v>
      </c>
      <c r="M46" s="10">
        <v>0</v>
      </c>
      <c r="N46" s="10">
        <f t="shared" si="7"/>
        <v>27089</v>
      </c>
      <c r="O46" s="10">
        <f t="shared" si="8"/>
        <v>25823</v>
      </c>
      <c r="P46" s="10">
        <v>9772</v>
      </c>
      <c r="Q46" s="10">
        <v>16051</v>
      </c>
      <c r="R46" s="10">
        <f t="shared" si="9"/>
        <v>1266</v>
      </c>
      <c r="S46" s="10">
        <f t="shared" si="10"/>
        <v>1246</v>
      </c>
      <c r="T46" s="10">
        <v>378</v>
      </c>
      <c r="U46" s="10">
        <v>868</v>
      </c>
      <c r="V46" s="10">
        <f t="shared" si="11"/>
        <v>20</v>
      </c>
      <c r="W46" s="10">
        <v>4</v>
      </c>
      <c r="X46" s="10">
        <v>16</v>
      </c>
    </row>
    <row r="47" spans="1:24" s="20" customFormat="1" ht="21.75" customHeight="1" x14ac:dyDescent="0.2">
      <c r="A47" s="69" t="s">
        <v>54</v>
      </c>
      <c r="B47" s="71">
        <f t="shared" si="1"/>
        <v>-17366</v>
      </c>
      <c r="C47" s="71">
        <f t="shared" si="2"/>
        <v>12692</v>
      </c>
      <c r="D47" s="71">
        <f t="shared" si="3"/>
        <v>9301</v>
      </c>
      <c r="E47" s="71">
        <v>8985</v>
      </c>
      <c r="F47" s="71">
        <v>316</v>
      </c>
      <c r="G47" s="71">
        <f t="shared" si="4"/>
        <v>3391</v>
      </c>
      <c r="H47" s="71">
        <f t="shared" si="5"/>
        <v>3272</v>
      </c>
      <c r="I47" s="71">
        <v>2353</v>
      </c>
      <c r="J47" s="71">
        <v>919</v>
      </c>
      <c r="K47" s="71">
        <f t="shared" si="6"/>
        <v>119</v>
      </c>
      <c r="L47" s="71">
        <v>114</v>
      </c>
      <c r="M47" s="71">
        <v>5</v>
      </c>
      <c r="N47" s="71">
        <f t="shared" si="7"/>
        <v>30058</v>
      </c>
      <c r="O47" s="71">
        <f t="shared" si="8"/>
        <v>29041</v>
      </c>
      <c r="P47" s="71">
        <v>11222</v>
      </c>
      <c r="Q47" s="71">
        <v>17819</v>
      </c>
      <c r="R47" s="71">
        <f t="shared" si="9"/>
        <v>1017</v>
      </c>
      <c r="S47" s="71">
        <f t="shared" si="10"/>
        <v>1000</v>
      </c>
      <c r="T47" s="71">
        <v>347</v>
      </c>
      <c r="U47" s="71">
        <v>653</v>
      </c>
      <c r="V47" s="71">
        <f t="shared" si="11"/>
        <v>17</v>
      </c>
      <c r="W47" s="71">
        <v>3</v>
      </c>
      <c r="X47" s="71">
        <v>14</v>
      </c>
    </row>
    <row r="48" spans="1:24" s="20" customFormat="1" ht="21.75" customHeight="1" x14ac:dyDescent="0.2">
      <c r="A48" s="9" t="s">
        <v>55</v>
      </c>
      <c r="B48" s="10">
        <f t="shared" si="1"/>
        <v>-12835</v>
      </c>
      <c r="C48" s="10">
        <f t="shared" si="2"/>
        <v>14506</v>
      </c>
      <c r="D48" s="10">
        <f t="shared" si="3"/>
        <v>10753</v>
      </c>
      <c r="E48" s="10">
        <v>10357</v>
      </c>
      <c r="F48" s="10">
        <v>396</v>
      </c>
      <c r="G48" s="10">
        <f t="shared" si="4"/>
        <v>3753</v>
      </c>
      <c r="H48" s="10">
        <f t="shared" si="5"/>
        <v>3731</v>
      </c>
      <c r="I48" s="10">
        <v>2859</v>
      </c>
      <c r="J48" s="10">
        <v>872</v>
      </c>
      <c r="K48" s="10">
        <f t="shared" si="6"/>
        <v>22</v>
      </c>
      <c r="L48" s="10">
        <v>9</v>
      </c>
      <c r="M48" s="10">
        <v>13</v>
      </c>
      <c r="N48" s="10">
        <f t="shared" si="7"/>
        <v>27341</v>
      </c>
      <c r="O48" s="10">
        <f t="shared" si="8"/>
        <v>26308</v>
      </c>
      <c r="P48" s="10">
        <v>10748</v>
      </c>
      <c r="Q48" s="10">
        <v>15560</v>
      </c>
      <c r="R48" s="10">
        <f t="shared" si="9"/>
        <v>1033</v>
      </c>
      <c r="S48" s="10">
        <f t="shared" si="10"/>
        <v>1028</v>
      </c>
      <c r="T48" s="10">
        <v>407</v>
      </c>
      <c r="U48" s="10">
        <v>621</v>
      </c>
      <c r="V48" s="10">
        <f t="shared" si="11"/>
        <v>5</v>
      </c>
      <c r="W48" s="10">
        <v>0</v>
      </c>
      <c r="X48" s="10">
        <v>5</v>
      </c>
    </row>
    <row r="49" spans="1:24" s="20" customFormat="1" ht="21.75" customHeight="1" x14ac:dyDescent="0.2">
      <c r="A49" s="69" t="s">
        <v>56</v>
      </c>
      <c r="B49" s="70">
        <f t="shared" si="1"/>
        <v>-12180</v>
      </c>
      <c r="C49" s="70">
        <f t="shared" si="2"/>
        <v>14388</v>
      </c>
      <c r="D49" s="70">
        <f t="shared" si="3"/>
        <v>10715</v>
      </c>
      <c r="E49" s="70">
        <v>10276</v>
      </c>
      <c r="F49" s="70">
        <v>439</v>
      </c>
      <c r="G49" s="70">
        <f t="shared" si="4"/>
        <v>3673</v>
      </c>
      <c r="H49" s="70">
        <f t="shared" si="5"/>
        <v>3638</v>
      </c>
      <c r="I49" s="70">
        <v>2890</v>
      </c>
      <c r="J49" s="70">
        <v>748</v>
      </c>
      <c r="K49" s="70">
        <f t="shared" si="6"/>
        <v>35</v>
      </c>
      <c r="L49" s="70">
        <v>21</v>
      </c>
      <c r="M49" s="70">
        <v>14</v>
      </c>
      <c r="N49" s="70">
        <f t="shared" si="7"/>
        <v>26568</v>
      </c>
      <c r="O49" s="70">
        <f t="shared" si="8"/>
        <v>25406</v>
      </c>
      <c r="P49" s="70">
        <v>11883</v>
      </c>
      <c r="Q49" s="70">
        <v>13523</v>
      </c>
      <c r="R49" s="70">
        <f t="shared" si="9"/>
        <v>1162</v>
      </c>
      <c r="S49" s="70">
        <f t="shared" si="10"/>
        <v>1157</v>
      </c>
      <c r="T49" s="70">
        <v>397</v>
      </c>
      <c r="U49" s="70">
        <v>760</v>
      </c>
      <c r="V49" s="70">
        <f t="shared" si="11"/>
        <v>5</v>
      </c>
      <c r="W49" s="70">
        <v>0</v>
      </c>
      <c r="X49" s="70">
        <v>5</v>
      </c>
    </row>
    <row r="50" spans="1:24" s="20" customFormat="1" ht="21.75" customHeight="1" x14ac:dyDescent="0.2">
      <c r="A50" s="9" t="s">
        <v>57</v>
      </c>
      <c r="B50" s="10">
        <f t="shared" si="1"/>
        <v>-13218</v>
      </c>
      <c r="C50" s="10">
        <f t="shared" si="2"/>
        <v>15896</v>
      </c>
      <c r="D50" s="10">
        <f t="shared" si="3"/>
        <v>12146</v>
      </c>
      <c r="E50" s="10">
        <v>11466</v>
      </c>
      <c r="F50" s="10">
        <v>680</v>
      </c>
      <c r="G50" s="10">
        <f t="shared" si="4"/>
        <v>3750</v>
      </c>
      <c r="H50" s="10">
        <f t="shared" si="5"/>
        <v>3721</v>
      </c>
      <c r="I50" s="10">
        <v>2894</v>
      </c>
      <c r="J50" s="10">
        <v>827</v>
      </c>
      <c r="K50" s="10">
        <f t="shared" si="6"/>
        <v>29</v>
      </c>
      <c r="L50" s="10">
        <v>22</v>
      </c>
      <c r="M50" s="10">
        <v>7</v>
      </c>
      <c r="N50" s="10">
        <f t="shared" si="7"/>
        <v>29114</v>
      </c>
      <c r="O50" s="10">
        <f t="shared" si="8"/>
        <v>27883</v>
      </c>
      <c r="P50" s="10">
        <v>12697</v>
      </c>
      <c r="Q50" s="10">
        <v>15186</v>
      </c>
      <c r="R50" s="10">
        <f t="shared" si="9"/>
        <v>1231</v>
      </c>
      <c r="S50" s="10">
        <f t="shared" si="10"/>
        <v>1228</v>
      </c>
      <c r="T50" s="10">
        <v>411</v>
      </c>
      <c r="U50" s="10">
        <v>817</v>
      </c>
      <c r="V50" s="10">
        <f t="shared" si="11"/>
        <v>3</v>
      </c>
      <c r="W50" s="10">
        <v>0</v>
      </c>
      <c r="X50" s="10">
        <v>3</v>
      </c>
    </row>
    <row r="51" spans="1:24" s="20" customFormat="1" ht="21.75" customHeight="1" x14ac:dyDescent="0.2">
      <c r="A51" s="69" t="s">
        <v>58</v>
      </c>
      <c r="B51" s="71">
        <f t="shared" si="1"/>
        <v>-16379</v>
      </c>
      <c r="C51" s="71">
        <f t="shared" si="2"/>
        <v>15338</v>
      </c>
      <c r="D51" s="71">
        <f t="shared" si="3"/>
        <v>11453</v>
      </c>
      <c r="E51" s="71">
        <v>10978</v>
      </c>
      <c r="F51" s="71">
        <v>475</v>
      </c>
      <c r="G51" s="71">
        <f t="shared" si="4"/>
        <v>3885</v>
      </c>
      <c r="H51" s="71">
        <f t="shared" si="5"/>
        <v>3852</v>
      </c>
      <c r="I51" s="71">
        <v>3023</v>
      </c>
      <c r="J51" s="71">
        <v>829</v>
      </c>
      <c r="K51" s="71">
        <f t="shared" si="6"/>
        <v>33</v>
      </c>
      <c r="L51" s="71">
        <v>23</v>
      </c>
      <c r="M51" s="71">
        <v>10</v>
      </c>
      <c r="N51" s="71">
        <f t="shared" si="7"/>
        <v>31717</v>
      </c>
      <c r="O51" s="71">
        <f t="shared" si="8"/>
        <v>30584</v>
      </c>
      <c r="P51" s="71">
        <v>14994</v>
      </c>
      <c r="Q51" s="71">
        <v>15590</v>
      </c>
      <c r="R51" s="71">
        <f t="shared" si="9"/>
        <v>1133</v>
      </c>
      <c r="S51" s="71">
        <f t="shared" si="10"/>
        <v>1130</v>
      </c>
      <c r="T51" s="71">
        <v>504</v>
      </c>
      <c r="U51" s="71">
        <v>626</v>
      </c>
      <c r="V51" s="71">
        <f t="shared" si="11"/>
        <v>3</v>
      </c>
      <c r="W51" s="71">
        <v>0</v>
      </c>
      <c r="X51" s="71">
        <v>3</v>
      </c>
    </row>
    <row r="52" spans="1:24" s="38" customFormat="1" ht="21" customHeight="1" x14ac:dyDescent="0.2">
      <c r="A52" s="9" t="s">
        <v>124</v>
      </c>
      <c r="B52" s="36">
        <f t="shared" si="1"/>
        <v>-15007</v>
      </c>
      <c r="C52" s="36">
        <f t="shared" si="2"/>
        <v>17167</v>
      </c>
      <c r="D52" s="36">
        <f t="shared" si="3"/>
        <v>12931</v>
      </c>
      <c r="E52" s="10">
        <v>12461</v>
      </c>
      <c r="F52" s="10">
        <v>470</v>
      </c>
      <c r="G52" s="36">
        <f t="shared" si="4"/>
        <v>4236</v>
      </c>
      <c r="H52" s="36">
        <f t="shared" si="5"/>
        <v>4218</v>
      </c>
      <c r="I52" s="10">
        <v>3383</v>
      </c>
      <c r="J52" s="10">
        <v>835</v>
      </c>
      <c r="K52" s="36">
        <f t="shared" si="6"/>
        <v>18</v>
      </c>
      <c r="L52" s="10">
        <v>16</v>
      </c>
      <c r="M52" s="10">
        <v>2</v>
      </c>
      <c r="N52" s="36">
        <f t="shared" si="7"/>
        <v>32174</v>
      </c>
      <c r="O52" s="36">
        <f t="shared" si="8"/>
        <v>31001</v>
      </c>
      <c r="P52" s="10">
        <v>14642</v>
      </c>
      <c r="Q52" s="10">
        <v>16359</v>
      </c>
      <c r="R52" s="36">
        <f t="shared" si="9"/>
        <v>1173</v>
      </c>
      <c r="S52" s="36">
        <f t="shared" si="10"/>
        <v>1171</v>
      </c>
      <c r="T52" s="10">
        <v>516</v>
      </c>
      <c r="U52" s="10">
        <v>655</v>
      </c>
      <c r="V52" s="36">
        <f t="shared" si="11"/>
        <v>2</v>
      </c>
      <c r="W52" s="10">
        <v>0</v>
      </c>
      <c r="X52" s="10">
        <v>2</v>
      </c>
    </row>
    <row r="53" spans="1:24" s="38" customFormat="1" ht="21" customHeight="1" x14ac:dyDescent="0.2">
      <c r="A53" s="69" t="s">
        <v>125</v>
      </c>
      <c r="B53" s="73">
        <f t="shared" si="1"/>
        <v>-13738</v>
      </c>
      <c r="C53" s="73">
        <f t="shared" si="2"/>
        <v>21335</v>
      </c>
      <c r="D53" s="73">
        <f t="shared" si="3"/>
        <v>15739</v>
      </c>
      <c r="E53" s="70">
        <v>15239</v>
      </c>
      <c r="F53" s="70">
        <v>500</v>
      </c>
      <c r="G53" s="73">
        <f t="shared" si="4"/>
        <v>5596</v>
      </c>
      <c r="H53" s="73">
        <f t="shared" si="5"/>
        <v>5590</v>
      </c>
      <c r="I53" s="70">
        <v>4776</v>
      </c>
      <c r="J53" s="70">
        <v>814</v>
      </c>
      <c r="K53" s="73">
        <f t="shared" si="6"/>
        <v>6</v>
      </c>
      <c r="L53" s="70">
        <v>5</v>
      </c>
      <c r="M53" s="70">
        <v>1</v>
      </c>
      <c r="N53" s="73">
        <f t="shared" si="7"/>
        <v>35073</v>
      </c>
      <c r="O53" s="73">
        <f t="shared" si="8"/>
        <v>33901</v>
      </c>
      <c r="P53" s="70">
        <v>16268</v>
      </c>
      <c r="Q53" s="70">
        <v>17633</v>
      </c>
      <c r="R53" s="73">
        <f t="shared" si="9"/>
        <v>1172</v>
      </c>
      <c r="S53" s="73">
        <f t="shared" si="10"/>
        <v>1171</v>
      </c>
      <c r="T53" s="70">
        <v>525</v>
      </c>
      <c r="U53" s="70">
        <v>646</v>
      </c>
      <c r="V53" s="73">
        <f t="shared" si="11"/>
        <v>1</v>
      </c>
      <c r="W53" s="70">
        <v>0</v>
      </c>
      <c r="X53" s="70">
        <v>1</v>
      </c>
    </row>
    <row r="54" spans="1:24" s="38" customFormat="1" ht="21" customHeight="1" x14ac:dyDescent="0.2">
      <c r="A54" s="9" t="s">
        <v>126</v>
      </c>
      <c r="B54" s="36">
        <f t="shared" si="1"/>
        <v>-14686</v>
      </c>
      <c r="C54" s="36">
        <f t="shared" si="2"/>
        <v>20750</v>
      </c>
      <c r="D54" s="36">
        <f t="shared" si="3"/>
        <v>15260</v>
      </c>
      <c r="E54" s="10">
        <v>14824</v>
      </c>
      <c r="F54" s="10">
        <v>436</v>
      </c>
      <c r="G54" s="36">
        <f t="shared" si="4"/>
        <v>5490</v>
      </c>
      <c r="H54" s="36">
        <f t="shared" si="5"/>
        <v>5483</v>
      </c>
      <c r="I54" s="10">
        <v>4790</v>
      </c>
      <c r="J54" s="10">
        <v>693</v>
      </c>
      <c r="K54" s="36">
        <f t="shared" si="6"/>
        <v>7</v>
      </c>
      <c r="L54" s="10">
        <v>5</v>
      </c>
      <c r="M54" s="10">
        <v>2</v>
      </c>
      <c r="N54" s="36">
        <f t="shared" si="7"/>
        <v>35436</v>
      </c>
      <c r="O54" s="36">
        <f t="shared" si="8"/>
        <v>34320</v>
      </c>
      <c r="P54" s="10">
        <v>16463</v>
      </c>
      <c r="Q54" s="10">
        <v>17857</v>
      </c>
      <c r="R54" s="36">
        <f t="shared" si="9"/>
        <v>1116</v>
      </c>
      <c r="S54" s="36">
        <f t="shared" si="10"/>
        <v>1115</v>
      </c>
      <c r="T54" s="10">
        <v>495</v>
      </c>
      <c r="U54" s="10">
        <v>620</v>
      </c>
      <c r="V54" s="36">
        <f t="shared" si="11"/>
        <v>1</v>
      </c>
      <c r="W54" s="10">
        <v>0</v>
      </c>
      <c r="X54" s="10">
        <v>1</v>
      </c>
    </row>
    <row r="55" spans="1:24" s="38" customFormat="1" ht="21" customHeight="1" x14ac:dyDescent="0.2">
      <c r="A55" s="69" t="s">
        <v>127</v>
      </c>
      <c r="B55" s="74">
        <f t="shared" si="1"/>
        <v>-10793</v>
      </c>
      <c r="C55" s="74">
        <f t="shared" si="2"/>
        <v>18372</v>
      </c>
      <c r="D55" s="74">
        <f t="shared" si="3"/>
        <v>12586</v>
      </c>
      <c r="E55" s="71">
        <v>12155</v>
      </c>
      <c r="F55" s="71">
        <v>431</v>
      </c>
      <c r="G55" s="74">
        <f t="shared" si="4"/>
        <v>5786</v>
      </c>
      <c r="H55" s="74">
        <f t="shared" si="5"/>
        <v>5775</v>
      </c>
      <c r="I55" s="71">
        <v>5092</v>
      </c>
      <c r="J55" s="71">
        <v>683</v>
      </c>
      <c r="K55" s="74">
        <f t="shared" si="6"/>
        <v>11</v>
      </c>
      <c r="L55" s="71">
        <v>5</v>
      </c>
      <c r="M55" s="71">
        <v>6</v>
      </c>
      <c r="N55" s="74">
        <f t="shared" si="7"/>
        <v>29165</v>
      </c>
      <c r="O55" s="74">
        <f t="shared" si="8"/>
        <v>27934</v>
      </c>
      <c r="P55" s="71">
        <v>13026</v>
      </c>
      <c r="Q55" s="71">
        <v>14908</v>
      </c>
      <c r="R55" s="74">
        <f t="shared" si="9"/>
        <v>1231</v>
      </c>
      <c r="S55" s="74">
        <f t="shared" si="10"/>
        <v>1230</v>
      </c>
      <c r="T55" s="71">
        <v>607</v>
      </c>
      <c r="U55" s="71">
        <v>623</v>
      </c>
      <c r="V55" s="74">
        <f t="shared" si="11"/>
        <v>1</v>
      </c>
      <c r="W55" s="71">
        <v>0</v>
      </c>
      <c r="X55" s="71">
        <v>1</v>
      </c>
    </row>
    <row r="56" spans="1:24" s="38" customFormat="1" ht="21" customHeight="1" x14ac:dyDescent="0.2">
      <c r="A56" s="9" t="s">
        <v>131</v>
      </c>
      <c r="B56" s="36">
        <f t="shared" ref="B56:B59" si="12">+C56-N56</f>
        <v>-10537</v>
      </c>
      <c r="C56" s="36">
        <f t="shared" ref="C56:C59" si="13">+D56+G56</f>
        <v>19596</v>
      </c>
      <c r="D56" s="36">
        <f t="shared" ref="D56:D59" si="14">+E56+F56</f>
        <v>13995</v>
      </c>
      <c r="E56" s="10">
        <v>13544</v>
      </c>
      <c r="F56" s="10">
        <v>451</v>
      </c>
      <c r="G56" s="36">
        <f t="shared" ref="G56:G59" si="15">+H56+K56</f>
        <v>5601</v>
      </c>
      <c r="H56" s="36">
        <f t="shared" ref="H56:H59" si="16">+I56+J56</f>
        <v>5580</v>
      </c>
      <c r="I56" s="10">
        <v>4954</v>
      </c>
      <c r="J56" s="10">
        <v>626</v>
      </c>
      <c r="K56" s="36">
        <f t="shared" ref="K56:K59" si="17">+L56+M56</f>
        <v>21</v>
      </c>
      <c r="L56" s="10">
        <v>4</v>
      </c>
      <c r="M56" s="10">
        <v>17</v>
      </c>
      <c r="N56" s="36">
        <f t="shared" ref="N56:N59" si="18">+O56+R56</f>
        <v>30133</v>
      </c>
      <c r="O56" s="36">
        <f t="shared" ref="O56:O59" si="19">+P56+Q56</f>
        <v>28962</v>
      </c>
      <c r="P56" s="10">
        <v>12427</v>
      </c>
      <c r="Q56" s="10">
        <v>16535</v>
      </c>
      <c r="R56" s="36">
        <f t="shared" ref="R56:R59" si="20">+S56+V56</f>
        <v>1171</v>
      </c>
      <c r="S56" s="36">
        <f t="shared" ref="S56:S59" si="21">+T56+U56</f>
        <v>1169</v>
      </c>
      <c r="T56" s="10">
        <v>574</v>
      </c>
      <c r="U56" s="10">
        <v>595</v>
      </c>
      <c r="V56" s="36">
        <f t="shared" ref="V56:V59" si="22">+W56+X56</f>
        <v>2</v>
      </c>
      <c r="W56" s="10">
        <v>0</v>
      </c>
      <c r="X56" s="10">
        <v>2</v>
      </c>
    </row>
    <row r="57" spans="1:24" s="38" customFormat="1" ht="21" customHeight="1" x14ac:dyDescent="0.2">
      <c r="A57" s="69" t="s">
        <v>132</v>
      </c>
      <c r="B57" s="73">
        <f t="shared" si="12"/>
        <v>-9543</v>
      </c>
      <c r="C57" s="73">
        <f t="shared" si="13"/>
        <v>22710</v>
      </c>
      <c r="D57" s="73">
        <f t="shared" si="14"/>
        <v>16988</v>
      </c>
      <c r="E57" s="70">
        <v>16498</v>
      </c>
      <c r="F57" s="70">
        <v>490</v>
      </c>
      <c r="G57" s="73">
        <f t="shared" si="15"/>
        <v>5722</v>
      </c>
      <c r="H57" s="73">
        <f t="shared" si="16"/>
        <v>5721</v>
      </c>
      <c r="I57" s="70">
        <v>5039</v>
      </c>
      <c r="J57" s="70">
        <v>682</v>
      </c>
      <c r="K57" s="73">
        <f t="shared" si="17"/>
        <v>1</v>
      </c>
      <c r="L57" s="70">
        <v>0</v>
      </c>
      <c r="M57" s="70">
        <v>1</v>
      </c>
      <c r="N57" s="73">
        <f t="shared" si="18"/>
        <v>32253</v>
      </c>
      <c r="O57" s="73">
        <f t="shared" si="19"/>
        <v>31025</v>
      </c>
      <c r="P57" s="70">
        <v>13769</v>
      </c>
      <c r="Q57" s="70">
        <v>17256</v>
      </c>
      <c r="R57" s="73">
        <f t="shared" si="20"/>
        <v>1228</v>
      </c>
      <c r="S57" s="73">
        <f t="shared" si="21"/>
        <v>1225</v>
      </c>
      <c r="T57" s="70">
        <v>611</v>
      </c>
      <c r="U57" s="70">
        <v>614</v>
      </c>
      <c r="V57" s="73">
        <f t="shared" si="22"/>
        <v>3</v>
      </c>
      <c r="W57" s="70">
        <v>0</v>
      </c>
      <c r="X57" s="70">
        <v>3</v>
      </c>
    </row>
    <row r="58" spans="1:24" s="38" customFormat="1" ht="21" customHeight="1" x14ac:dyDescent="0.2">
      <c r="A58" s="9" t="s">
        <v>133</v>
      </c>
      <c r="B58" s="36">
        <f t="shared" si="12"/>
        <v>-5424</v>
      </c>
      <c r="C58" s="36">
        <f t="shared" si="13"/>
        <v>25166</v>
      </c>
      <c r="D58" s="36">
        <f t="shared" si="14"/>
        <v>18839</v>
      </c>
      <c r="E58" s="10">
        <v>18342</v>
      </c>
      <c r="F58" s="10">
        <v>497</v>
      </c>
      <c r="G58" s="36">
        <f t="shared" si="15"/>
        <v>6327</v>
      </c>
      <c r="H58" s="36">
        <f t="shared" si="16"/>
        <v>6307</v>
      </c>
      <c r="I58" s="10">
        <v>5578</v>
      </c>
      <c r="J58" s="10">
        <v>729</v>
      </c>
      <c r="K58" s="36">
        <f t="shared" si="17"/>
        <v>20</v>
      </c>
      <c r="L58" s="10">
        <v>16</v>
      </c>
      <c r="M58" s="10">
        <v>4</v>
      </c>
      <c r="N58" s="36">
        <f t="shared" si="18"/>
        <v>30590</v>
      </c>
      <c r="O58" s="36">
        <f t="shared" si="19"/>
        <v>29002</v>
      </c>
      <c r="P58" s="10">
        <v>13588</v>
      </c>
      <c r="Q58" s="10">
        <v>15414</v>
      </c>
      <c r="R58" s="36">
        <f t="shared" si="20"/>
        <v>1588</v>
      </c>
      <c r="S58" s="36">
        <f t="shared" si="21"/>
        <v>1587</v>
      </c>
      <c r="T58" s="10">
        <v>927</v>
      </c>
      <c r="U58" s="10">
        <v>660</v>
      </c>
      <c r="V58" s="36">
        <f t="shared" si="22"/>
        <v>1</v>
      </c>
      <c r="W58" s="10">
        <v>0</v>
      </c>
      <c r="X58" s="10">
        <v>1</v>
      </c>
    </row>
    <row r="59" spans="1:24" s="38" customFormat="1" ht="21" customHeight="1" x14ac:dyDescent="0.2">
      <c r="A59" s="69" t="s">
        <v>134</v>
      </c>
      <c r="B59" s="74">
        <f t="shared" si="12"/>
        <v>-434</v>
      </c>
      <c r="C59" s="74">
        <f t="shared" si="13"/>
        <v>31368</v>
      </c>
      <c r="D59" s="74">
        <f t="shared" si="14"/>
        <v>22602</v>
      </c>
      <c r="E59" s="71">
        <v>22089</v>
      </c>
      <c r="F59" s="71">
        <v>513</v>
      </c>
      <c r="G59" s="74">
        <f t="shared" si="15"/>
        <v>8766</v>
      </c>
      <c r="H59" s="74">
        <f t="shared" si="16"/>
        <v>8728</v>
      </c>
      <c r="I59" s="71">
        <v>7886</v>
      </c>
      <c r="J59" s="71">
        <v>842</v>
      </c>
      <c r="K59" s="74">
        <f t="shared" si="17"/>
        <v>38</v>
      </c>
      <c r="L59" s="71">
        <v>37</v>
      </c>
      <c r="M59" s="71">
        <v>1</v>
      </c>
      <c r="N59" s="74">
        <f t="shared" si="18"/>
        <v>31802</v>
      </c>
      <c r="O59" s="74">
        <f t="shared" si="19"/>
        <v>30276</v>
      </c>
      <c r="P59" s="71">
        <v>16407</v>
      </c>
      <c r="Q59" s="71">
        <v>13869</v>
      </c>
      <c r="R59" s="74">
        <f t="shared" si="20"/>
        <v>1526</v>
      </c>
      <c r="S59" s="74">
        <f t="shared" si="21"/>
        <v>1525</v>
      </c>
      <c r="T59" s="71">
        <v>791</v>
      </c>
      <c r="U59" s="71">
        <v>734</v>
      </c>
      <c r="V59" s="74">
        <f t="shared" si="22"/>
        <v>1</v>
      </c>
      <c r="W59" s="71">
        <v>0</v>
      </c>
      <c r="X59" s="71">
        <v>1</v>
      </c>
    </row>
    <row r="60" spans="1:24" s="38" customFormat="1" ht="21" customHeight="1" x14ac:dyDescent="0.2">
      <c r="A60" s="9" t="s">
        <v>135</v>
      </c>
      <c r="B60" s="36">
        <f t="shared" ref="B60:B63" si="23">+C60-N60</f>
        <v>-2744</v>
      </c>
      <c r="C60" s="36">
        <f t="shared" ref="C60:C63" si="24">+D60+G60</f>
        <v>31821</v>
      </c>
      <c r="D60" s="36">
        <f t="shared" ref="D60:D63" si="25">+E60+F60</f>
        <v>22788</v>
      </c>
      <c r="E60" s="10">
        <v>22267</v>
      </c>
      <c r="F60" s="10">
        <v>521</v>
      </c>
      <c r="G60" s="36">
        <f t="shared" ref="G60:G63" si="26">+H60+K60</f>
        <v>9033</v>
      </c>
      <c r="H60" s="36">
        <f t="shared" ref="H60:H63" si="27">+I60+J60</f>
        <v>8984</v>
      </c>
      <c r="I60" s="10">
        <v>7965</v>
      </c>
      <c r="J60" s="10">
        <v>1019</v>
      </c>
      <c r="K60" s="36">
        <f t="shared" ref="K60:K63" si="28">+L60+M60</f>
        <v>49</v>
      </c>
      <c r="L60" s="10">
        <v>49</v>
      </c>
      <c r="M60" s="10">
        <v>0</v>
      </c>
      <c r="N60" s="36">
        <f t="shared" ref="N60:N63" si="29">+O60+R60</f>
        <v>34565</v>
      </c>
      <c r="O60" s="36">
        <f t="shared" ref="O60:O63" si="30">+P60+Q60</f>
        <v>32990</v>
      </c>
      <c r="P60" s="10">
        <v>17300</v>
      </c>
      <c r="Q60" s="10">
        <v>15690</v>
      </c>
      <c r="R60" s="36">
        <f t="shared" ref="R60:R63" si="31">+S60+V60</f>
        <v>1575</v>
      </c>
      <c r="S60" s="36">
        <f t="shared" ref="S60:S63" si="32">+T60+U60</f>
        <v>1574</v>
      </c>
      <c r="T60" s="10">
        <v>823</v>
      </c>
      <c r="U60" s="10">
        <v>751</v>
      </c>
      <c r="V60" s="36">
        <f t="shared" ref="V60:V63" si="33">+W60+X60</f>
        <v>1</v>
      </c>
      <c r="W60" s="10">
        <v>0</v>
      </c>
      <c r="X60" s="10">
        <v>1</v>
      </c>
    </row>
    <row r="61" spans="1:24" s="38" customFormat="1" ht="21" customHeight="1" x14ac:dyDescent="0.2">
      <c r="A61" s="69" t="s">
        <v>136</v>
      </c>
      <c r="B61" s="73">
        <f t="shared" si="23"/>
        <v>616</v>
      </c>
      <c r="C61" s="73">
        <f t="shared" si="24"/>
        <v>32902</v>
      </c>
      <c r="D61" s="73">
        <f t="shared" si="25"/>
        <v>23705</v>
      </c>
      <c r="E61" s="70">
        <v>23215</v>
      </c>
      <c r="F61" s="70">
        <v>490</v>
      </c>
      <c r="G61" s="73">
        <f t="shared" si="26"/>
        <v>9197</v>
      </c>
      <c r="H61" s="73">
        <f t="shared" si="27"/>
        <v>9136</v>
      </c>
      <c r="I61" s="70">
        <v>8055</v>
      </c>
      <c r="J61" s="70">
        <v>1081</v>
      </c>
      <c r="K61" s="73">
        <f t="shared" si="28"/>
        <v>61</v>
      </c>
      <c r="L61" s="70">
        <v>50</v>
      </c>
      <c r="M61" s="70">
        <v>11</v>
      </c>
      <c r="N61" s="73">
        <f t="shared" si="29"/>
        <v>32286</v>
      </c>
      <c r="O61" s="73">
        <f t="shared" si="30"/>
        <v>30949</v>
      </c>
      <c r="P61" s="70">
        <v>17856</v>
      </c>
      <c r="Q61" s="70">
        <v>13093</v>
      </c>
      <c r="R61" s="73">
        <f t="shared" si="31"/>
        <v>1337</v>
      </c>
      <c r="S61" s="73">
        <f t="shared" si="32"/>
        <v>1336</v>
      </c>
      <c r="T61" s="70">
        <v>677</v>
      </c>
      <c r="U61" s="70">
        <v>659</v>
      </c>
      <c r="V61" s="73">
        <f t="shared" si="33"/>
        <v>1</v>
      </c>
      <c r="W61" s="70">
        <v>0</v>
      </c>
      <c r="X61" s="70">
        <v>1</v>
      </c>
    </row>
    <row r="62" spans="1:24" s="38" customFormat="1" ht="21" customHeight="1" x14ac:dyDescent="0.2">
      <c r="A62" s="9" t="s">
        <v>137</v>
      </c>
      <c r="B62" s="36">
        <f t="shared" si="23"/>
        <v>1659</v>
      </c>
      <c r="C62" s="36">
        <f t="shared" si="24"/>
        <v>33898</v>
      </c>
      <c r="D62" s="36">
        <f t="shared" si="25"/>
        <v>24325</v>
      </c>
      <c r="E62" s="10">
        <v>23861</v>
      </c>
      <c r="F62" s="10">
        <v>464</v>
      </c>
      <c r="G62" s="36">
        <f t="shared" si="26"/>
        <v>9573</v>
      </c>
      <c r="H62" s="36">
        <f t="shared" si="27"/>
        <v>9468</v>
      </c>
      <c r="I62" s="10">
        <v>8314</v>
      </c>
      <c r="J62" s="10">
        <v>1154</v>
      </c>
      <c r="K62" s="36">
        <f t="shared" si="28"/>
        <v>105</v>
      </c>
      <c r="L62" s="10">
        <v>94</v>
      </c>
      <c r="M62" s="10">
        <v>11</v>
      </c>
      <c r="N62" s="36">
        <f t="shared" si="29"/>
        <v>32239</v>
      </c>
      <c r="O62" s="36">
        <f t="shared" si="30"/>
        <v>30885</v>
      </c>
      <c r="P62" s="10">
        <v>17295</v>
      </c>
      <c r="Q62" s="10">
        <v>13590</v>
      </c>
      <c r="R62" s="36">
        <f t="shared" si="31"/>
        <v>1354</v>
      </c>
      <c r="S62" s="36">
        <f t="shared" si="32"/>
        <v>1353</v>
      </c>
      <c r="T62" s="10">
        <v>687</v>
      </c>
      <c r="U62" s="10">
        <v>666</v>
      </c>
      <c r="V62" s="36">
        <f t="shared" si="33"/>
        <v>1</v>
      </c>
      <c r="W62" s="10">
        <v>0</v>
      </c>
      <c r="X62" s="10">
        <v>1</v>
      </c>
    </row>
    <row r="63" spans="1:24" s="38" customFormat="1" ht="21" customHeight="1" x14ac:dyDescent="0.2">
      <c r="A63" s="69" t="s">
        <v>138</v>
      </c>
      <c r="B63" s="74">
        <f t="shared" si="23"/>
        <v>-4401</v>
      </c>
      <c r="C63" s="74">
        <f t="shared" si="24"/>
        <v>25302</v>
      </c>
      <c r="D63" s="74">
        <f t="shared" si="25"/>
        <v>16843</v>
      </c>
      <c r="E63" s="71">
        <v>16388</v>
      </c>
      <c r="F63" s="71">
        <v>455</v>
      </c>
      <c r="G63" s="74">
        <f t="shared" si="26"/>
        <v>8459</v>
      </c>
      <c r="H63" s="74">
        <f t="shared" si="27"/>
        <v>8428</v>
      </c>
      <c r="I63" s="71">
        <v>7203</v>
      </c>
      <c r="J63" s="71">
        <v>1225</v>
      </c>
      <c r="K63" s="74">
        <f t="shared" si="28"/>
        <v>31</v>
      </c>
      <c r="L63" s="71">
        <v>23</v>
      </c>
      <c r="M63" s="71">
        <v>8</v>
      </c>
      <c r="N63" s="74">
        <f t="shared" si="29"/>
        <v>29703</v>
      </c>
      <c r="O63" s="74">
        <f t="shared" si="30"/>
        <v>28344</v>
      </c>
      <c r="P63" s="71">
        <v>14832</v>
      </c>
      <c r="Q63" s="71">
        <v>13512</v>
      </c>
      <c r="R63" s="74">
        <f t="shared" si="31"/>
        <v>1359</v>
      </c>
      <c r="S63" s="74">
        <f t="shared" si="32"/>
        <v>1356</v>
      </c>
      <c r="T63" s="71">
        <v>524</v>
      </c>
      <c r="U63" s="71">
        <v>832</v>
      </c>
      <c r="V63" s="74">
        <f t="shared" si="33"/>
        <v>3</v>
      </c>
      <c r="W63" s="71">
        <v>0</v>
      </c>
      <c r="X63" s="71">
        <v>3</v>
      </c>
    </row>
    <row r="64" spans="1:24" s="38" customFormat="1" ht="21" customHeight="1" x14ac:dyDescent="0.2">
      <c r="A64" s="9" t="s">
        <v>139</v>
      </c>
      <c r="B64" s="36">
        <f t="shared" ref="B64:B71" si="34">+C64-N64</f>
        <v>-5320</v>
      </c>
      <c r="C64" s="36">
        <f t="shared" ref="C64:C71" si="35">+D64+G64</f>
        <v>29817</v>
      </c>
      <c r="D64" s="36">
        <f t="shared" ref="D64:D71" si="36">+E64+F64</f>
        <v>20513</v>
      </c>
      <c r="E64" s="10">
        <v>19924</v>
      </c>
      <c r="F64" s="10">
        <v>589</v>
      </c>
      <c r="G64" s="36">
        <f t="shared" ref="G64:G71" si="37">+H64+K64</f>
        <v>9304</v>
      </c>
      <c r="H64" s="36">
        <f t="shared" ref="H64:H71" si="38">+I64+J64</f>
        <v>9187</v>
      </c>
      <c r="I64" s="10">
        <v>7923</v>
      </c>
      <c r="J64" s="10">
        <v>1264</v>
      </c>
      <c r="K64" s="36">
        <f t="shared" ref="K64:K71" si="39">+L64+M64</f>
        <v>117</v>
      </c>
      <c r="L64" s="10">
        <v>84</v>
      </c>
      <c r="M64" s="10">
        <v>33</v>
      </c>
      <c r="N64" s="36">
        <f t="shared" ref="N64:N71" si="40">+O64+R64</f>
        <v>35137</v>
      </c>
      <c r="O64" s="36">
        <f t="shared" ref="O64:O71" si="41">+P64+Q64</f>
        <v>33852</v>
      </c>
      <c r="P64" s="10">
        <v>18156</v>
      </c>
      <c r="Q64" s="10">
        <v>15696</v>
      </c>
      <c r="R64" s="36">
        <f t="shared" ref="R64:R71" si="42">+S64+V64</f>
        <v>1285</v>
      </c>
      <c r="S64" s="36">
        <f t="shared" ref="S64:S71" si="43">+T64+U64</f>
        <v>1280</v>
      </c>
      <c r="T64" s="10">
        <v>564</v>
      </c>
      <c r="U64" s="10">
        <v>716</v>
      </c>
      <c r="V64" s="36">
        <f t="shared" ref="V64:V71" si="44">+W64+X64</f>
        <v>5</v>
      </c>
      <c r="W64" s="10">
        <v>0</v>
      </c>
      <c r="X64" s="10">
        <v>5</v>
      </c>
    </row>
    <row r="65" spans="1:24" s="38" customFormat="1" ht="21" customHeight="1" x14ac:dyDescent="0.2">
      <c r="A65" s="69" t="s">
        <v>140</v>
      </c>
      <c r="B65" s="73">
        <f t="shared" si="34"/>
        <v>-9319</v>
      </c>
      <c r="C65" s="73">
        <f t="shared" si="35"/>
        <v>30438</v>
      </c>
      <c r="D65" s="73">
        <f t="shared" si="36"/>
        <v>20961</v>
      </c>
      <c r="E65" s="70">
        <v>20290</v>
      </c>
      <c r="F65" s="70">
        <v>671</v>
      </c>
      <c r="G65" s="73">
        <f t="shared" si="37"/>
        <v>9477</v>
      </c>
      <c r="H65" s="73">
        <f t="shared" si="38"/>
        <v>9165</v>
      </c>
      <c r="I65" s="70">
        <v>7719</v>
      </c>
      <c r="J65" s="70">
        <v>1446</v>
      </c>
      <c r="K65" s="73">
        <f t="shared" si="39"/>
        <v>312</v>
      </c>
      <c r="L65" s="70">
        <v>299</v>
      </c>
      <c r="M65" s="70">
        <v>13</v>
      </c>
      <c r="N65" s="73">
        <f t="shared" si="40"/>
        <v>39757</v>
      </c>
      <c r="O65" s="73">
        <f t="shared" si="41"/>
        <v>38078</v>
      </c>
      <c r="P65" s="70">
        <v>19820</v>
      </c>
      <c r="Q65" s="70">
        <v>18258</v>
      </c>
      <c r="R65" s="73">
        <f t="shared" si="42"/>
        <v>1679</v>
      </c>
      <c r="S65" s="73">
        <f t="shared" si="43"/>
        <v>1677</v>
      </c>
      <c r="T65" s="70">
        <v>708</v>
      </c>
      <c r="U65" s="70">
        <v>969</v>
      </c>
      <c r="V65" s="73">
        <f t="shared" si="44"/>
        <v>2</v>
      </c>
      <c r="W65" s="70">
        <v>0</v>
      </c>
      <c r="X65" s="70">
        <v>2</v>
      </c>
    </row>
    <row r="66" spans="1:24" s="38" customFormat="1" ht="21" customHeight="1" x14ac:dyDescent="0.2">
      <c r="A66" s="9" t="s">
        <v>141</v>
      </c>
      <c r="B66" s="36">
        <f t="shared" si="34"/>
        <v>-11281</v>
      </c>
      <c r="C66" s="36">
        <f t="shared" si="35"/>
        <v>32691</v>
      </c>
      <c r="D66" s="36">
        <f t="shared" si="36"/>
        <v>22590</v>
      </c>
      <c r="E66" s="10">
        <v>21797</v>
      </c>
      <c r="F66" s="10">
        <v>793</v>
      </c>
      <c r="G66" s="36">
        <f t="shared" si="37"/>
        <v>10101</v>
      </c>
      <c r="H66" s="36">
        <f t="shared" si="38"/>
        <v>10008</v>
      </c>
      <c r="I66" s="10">
        <v>8369</v>
      </c>
      <c r="J66" s="10">
        <v>1639</v>
      </c>
      <c r="K66" s="36">
        <f t="shared" si="39"/>
        <v>93</v>
      </c>
      <c r="L66" s="10">
        <v>84</v>
      </c>
      <c r="M66" s="10">
        <v>9</v>
      </c>
      <c r="N66" s="36">
        <f t="shared" si="40"/>
        <v>43972</v>
      </c>
      <c r="O66" s="36">
        <f t="shared" si="41"/>
        <v>40910</v>
      </c>
      <c r="P66" s="10">
        <v>20447</v>
      </c>
      <c r="Q66" s="10">
        <v>20463</v>
      </c>
      <c r="R66" s="36">
        <f t="shared" si="42"/>
        <v>3062</v>
      </c>
      <c r="S66" s="36">
        <f t="shared" si="43"/>
        <v>3056</v>
      </c>
      <c r="T66" s="10">
        <v>1253</v>
      </c>
      <c r="U66" s="10">
        <v>1803</v>
      </c>
      <c r="V66" s="36">
        <f t="shared" si="44"/>
        <v>6</v>
      </c>
      <c r="W66" s="10">
        <v>0</v>
      </c>
      <c r="X66" s="10">
        <v>6</v>
      </c>
    </row>
    <row r="67" spans="1:24" s="38" customFormat="1" ht="21" customHeight="1" x14ac:dyDescent="0.2">
      <c r="A67" s="69" t="s">
        <v>142</v>
      </c>
      <c r="B67" s="74">
        <f t="shared" si="34"/>
        <v>-16996</v>
      </c>
      <c r="C67" s="74">
        <f t="shared" si="35"/>
        <v>32856</v>
      </c>
      <c r="D67" s="74">
        <f t="shared" si="36"/>
        <v>22387</v>
      </c>
      <c r="E67" s="71">
        <v>21550</v>
      </c>
      <c r="F67" s="71">
        <v>837</v>
      </c>
      <c r="G67" s="74">
        <f t="shared" si="37"/>
        <v>10469</v>
      </c>
      <c r="H67" s="74">
        <f t="shared" si="38"/>
        <v>10422</v>
      </c>
      <c r="I67" s="71">
        <v>8599</v>
      </c>
      <c r="J67" s="71">
        <v>1823</v>
      </c>
      <c r="K67" s="74">
        <f t="shared" si="39"/>
        <v>47</v>
      </c>
      <c r="L67" s="71">
        <v>38</v>
      </c>
      <c r="M67" s="71">
        <v>9</v>
      </c>
      <c r="N67" s="74">
        <f t="shared" si="40"/>
        <v>49852</v>
      </c>
      <c r="O67" s="74">
        <f t="shared" si="41"/>
        <v>46723</v>
      </c>
      <c r="P67" s="71">
        <v>21625</v>
      </c>
      <c r="Q67" s="71">
        <v>25098</v>
      </c>
      <c r="R67" s="74">
        <f t="shared" si="42"/>
        <v>3129</v>
      </c>
      <c r="S67" s="74">
        <f t="shared" si="43"/>
        <v>3123</v>
      </c>
      <c r="T67" s="71">
        <v>1246</v>
      </c>
      <c r="U67" s="71">
        <v>1877</v>
      </c>
      <c r="V67" s="74">
        <f t="shared" si="44"/>
        <v>6</v>
      </c>
      <c r="W67" s="71">
        <v>0</v>
      </c>
      <c r="X67" s="71">
        <v>6</v>
      </c>
    </row>
    <row r="68" spans="1:24" s="38" customFormat="1" ht="21" customHeight="1" x14ac:dyDescent="0.2">
      <c r="A68" s="35" t="s">
        <v>143</v>
      </c>
      <c r="B68" s="36">
        <f t="shared" si="34"/>
        <v>-10114</v>
      </c>
      <c r="C68" s="36">
        <f t="shared" si="35"/>
        <v>37195</v>
      </c>
      <c r="D68" s="36">
        <f t="shared" si="36"/>
        <v>25664</v>
      </c>
      <c r="E68" s="36">
        <v>24763</v>
      </c>
      <c r="F68" s="36">
        <v>901</v>
      </c>
      <c r="G68" s="36">
        <f t="shared" si="37"/>
        <v>11531</v>
      </c>
      <c r="H68" s="36">
        <f t="shared" si="38"/>
        <v>11515</v>
      </c>
      <c r="I68" s="36">
        <v>9668</v>
      </c>
      <c r="J68" s="36">
        <v>1847</v>
      </c>
      <c r="K68" s="36">
        <f t="shared" si="39"/>
        <v>16</v>
      </c>
      <c r="L68" s="36">
        <v>8</v>
      </c>
      <c r="M68" s="36">
        <v>8</v>
      </c>
      <c r="N68" s="36">
        <f t="shared" si="40"/>
        <v>47309</v>
      </c>
      <c r="O68" s="36">
        <f t="shared" si="41"/>
        <v>44255</v>
      </c>
      <c r="P68" s="36">
        <v>22522</v>
      </c>
      <c r="Q68" s="36">
        <v>21733</v>
      </c>
      <c r="R68" s="36">
        <f t="shared" si="42"/>
        <v>3054</v>
      </c>
      <c r="S68" s="36">
        <f t="shared" si="43"/>
        <v>3044</v>
      </c>
      <c r="T68" s="36">
        <v>1134</v>
      </c>
      <c r="U68" s="36">
        <v>1910</v>
      </c>
      <c r="V68" s="36">
        <f t="shared" si="44"/>
        <v>10</v>
      </c>
      <c r="W68" s="36">
        <v>6</v>
      </c>
      <c r="X68" s="36">
        <v>4</v>
      </c>
    </row>
    <row r="69" spans="1:24" s="38" customFormat="1" ht="21" customHeight="1" x14ac:dyDescent="0.2">
      <c r="A69" s="72" t="s">
        <v>144</v>
      </c>
      <c r="B69" s="73">
        <f t="shared" si="34"/>
        <v>-8987</v>
      </c>
      <c r="C69" s="73">
        <f t="shared" si="35"/>
        <v>35031</v>
      </c>
      <c r="D69" s="73">
        <f t="shared" si="36"/>
        <v>23852</v>
      </c>
      <c r="E69" s="73">
        <v>23013</v>
      </c>
      <c r="F69" s="73">
        <v>839</v>
      </c>
      <c r="G69" s="73">
        <f t="shared" si="37"/>
        <v>11179</v>
      </c>
      <c r="H69" s="73">
        <f t="shared" si="38"/>
        <v>11055</v>
      </c>
      <c r="I69" s="73">
        <v>9269</v>
      </c>
      <c r="J69" s="73">
        <v>1786</v>
      </c>
      <c r="K69" s="73">
        <f t="shared" si="39"/>
        <v>124</v>
      </c>
      <c r="L69" s="73">
        <v>114</v>
      </c>
      <c r="M69" s="73">
        <v>10</v>
      </c>
      <c r="N69" s="73">
        <f t="shared" si="40"/>
        <v>44018</v>
      </c>
      <c r="O69" s="73">
        <f t="shared" si="41"/>
        <v>41239</v>
      </c>
      <c r="P69" s="73">
        <v>22138</v>
      </c>
      <c r="Q69" s="73">
        <v>19101</v>
      </c>
      <c r="R69" s="73">
        <f t="shared" si="42"/>
        <v>2779</v>
      </c>
      <c r="S69" s="73">
        <f t="shared" si="43"/>
        <v>2775</v>
      </c>
      <c r="T69" s="73">
        <v>1053</v>
      </c>
      <c r="U69" s="73">
        <v>1722</v>
      </c>
      <c r="V69" s="73">
        <f t="shared" si="44"/>
        <v>4</v>
      </c>
      <c r="W69" s="73">
        <v>0</v>
      </c>
      <c r="X69" s="73">
        <v>4</v>
      </c>
    </row>
    <row r="70" spans="1:24" s="38" customFormat="1" ht="21" customHeight="1" x14ac:dyDescent="0.2">
      <c r="A70" s="35" t="s">
        <v>145</v>
      </c>
      <c r="B70" s="36">
        <f t="shared" si="34"/>
        <v>-11121</v>
      </c>
      <c r="C70" s="36">
        <f t="shared" si="35"/>
        <v>35265</v>
      </c>
      <c r="D70" s="36">
        <f t="shared" si="36"/>
        <v>24231</v>
      </c>
      <c r="E70" s="36">
        <v>23403</v>
      </c>
      <c r="F70" s="36">
        <v>828</v>
      </c>
      <c r="G70" s="36">
        <f t="shared" si="37"/>
        <v>11034</v>
      </c>
      <c r="H70" s="36">
        <f t="shared" si="38"/>
        <v>10901</v>
      </c>
      <c r="I70" s="36">
        <v>9061</v>
      </c>
      <c r="J70" s="36">
        <v>1840</v>
      </c>
      <c r="K70" s="36">
        <f t="shared" si="39"/>
        <v>133</v>
      </c>
      <c r="L70" s="36">
        <v>130</v>
      </c>
      <c r="M70" s="36">
        <v>3</v>
      </c>
      <c r="N70" s="36">
        <f t="shared" si="40"/>
        <v>46386</v>
      </c>
      <c r="O70" s="36">
        <f t="shared" si="41"/>
        <v>43573</v>
      </c>
      <c r="P70" s="36">
        <v>22657</v>
      </c>
      <c r="Q70" s="36">
        <v>20916</v>
      </c>
      <c r="R70" s="36">
        <f t="shared" si="42"/>
        <v>2813</v>
      </c>
      <c r="S70" s="36">
        <f t="shared" si="43"/>
        <v>2806</v>
      </c>
      <c r="T70" s="36">
        <v>1066</v>
      </c>
      <c r="U70" s="36">
        <v>1740</v>
      </c>
      <c r="V70" s="36">
        <f t="shared" si="44"/>
        <v>7</v>
      </c>
      <c r="W70" s="36">
        <v>0</v>
      </c>
      <c r="X70" s="36">
        <v>7</v>
      </c>
    </row>
    <row r="71" spans="1:24" s="38" customFormat="1" ht="21" customHeight="1" x14ac:dyDescent="0.2">
      <c r="A71" s="72" t="s">
        <v>146</v>
      </c>
      <c r="B71" s="74">
        <f t="shared" si="34"/>
        <v>-12770</v>
      </c>
      <c r="C71" s="74">
        <f t="shared" si="35"/>
        <v>31697</v>
      </c>
      <c r="D71" s="74">
        <f t="shared" si="36"/>
        <v>20852</v>
      </c>
      <c r="E71" s="74">
        <v>20108</v>
      </c>
      <c r="F71" s="74">
        <v>744</v>
      </c>
      <c r="G71" s="74">
        <f t="shared" si="37"/>
        <v>10845</v>
      </c>
      <c r="H71" s="74">
        <f t="shared" si="38"/>
        <v>10770</v>
      </c>
      <c r="I71" s="74">
        <v>8985</v>
      </c>
      <c r="J71" s="74">
        <v>1785</v>
      </c>
      <c r="K71" s="74">
        <f t="shared" si="39"/>
        <v>75</v>
      </c>
      <c r="L71" s="74">
        <v>67</v>
      </c>
      <c r="M71" s="74">
        <v>8</v>
      </c>
      <c r="N71" s="74">
        <f t="shared" si="40"/>
        <v>44467</v>
      </c>
      <c r="O71" s="74">
        <f t="shared" si="41"/>
        <v>41505</v>
      </c>
      <c r="P71" s="74">
        <v>21180</v>
      </c>
      <c r="Q71" s="74">
        <v>20325</v>
      </c>
      <c r="R71" s="74">
        <f t="shared" si="42"/>
        <v>2962</v>
      </c>
      <c r="S71" s="74">
        <f t="shared" si="43"/>
        <v>2952</v>
      </c>
      <c r="T71" s="74">
        <v>1046</v>
      </c>
      <c r="U71" s="74">
        <v>1906</v>
      </c>
      <c r="V71" s="74">
        <f t="shared" si="44"/>
        <v>10</v>
      </c>
      <c r="W71" s="74">
        <v>0</v>
      </c>
      <c r="X71" s="74">
        <v>10</v>
      </c>
    </row>
    <row r="72" spans="1:24" s="38" customFormat="1" ht="21" customHeight="1" x14ac:dyDescent="0.2">
      <c r="A72" s="35" t="s">
        <v>148</v>
      </c>
      <c r="B72" s="36">
        <f t="shared" ref="B72:B75" si="45">+C72-N72</f>
        <v>-8975</v>
      </c>
      <c r="C72" s="36">
        <f t="shared" ref="C72:C75" si="46">+D72+G72</f>
        <v>32322</v>
      </c>
      <c r="D72" s="36">
        <f t="shared" ref="D72:D75" si="47">+E72+F72</f>
        <v>20465</v>
      </c>
      <c r="E72" s="36">
        <v>19675</v>
      </c>
      <c r="F72" s="36">
        <v>790</v>
      </c>
      <c r="G72" s="36">
        <f t="shared" ref="G72:G75" si="48">+H72+K72</f>
        <v>11857</v>
      </c>
      <c r="H72" s="36">
        <f t="shared" ref="H72:H75" si="49">+I72+J72</f>
        <v>11810</v>
      </c>
      <c r="I72" s="36">
        <v>9984</v>
      </c>
      <c r="J72" s="36">
        <v>1826</v>
      </c>
      <c r="K72" s="36">
        <f t="shared" ref="K72:K75" si="50">+L72+M72</f>
        <v>47</v>
      </c>
      <c r="L72" s="36">
        <v>42</v>
      </c>
      <c r="M72" s="36">
        <v>5</v>
      </c>
      <c r="N72" s="36">
        <f t="shared" ref="N72:N75" si="51">+O72+R72</f>
        <v>41297</v>
      </c>
      <c r="O72" s="36">
        <f t="shared" ref="O72:O75" si="52">+P72+Q72</f>
        <v>38390</v>
      </c>
      <c r="P72" s="36">
        <v>20758</v>
      </c>
      <c r="Q72" s="36">
        <v>17632</v>
      </c>
      <c r="R72" s="36">
        <f t="shared" ref="R72:R75" si="53">+S72+V72</f>
        <v>2907</v>
      </c>
      <c r="S72" s="36">
        <f t="shared" ref="S72:S75" si="54">+T72+U72</f>
        <v>2896</v>
      </c>
      <c r="T72" s="36">
        <v>1027</v>
      </c>
      <c r="U72" s="36">
        <v>1869</v>
      </c>
      <c r="V72" s="36">
        <f t="shared" ref="V72:V75" si="55">+W72+X72</f>
        <v>11</v>
      </c>
      <c r="W72" s="36">
        <v>0</v>
      </c>
      <c r="X72" s="36">
        <v>11</v>
      </c>
    </row>
    <row r="73" spans="1:24" s="38" customFormat="1" ht="21" customHeight="1" x14ac:dyDescent="0.2">
      <c r="A73" s="72" t="s">
        <v>149</v>
      </c>
      <c r="B73" s="73">
        <f t="shared" si="45"/>
        <v>-8817</v>
      </c>
      <c r="C73" s="73">
        <f t="shared" si="46"/>
        <v>32966</v>
      </c>
      <c r="D73" s="73">
        <f t="shared" si="47"/>
        <v>20812</v>
      </c>
      <c r="E73" s="73">
        <v>19992</v>
      </c>
      <c r="F73" s="73">
        <v>820</v>
      </c>
      <c r="G73" s="73">
        <f t="shared" si="48"/>
        <v>12154</v>
      </c>
      <c r="H73" s="73">
        <f t="shared" si="49"/>
        <v>12107</v>
      </c>
      <c r="I73" s="73">
        <v>10279</v>
      </c>
      <c r="J73" s="73">
        <v>1828</v>
      </c>
      <c r="K73" s="73">
        <f t="shared" si="50"/>
        <v>47</v>
      </c>
      <c r="L73" s="73">
        <v>39</v>
      </c>
      <c r="M73" s="73">
        <v>8</v>
      </c>
      <c r="N73" s="73">
        <f t="shared" si="51"/>
        <v>41783</v>
      </c>
      <c r="O73" s="73">
        <f t="shared" si="52"/>
        <v>38571</v>
      </c>
      <c r="P73" s="73">
        <v>21248</v>
      </c>
      <c r="Q73" s="73">
        <v>17323</v>
      </c>
      <c r="R73" s="73">
        <f t="shared" si="53"/>
        <v>3212</v>
      </c>
      <c r="S73" s="73">
        <f t="shared" si="54"/>
        <v>3202</v>
      </c>
      <c r="T73" s="73">
        <v>1048</v>
      </c>
      <c r="U73" s="73">
        <v>2154</v>
      </c>
      <c r="V73" s="73">
        <f t="shared" si="55"/>
        <v>10</v>
      </c>
      <c r="W73" s="73">
        <v>0</v>
      </c>
      <c r="X73" s="73">
        <v>10</v>
      </c>
    </row>
    <row r="74" spans="1:24" s="38" customFormat="1" ht="21" customHeight="1" x14ac:dyDescent="0.2">
      <c r="A74" s="35" t="s">
        <v>150</v>
      </c>
      <c r="B74" s="36">
        <f t="shared" si="45"/>
        <v>-7466</v>
      </c>
      <c r="C74" s="36">
        <f t="shared" si="46"/>
        <v>31383</v>
      </c>
      <c r="D74" s="36">
        <f t="shared" si="47"/>
        <v>20383</v>
      </c>
      <c r="E74" s="36">
        <v>19590</v>
      </c>
      <c r="F74" s="36">
        <v>793</v>
      </c>
      <c r="G74" s="36">
        <f t="shared" si="48"/>
        <v>11000</v>
      </c>
      <c r="H74" s="36">
        <f t="shared" si="49"/>
        <v>10957</v>
      </c>
      <c r="I74" s="36">
        <v>9251</v>
      </c>
      <c r="J74" s="36">
        <v>1706</v>
      </c>
      <c r="K74" s="36">
        <f t="shared" si="50"/>
        <v>43</v>
      </c>
      <c r="L74" s="36">
        <v>35</v>
      </c>
      <c r="M74" s="36">
        <v>8</v>
      </c>
      <c r="N74" s="36">
        <f t="shared" si="51"/>
        <v>38849</v>
      </c>
      <c r="O74" s="36">
        <f t="shared" si="52"/>
        <v>35829</v>
      </c>
      <c r="P74" s="36">
        <v>20012</v>
      </c>
      <c r="Q74" s="36">
        <v>15817</v>
      </c>
      <c r="R74" s="36">
        <f t="shared" si="53"/>
        <v>3020</v>
      </c>
      <c r="S74" s="36">
        <f t="shared" si="54"/>
        <v>3011</v>
      </c>
      <c r="T74" s="36">
        <v>969</v>
      </c>
      <c r="U74" s="36">
        <v>2042</v>
      </c>
      <c r="V74" s="36">
        <f t="shared" si="55"/>
        <v>9</v>
      </c>
      <c r="W74" s="36">
        <v>7</v>
      </c>
      <c r="X74" s="36">
        <v>2</v>
      </c>
    </row>
    <row r="75" spans="1:24" s="38" customFormat="1" ht="21" customHeight="1" x14ac:dyDescent="0.2">
      <c r="A75" s="72" t="s">
        <v>151</v>
      </c>
      <c r="B75" s="74">
        <f t="shared" si="45"/>
        <v>-8101</v>
      </c>
      <c r="C75" s="74">
        <f t="shared" si="46"/>
        <v>33849</v>
      </c>
      <c r="D75" s="74">
        <f t="shared" si="47"/>
        <v>22452</v>
      </c>
      <c r="E75" s="74">
        <v>21576</v>
      </c>
      <c r="F75" s="74">
        <v>876</v>
      </c>
      <c r="G75" s="74">
        <f t="shared" si="48"/>
        <v>11397</v>
      </c>
      <c r="H75" s="74">
        <f t="shared" si="49"/>
        <v>11315</v>
      </c>
      <c r="I75" s="74">
        <v>9524</v>
      </c>
      <c r="J75" s="74">
        <v>1791</v>
      </c>
      <c r="K75" s="74">
        <f t="shared" si="50"/>
        <v>82</v>
      </c>
      <c r="L75" s="74">
        <v>77</v>
      </c>
      <c r="M75" s="74">
        <v>5</v>
      </c>
      <c r="N75" s="74">
        <f t="shared" si="51"/>
        <v>41950</v>
      </c>
      <c r="O75" s="74">
        <f t="shared" si="52"/>
        <v>38813</v>
      </c>
      <c r="P75" s="74">
        <v>21882</v>
      </c>
      <c r="Q75" s="74">
        <v>16931</v>
      </c>
      <c r="R75" s="74">
        <f t="shared" si="53"/>
        <v>3137</v>
      </c>
      <c r="S75" s="74">
        <f t="shared" si="54"/>
        <v>3126</v>
      </c>
      <c r="T75" s="74">
        <v>975</v>
      </c>
      <c r="U75" s="74">
        <v>2151</v>
      </c>
      <c r="V75" s="74">
        <f t="shared" si="55"/>
        <v>11</v>
      </c>
      <c r="W75" s="74">
        <v>8</v>
      </c>
      <c r="X75" s="74">
        <v>3</v>
      </c>
    </row>
    <row r="76" spans="1:24" s="38" customFormat="1" ht="21" customHeight="1" x14ac:dyDescent="0.2">
      <c r="A76" s="35" t="s">
        <v>152</v>
      </c>
      <c r="B76" s="36">
        <f t="shared" ref="B76:B79" si="56">+C76-N76</f>
        <v>-6631</v>
      </c>
      <c r="C76" s="36">
        <f t="shared" ref="C76:C79" si="57">+D76+G76</f>
        <v>27330</v>
      </c>
      <c r="D76" s="36">
        <f t="shared" ref="D76:D79" si="58">+E76+F76</f>
        <v>17060</v>
      </c>
      <c r="E76" s="36">
        <v>16291</v>
      </c>
      <c r="F76" s="36">
        <v>769</v>
      </c>
      <c r="G76" s="36">
        <f t="shared" ref="G76:G79" si="59">+H76+K76</f>
        <v>10270</v>
      </c>
      <c r="H76" s="36">
        <f t="shared" ref="H76:H79" si="60">+I76+J76</f>
        <v>10246</v>
      </c>
      <c r="I76" s="36">
        <v>8693</v>
      </c>
      <c r="J76" s="36">
        <v>1553</v>
      </c>
      <c r="K76" s="36">
        <f t="shared" ref="K76:K79" si="61">+L76+M76</f>
        <v>24</v>
      </c>
      <c r="L76" s="36">
        <v>22</v>
      </c>
      <c r="M76" s="36">
        <v>2</v>
      </c>
      <c r="N76" s="36">
        <f t="shared" ref="N76:N79" si="62">+O76+R76</f>
        <v>33961</v>
      </c>
      <c r="O76" s="36">
        <f t="shared" ref="O76:O79" si="63">+P76+Q76</f>
        <v>30969</v>
      </c>
      <c r="P76" s="36">
        <v>18765</v>
      </c>
      <c r="Q76" s="36">
        <v>12204</v>
      </c>
      <c r="R76" s="36">
        <f t="shared" ref="R76:R79" si="64">+S76+V76</f>
        <v>2992</v>
      </c>
      <c r="S76" s="36">
        <f t="shared" ref="S76:S79" si="65">+T76+U76</f>
        <v>2928</v>
      </c>
      <c r="T76" s="36">
        <v>922</v>
      </c>
      <c r="U76" s="36">
        <v>2006</v>
      </c>
      <c r="V76" s="36">
        <f t="shared" ref="V76:V79" si="66">+W76+X76</f>
        <v>64</v>
      </c>
      <c r="W76" s="36">
        <v>9</v>
      </c>
      <c r="X76" s="36">
        <v>55</v>
      </c>
    </row>
    <row r="77" spans="1:24" s="38" customFormat="1" ht="21" customHeight="1" x14ac:dyDescent="0.2">
      <c r="A77" s="72" t="s">
        <v>153</v>
      </c>
      <c r="B77" s="73">
        <f t="shared" si="56"/>
        <v>-6109</v>
      </c>
      <c r="C77" s="73">
        <f t="shared" si="57"/>
        <v>31746</v>
      </c>
      <c r="D77" s="73">
        <f t="shared" si="58"/>
        <v>20302</v>
      </c>
      <c r="E77" s="73">
        <v>19178</v>
      </c>
      <c r="F77" s="73">
        <v>1124</v>
      </c>
      <c r="G77" s="73">
        <f t="shared" si="59"/>
        <v>11444</v>
      </c>
      <c r="H77" s="73">
        <f t="shared" si="60"/>
        <v>11410</v>
      </c>
      <c r="I77" s="73">
        <v>9722</v>
      </c>
      <c r="J77" s="73">
        <v>1688</v>
      </c>
      <c r="K77" s="73">
        <f t="shared" si="61"/>
        <v>34</v>
      </c>
      <c r="L77" s="73">
        <v>14</v>
      </c>
      <c r="M77" s="73">
        <v>20</v>
      </c>
      <c r="N77" s="73">
        <f t="shared" si="62"/>
        <v>37855</v>
      </c>
      <c r="O77" s="73">
        <f t="shared" si="63"/>
        <v>35049</v>
      </c>
      <c r="P77" s="73">
        <v>19056</v>
      </c>
      <c r="Q77" s="73">
        <v>15993</v>
      </c>
      <c r="R77" s="73">
        <f t="shared" si="64"/>
        <v>2806</v>
      </c>
      <c r="S77" s="73">
        <f t="shared" si="65"/>
        <v>2804</v>
      </c>
      <c r="T77" s="73">
        <v>673</v>
      </c>
      <c r="U77" s="73">
        <v>2131</v>
      </c>
      <c r="V77" s="73">
        <f t="shared" si="66"/>
        <v>2</v>
      </c>
      <c r="W77" s="73">
        <v>0</v>
      </c>
      <c r="X77" s="73">
        <v>2</v>
      </c>
    </row>
    <row r="78" spans="1:24" s="38" customFormat="1" ht="21" customHeight="1" x14ac:dyDescent="0.2">
      <c r="A78" s="35" t="s">
        <v>154</v>
      </c>
      <c r="B78" s="36">
        <f t="shared" si="56"/>
        <v>-5858</v>
      </c>
      <c r="C78" s="36">
        <f t="shared" si="57"/>
        <v>33549</v>
      </c>
      <c r="D78" s="36">
        <f t="shared" si="58"/>
        <v>21895</v>
      </c>
      <c r="E78" s="36">
        <v>20553</v>
      </c>
      <c r="F78" s="36">
        <v>1342</v>
      </c>
      <c r="G78" s="36">
        <f t="shared" si="59"/>
        <v>11654</v>
      </c>
      <c r="H78" s="36">
        <f t="shared" si="60"/>
        <v>11625</v>
      </c>
      <c r="I78" s="36">
        <v>9882</v>
      </c>
      <c r="J78" s="36">
        <v>1743</v>
      </c>
      <c r="K78" s="36">
        <f t="shared" si="61"/>
        <v>29</v>
      </c>
      <c r="L78" s="36">
        <v>14</v>
      </c>
      <c r="M78" s="36">
        <v>15</v>
      </c>
      <c r="N78" s="36">
        <f t="shared" si="62"/>
        <v>39407</v>
      </c>
      <c r="O78" s="36">
        <f t="shared" si="63"/>
        <v>36669</v>
      </c>
      <c r="P78" s="36">
        <v>19791</v>
      </c>
      <c r="Q78" s="36">
        <v>16878</v>
      </c>
      <c r="R78" s="36">
        <f t="shared" si="64"/>
        <v>2738</v>
      </c>
      <c r="S78" s="36">
        <f t="shared" si="65"/>
        <v>2737</v>
      </c>
      <c r="T78" s="36">
        <v>688</v>
      </c>
      <c r="U78" s="36">
        <v>2049</v>
      </c>
      <c r="V78" s="36">
        <f t="shared" si="66"/>
        <v>1</v>
      </c>
      <c r="W78" s="36">
        <v>0</v>
      </c>
      <c r="X78" s="36">
        <v>1</v>
      </c>
    </row>
    <row r="79" spans="1:24" s="38" customFormat="1" ht="21" customHeight="1" x14ac:dyDescent="0.2">
      <c r="A79" s="72" t="s">
        <v>155</v>
      </c>
      <c r="B79" s="74">
        <f t="shared" si="56"/>
        <v>-12666</v>
      </c>
      <c r="C79" s="74">
        <f t="shared" si="57"/>
        <v>28949</v>
      </c>
      <c r="D79" s="74">
        <f t="shared" si="58"/>
        <v>16757</v>
      </c>
      <c r="E79" s="74">
        <v>14000</v>
      </c>
      <c r="F79" s="74">
        <v>2757</v>
      </c>
      <c r="G79" s="74">
        <f t="shared" si="59"/>
        <v>12192</v>
      </c>
      <c r="H79" s="74">
        <f t="shared" si="60"/>
        <v>12126</v>
      </c>
      <c r="I79" s="74">
        <v>10333</v>
      </c>
      <c r="J79" s="74">
        <v>1793</v>
      </c>
      <c r="K79" s="74">
        <f t="shared" si="61"/>
        <v>66</v>
      </c>
      <c r="L79" s="74">
        <v>45</v>
      </c>
      <c r="M79" s="74">
        <v>21</v>
      </c>
      <c r="N79" s="74">
        <f t="shared" si="62"/>
        <v>41615</v>
      </c>
      <c r="O79" s="74">
        <f t="shared" si="63"/>
        <v>37983</v>
      </c>
      <c r="P79" s="74">
        <v>18959</v>
      </c>
      <c r="Q79" s="74">
        <v>19024</v>
      </c>
      <c r="R79" s="74">
        <f t="shared" si="64"/>
        <v>3632</v>
      </c>
      <c r="S79" s="74">
        <f t="shared" si="65"/>
        <v>3631</v>
      </c>
      <c r="T79" s="74">
        <v>838</v>
      </c>
      <c r="U79" s="74">
        <v>2793</v>
      </c>
      <c r="V79" s="74">
        <f t="shared" si="66"/>
        <v>1</v>
      </c>
      <c r="W79" s="74">
        <v>0</v>
      </c>
      <c r="X79" s="74">
        <v>1</v>
      </c>
    </row>
    <row r="80" spans="1:24" s="38" customFormat="1" ht="21" customHeight="1" x14ac:dyDescent="0.2">
      <c r="A80" s="35" t="s">
        <v>157</v>
      </c>
      <c r="B80" s="36">
        <f t="shared" ref="B80:B83" si="67">+C80-N80</f>
        <v>-8756</v>
      </c>
      <c r="C80" s="36">
        <f t="shared" ref="C80:C83" si="68">+D80+G80</f>
        <v>30939</v>
      </c>
      <c r="D80" s="36">
        <f t="shared" ref="D80:D83" si="69">+E80+F80</f>
        <v>18400</v>
      </c>
      <c r="E80" s="36">
        <v>15408</v>
      </c>
      <c r="F80" s="36">
        <v>2992</v>
      </c>
      <c r="G80" s="36">
        <f t="shared" ref="G80:G83" si="70">+H80+K80</f>
        <v>12539</v>
      </c>
      <c r="H80" s="36">
        <f t="shared" ref="H80:H83" si="71">+I80+J80</f>
        <v>12511</v>
      </c>
      <c r="I80" s="36">
        <v>10720</v>
      </c>
      <c r="J80" s="36">
        <v>1791</v>
      </c>
      <c r="K80" s="36">
        <f t="shared" ref="K80:K83" si="72">+L80+M80</f>
        <v>28</v>
      </c>
      <c r="L80" s="36">
        <v>14</v>
      </c>
      <c r="M80" s="36">
        <v>14</v>
      </c>
      <c r="N80" s="36">
        <f t="shared" ref="N80:N83" si="73">+O80+R80</f>
        <v>39695</v>
      </c>
      <c r="O80" s="36">
        <f t="shared" ref="O80:O83" si="74">+P80+Q80</f>
        <v>35909</v>
      </c>
      <c r="P80" s="36">
        <v>18338</v>
      </c>
      <c r="Q80" s="36">
        <v>17571</v>
      </c>
      <c r="R80" s="36">
        <f t="shared" ref="R80:R83" si="75">+S80+V80</f>
        <v>3786</v>
      </c>
      <c r="S80" s="36">
        <f t="shared" ref="S80:S83" si="76">+T80+U80</f>
        <v>3719</v>
      </c>
      <c r="T80" s="36">
        <v>1394</v>
      </c>
      <c r="U80" s="36">
        <v>2325</v>
      </c>
      <c r="V80" s="36">
        <f t="shared" ref="V80:V83" si="77">+W80+X80</f>
        <v>67</v>
      </c>
      <c r="W80" s="36">
        <v>67</v>
      </c>
      <c r="X80" s="36">
        <v>0</v>
      </c>
    </row>
    <row r="81" spans="1:24" s="38" customFormat="1" ht="21" customHeight="1" x14ac:dyDescent="0.2">
      <c r="A81" s="39" t="s">
        <v>158</v>
      </c>
      <c r="B81" s="40">
        <f t="shared" si="67"/>
        <v>-10620</v>
      </c>
      <c r="C81" s="40">
        <f t="shared" si="68"/>
        <v>34004</v>
      </c>
      <c r="D81" s="40">
        <f t="shared" si="69"/>
        <v>21130</v>
      </c>
      <c r="E81" s="40">
        <v>17578</v>
      </c>
      <c r="F81" s="40">
        <v>3552</v>
      </c>
      <c r="G81" s="40">
        <f t="shared" si="70"/>
        <v>12874</v>
      </c>
      <c r="H81" s="40">
        <f t="shared" si="71"/>
        <v>12794</v>
      </c>
      <c r="I81" s="40">
        <v>10940</v>
      </c>
      <c r="J81" s="40">
        <v>1854</v>
      </c>
      <c r="K81" s="40">
        <f t="shared" si="72"/>
        <v>80</v>
      </c>
      <c r="L81" s="40">
        <v>71</v>
      </c>
      <c r="M81" s="40">
        <v>9</v>
      </c>
      <c r="N81" s="40">
        <f t="shared" si="73"/>
        <v>44624</v>
      </c>
      <c r="O81" s="40">
        <f t="shared" si="74"/>
        <v>39954</v>
      </c>
      <c r="P81" s="40">
        <v>19327</v>
      </c>
      <c r="Q81" s="40">
        <v>20627</v>
      </c>
      <c r="R81" s="40">
        <f t="shared" si="75"/>
        <v>4670</v>
      </c>
      <c r="S81" s="40">
        <f t="shared" si="76"/>
        <v>4646</v>
      </c>
      <c r="T81" s="40">
        <v>1396</v>
      </c>
      <c r="U81" s="40">
        <v>3250</v>
      </c>
      <c r="V81" s="40">
        <f t="shared" si="77"/>
        <v>24</v>
      </c>
      <c r="W81" s="40">
        <v>24</v>
      </c>
      <c r="X81" s="40">
        <v>0</v>
      </c>
    </row>
    <row r="82" spans="1:24" s="38" customFormat="1" ht="21" customHeight="1" x14ac:dyDescent="0.2">
      <c r="A82" s="35" t="s">
        <v>159</v>
      </c>
      <c r="B82" s="36">
        <f t="shared" si="67"/>
        <v>-9563</v>
      </c>
      <c r="C82" s="36">
        <f t="shared" si="68"/>
        <v>34061</v>
      </c>
      <c r="D82" s="36">
        <f t="shared" si="69"/>
        <v>21523</v>
      </c>
      <c r="E82" s="36">
        <v>18019</v>
      </c>
      <c r="F82" s="36">
        <v>3504</v>
      </c>
      <c r="G82" s="36">
        <f t="shared" si="70"/>
        <v>12538</v>
      </c>
      <c r="H82" s="36">
        <f t="shared" si="71"/>
        <v>12506</v>
      </c>
      <c r="I82" s="36">
        <v>10742</v>
      </c>
      <c r="J82" s="36">
        <v>1764</v>
      </c>
      <c r="K82" s="36">
        <f t="shared" si="72"/>
        <v>32</v>
      </c>
      <c r="L82" s="36">
        <v>19</v>
      </c>
      <c r="M82" s="36">
        <v>13</v>
      </c>
      <c r="N82" s="36">
        <f t="shared" si="73"/>
        <v>43624</v>
      </c>
      <c r="O82" s="36">
        <f t="shared" si="74"/>
        <v>38957</v>
      </c>
      <c r="P82" s="36">
        <v>18602</v>
      </c>
      <c r="Q82" s="36">
        <v>20355</v>
      </c>
      <c r="R82" s="36">
        <f t="shared" si="75"/>
        <v>4667</v>
      </c>
      <c r="S82" s="36">
        <f t="shared" si="76"/>
        <v>4662</v>
      </c>
      <c r="T82" s="36">
        <v>1512</v>
      </c>
      <c r="U82" s="36">
        <v>3150</v>
      </c>
      <c r="V82" s="36">
        <f t="shared" si="77"/>
        <v>5</v>
      </c>
      <c r="W82" s="36">
        <v>5</v>
      </c>
      <c r="X82" s="36">
        <v>0</v>
      </c>
    </row>
    <row r="83" spans="1:24" s="38" customFormat="1" ht="21" customHeight="1" x14ac:dyDescent="0.2">
      <c r="A83" s="39" t="s">
        <v>160</v>
      </c>
      <c r="B83" s="41">
        <f t="shared" si="67"/>
        <v>-10346</v>
      </c>
      <c r="C83" s="41">
        <f t="shared" si="68"/>
        <v>33201</v>
      </c>
      <c r="D83" s="41">
        <f t="shared" si="69"/>
        <v>21914</v>
      </c>
      <c r="E83" s="41">
        <v>18374</v>
      </c>
      <c r="F83" s="41">
        <v>3540</v>
      </c>
      <c r="G83" s="41">
        <f t="shared" si="70"/>
        <v>11287</v>
      </c>
      <c r="H83" s="41">
        <f t="shared" si="71"/>
        <v>11237</v>
      </c>
      <c r="I83" s="41">
        <v>9464</v>
      </c>
      <c r="J83" s="41">
        <v>1773</v>
      </c>
      <c r="K83" s="41">
        <f t="shared" si="72"/>
        <v>50</v>
      </c>
      <c r="L83" s="41">
        <v>28</v>
      </c>
      <c r="M83" s="41">
        <v>22</v>
      </c>
      <c r="N83" s="41">
        <f t="shared" si="73"/>
        <v>43547</v>
      </c>
      <c r="O83" s="41">
        <f t="shared" si="74"/>
        <v>38175</v>
      </c>
      <c r="P83" s="41">
        <v>18484</v>
      </c>
      <c r="Q83" s="41">
        <v>19691</v>
      </c>
      <c r="R83" s="41">
        <f t="shared" si="75"/>
        <v>5372</v>
      </c>
      <c r="S83" s="41">
        <f t="shared" si="76"/>
        <v>5371</v>
      </c>
      <c r="T83" s="41">
        <v>1478</v>
      </c>
      <c r="U83" s="41">
        <v>3893</v>
      </c>
      <c r="V83" s="41">
        <f t="shared" si="77"/>
        <v>1</v>
      </c>
      <c r="W83" s="41">
        <v>1</v>
      </c>
      <c r="X83" s="41">
        <v>0</v>
      </c>
    </row>
    <row r="84" spans="1:24" s="38" customFormat="1" ht="21" customHeight="1" x14ac:dyDescent="0.2">
      <c r="A84" s="35" t="s">
        <v>161</v>
      </c>
      <c r="B84" s="36">
        <f t="shared" ref="B84:B87" si="78">+C84-N84</f>
        <v>-10926</v>
      </c>
      <c r="C84" s="36">
        <f t="shared" ref="C84:C87" si="79">+D84+G84</f>
        <v>29715</v>
      </c>
      <c r="D84" s="36">
        <f t="shared" ref="D84:D87" si="80">+E84+F84</f>
        <v>19462</v>
      </c>
      <c r="E84" s="36">
        <v>15951</v>
      </c>
      <c r="F84" s="36">
        <v>3511</v>
      </c>
      <c r="G84" s="36">
        <f t="shared" ref="G84:G87" si="81">+H84+K84</f>
        <v>10253</v>
      </c>
      <c r="H84" s="36">
        <f t="shared" ref="H84:H87" si="82">+I84+J84</f>
        <v>10199</v>
      </c>
      <c r="I84" s="36">
        <v>8504</v>
      </c>
      <c r="J84" s="36">
        <v>1695</v>
      </c>
      <c r="K84" s="36">
        <f t="shared" ref="K84:K87" si="83">+L84+M84</f>
        <v>54</v>
      </c>
      <c r="L84" s="36">
        <v>20</v>
      </c>
      <c r="M84" s="36">
        <v>34</v>
      </c>
      <c r="N84" s="36">
        <f t="shared" ref="N84:N87" si="84">+O84+R84</f>
        <v>40641</v>
      </c>
      <c r="O84" s="36">
        <f t="shared" ref="O84:O87" si="85">+P84+Q84</f>
        <v>35550</v>
      </c>
      <c r="P84" s="36">
        <v>17418</v>
      </c>
      <c r="Q84" s="36">
        <v>18132</v>
      </c>
      <c r="R84" s="36">
        <f t="shared" ref="R84:R87" si="86">+S84+V84</f>
        <v>5091</v>
      </c>
      <c r="S84" s="36">
        <f t="shared" ref="S84:S87" si="87">+T84+U84</f>
        <v>5089</v>
      </c>
      <c r="T84" s="36">
        <v>1487</v>
      </c>
      <c r="U84" s="36">
        <v>3602</v>
      </c>
      <c r="V84" s="36">
        <f t="shared" ref="V84:V87" si="88">+W84+X84</f>
        <v>2</v>
      </c>
      <c r="W84" s="36">
        <v>2</v>
      </c>
      <c r="X84" s="36">
        <v>0</v>
      </c>
    </row>
    <row r="85" spans="1:24" s="38" customFormat="1" ht="21" customHeight="1" x14ac:dyDescent="0.2">
      <c r="A85" s="72" t="s">
        <v>162</v>
      </c>
      <c r="B85" s="40">
        <f t="shared" si="78"/>
        <v>-9817</v>
      </c>
      <c r="C85" s="40">
        <f t="shared" si="79"/>
        <v>25019</v>
      </c>
      <c r="D85" s="40">
        <f t="shared" si="80"/>
        <v>15684</v>
      </c>
      <c r="E85" s="40">
        <v>12780</v>
      </c>
      <c r="F85" s="40">
        <v>2904</v>
      </c>
      <c r="G85" s="40">
        <f t="shared" si="81"/>
        <v>9335</v>
      </c>
      <c r="H85" s="40">
        <f t="shared" si="82"/>
        <v>9197</v>
      </c>
      <c r="I85" s="40">
        <v>7504</v>
      </c>
      <c r="J85" s="40">
        <v>1693</v>
      </c>
      <c r="K85" s="40">
        <f t="shared" si="83"/>
        <v>138</v>
      </c>
      <c r="L85" s="40">
        <v>12</v>
      </c>
      <c r="M85" s="40">
        <v>126</v>
      </c>
      <c r="N85" s="40">
        <f t="shared" si="84"/>
        <v>34836</v>
      </c>
      <c r="O85" s="40">
        <f t="shared" si="85"/>
        <v>30281</v>
      </c>
      <c r="P85" s="40">
        <v>15933</v>
      </c>
      <c r="Q85" s="40">
        <v>14348</v>
      </c>
      <c r="R85" s="40">
        <f t="shared" si="86"/>
        <v>4555</v>
      </c>
      <c r="S85" s="40">
        <f t="shared" si="87"/>
        <v>4545</v>
      </c>
      <c r="T85" s="40">
        <v>1401</v>
      </c>
      <c r="U85" s="40">
        <v>3144</v>
      </c>
      <c r="V85" s="40">
        <f t="shared" si="88"/>
        <v>10</v>
      </c>
      <c r="W85" s="40">
        <v>7</v>
      </c>
      <c r="X85" s="40">
        <v>3</v>
      </c>
    </row>
    <row r="86" spans="1:24" s="38" customFormat="1" ht="21" customHeight="1" x14ac:dyDescent="0.2">
      <c r="A86" s="35" t="s">
        <v>163</v>
      </c>
      <c r="B86" s="36">
        <f t="shared" si="78"/>
        <v>-6482</v>
      </c>
      <c r="C86" s="36">
        <f t="shared" si="79"/>
        <v>22884</v>
      </c>
      <c r="D86" s="36">
        <f t="shared" si="80"/>
        <v>13779</v>
      </c>
      <c r="E86" s="36">
        <v>10993</v>
      </c>
      <c r="F86" s="36">
        <v>2786</v>
      </c>
      <c r="G86" s="36">
        <f t="shared" si="81"/>
        <v>9105</v>
      </c>
      <c r="H86" s="36">
        <f t="shared" si="82"/>
        <v>8704</v>
      </c>
      <c r="I86" s="36">
        <v>6867</v>
      </c>
      <c r="J86" s="36">
        <v>1837</v>
      </c>
      <c r="K86" s="36">
        <f t="shared" si="83"/>
        <v>401</v>
      </c>
      <c r="L86" s="36">
        <v>284</v>
      </c>
      <c r="M86" s="36">
        <v>117</v>
      </c>
      <c r="N86" s="36">
        <f t="shared" si="84"/>
        <v>29366</v>
      </c>
      <c r="O86" s="36">
        <f t="shared" si="85"/>
        <v>25136</v>
      </c>
      <c r="P86" s="36">
        <v>14336</v>
      </c>
      <c r="Q86" s="36">
        <v>10800</v>
      </c>
      <c r="R86" s="36">
        <f t="shared" si="86"/>
        <v>4230</v>
      </c>
      <c r="S86" s="36">
        <f t="shared" si="87"/>
        <v>4225</v>
      </c>
      <c r="T86" s="36">
        <v>1294</v>
      </c>
      <c r="U86" s="36">
        <v>2931</v>
      </c>
      <c r="V86" s="36">
        <f t="shared" si="88"/>
        <v>5</v>
      </c>
      <c r="W86" s="36">
        <v>5</v>
      </c>
      <c r="X86" s="36">
        <v>0</v>
      </c>
    </row>
    <row r="87" spans="1:24" s="38" customFormat="1" ht="21" customHeight="1" x14ac:dyDescent="0.2">
      <c r="A87" s="72" t="s">
        <v>164</v>
      </c>
      <c r="B87" s="41">
        <f t="shared" si="78"/>
        <v>-9711</v>
      </c>
      <c r="C87" s="41">
        <f t="shared" si="79"/>
        <v>26309</v>
      </c>
      <c r="D87" s="41">
        <f t="shared" si="80"/>
        <v>15972</v>
      </c>
      <c r="E87" s="41">
        <v>12833</v>
      </c>
      <c r="F87" s="41">
        <v>3139</v>
      </c>
      <c r="G87" s="41">
        <f t="shared" si="81"/>
        <v>10337</v>
      </c>
      <c r="H87" s="41">
        <f t="shared" si="82"/>
        <v>9614</v>
      </c>
      <c r="I87" s="41">
        <v>7362</v>
      </c>
      <c r="J87" s="41">
        <v>2252</v>
      </c>
      <c r="K87" s="41">
        <f t="shared" si="83"/>
        <v>723</v>
      </c>
      <c r="L87" s="41">
        <v>575</v>
      </c>
      <c r="M87" s="41">
        <v>148</v>
      </c>
      <c r="N87" s="41">
        <f t="shared" si="84"/>
        <v>36020</v>
      </c>
      <c r="O87" s="41">
        <f t="shared" si="85"/>
        <v>31363</v>
      </c>
      <c r="P87" s="41">
        <v>16095</v>
      </c>
      <c r="Q87" s="41">
        <v>15268</v>
      </c>
      <c r="R87" s="41">
        <f t="shared" si="86"/>
        <v>4657</v>
      </c>
      <c r="S87" s="41">
        <f t="shared" si="87"/>
        <v>4649</v>
      </c>
      <c r="T87" s="41">
        <v>1426</v>
      </c>
      <c r="U87" s="41">
        <v>3223</v>
      </c>
      <c r="V87" s="41">
        <f t="shared" si="88"/>
        <v>8</v>
      </c>
      <c r="W87" s="41">
        <v>8</v>
      </c>
      <c r="X87" s="41">
        <v>0</v>
      </c>
    </row>
    <row r="88" spans="1:24" s="38" customFormat="1" ht="21" customHeight="1" x14ac:dyDescent="0.2">
      <c r="A88" s="35" t="s">
        <v>165</v>
      </c>
      <c r="B88" s="36">
        <f t="shared" ref="B88:B91" si="89">+C88-N88</f>
        <v>-6511</v>
      </c>
      <c r="C88" s="36">
        <f t="shared" ref="C88:C91" si="90">+D88+G88</f>
        <v>29757</v>
      </c>
      <c r="D88" s="36">
        <f t="shared" ref="D88:D91" si="91">+E88+F88</f>
        <v>18403</v>
      </c>
      <c r="E88" s="36">
        <v>14862</v>
      </c>
      <c r="F88" s="36">
        <v>3541</v>
      </c>
      <c r="G88" s="36">
        <f t="shared" ref="G88:G91" si="92">+H88+K88</f>
        <v>11354</v>
      </c>
      <c r="H88" s="36">
        <f t="shared" ref="H88:H91" si="93">+I88+J88</f>
        <v>10580</v>
      </c>
      <c r="I88" s="36">
        <v>7954</v>
      </c>
      <c r="J88" s="36">
        <v>2626</v>
      </c>
      <c r="K88" s="36">
        <f t="shared" ref="K88:K91" si="94">+L88+M88</f>
        <v>774</v>
      </c>
      <c r="L88" s="36">
        <v>577</v>
      </c>
      <c r="M88" s="36">
        <v>197</v>
      </c>
      <c r="N88" s="36">
        <f t="shared" ref="N88:N91" si="95">+O88+R88</f>
        <v>36268</v>
      </c>
      <c r="O88" s="36">
        <f t="shared" ref="O88:O91" si="96">+P88+Q88</f>
        <v>31346</v>
      </c>
      <c r="P88" s="36">
        <v>16392</v>
      </c>
      <c r="Q88" s="36">
        <v>14954</v>
      </c>
      <c r="R88" s="36">
        <f t="shared" ref="R88:R91" si="97">+S88+V88</f>
        <v>4922</v>
      </c>
      <c r="S88" s="36">
        <f t="shared" ref="S88:S91" si="98">+T88+U88</f>
        <v>4917</v>
      </c>
      <c r="T88" s="36">
        <v>1371</v>
      </c>
      <c r="U88" s="36">
        <v>3546</v>
      </c>
      <c r="V88" s="36">
        <f t="shared" ref="V88:V91" si="99">+W88+X88</f>
        <v>5</v>
      </c>
      <c r="W88" s="36">
        <v>3</v>
      </c>
      <c r="X88" s="36">
        <v>2</v>
      </c>
    </row>
    <row r="89" spans="1:24" s="38" customFormat="1" ht="21" customHeight="1" x14ac:dyDescent="0.2">
      <c r="A89" s="72" t="s">
        <v>166</v>
      </c>
      <c r="B89" s="40">
        <f t="shared" si="89"/>
        <v>-8639</v>
      </c>
      <c r="C89" s="40">
        <f t="shared" si="90"/>
        <v>32069</v>
      </c>
      <c r="D89" s="40">
        <f t="shared" si="91"/>
        <v>19854</v>
      </c>
      <c r="E89" s="40">
        <v>16037</v>
      </c>
      <c r="F89" s="40">
        <v>3817</v>
      </c>
      <c r="G89" s="40">
        <f t="shared" si="92"/>
        <v>12215</v>
      </c>
      <c r="H89" s="40">
        <f t="shared" si="93"/>
        <v>11482</v>
      </c>
      <c r="I89" s="40">
        <v>8610</v>
      </c>
      <c r="J89" s="40">
        <v>2872</v>
      </c>
      <c r="K89" s="40">
        <f t="shared" si="94"/>
        <v>733</v>
      </c>
      <c r="L89" s="40">
        <v>622</v>
      </c>
      <c r="M89" s="40">
        <v>111</v>
      </c>
      <c r="N89" s="40">
        <f t="shared" si="95"/>
        <v>40708</v>
      </c>
      <c r="O89" s="40">
        <f t="shared" si="96"/>
        <v>35209</v>
      </c>
      <c r="P89" s="40">
        <v>17633</v>
      </c>
      <c r="Q89" s="40">
        <v>17576</v>
      </c>
      <c r="R89" s="40">
        <f t="shared" si="97"/>
        <v>5499</v>
      </c>
      <c r="S89" s="40">
        <f t="shared" si="98"/>
        <v>5402</v>
      </c>
      <c r="T89" s="40">
        <v>1494</v>
      </c>
      <c r="U89" s="40">
        <v>3908</v>
      </c>
      <c r="V89" s="40">
        <f t="shared" si="99"/>
        <v>97</v>
      </c>
      <c r="W89" s="40">
        <v>95</v>
      </c>
      <c r="X89" s="40">
        <v>2</v>
      </c>
    </row>
    <row r="90" spans="1:24" s="38" customFormat="1" ht="21" customHeight="1" x14ac:dyDescent="0.2">
      <c r="A90" s="35" t="s">
        <v>167</v>
      </c>
      <c r="B90" s="36">
        <f t="shared" si="89"/>
        <v>-3838</v>
      </c>
      <c r="C90" s="36">
        <f t="shared" si="90"/>
        <v>32868</v>
      </c>
      <c r="D90" s="36">
        <f t="shared" si="91"/>
        <v>19307</v>
      </c>
      <c r="E90" s="36">
        <v>15610</v>
      </c>
      <c r="F90" s="36">
        <v>3697</v>
      </c>
      <c r="G90" s="36">
        <f t="shared" si="92"/>
        <v>13561</v>
      </c>
      <c r="H90" s="36">
        <f t="shared" si="93"/>
        <v>12158</v>
      </c>
      <c r="I90" s="36">
        <v>9291</v>
      </c>
      <c r="J90" s="36">
        <v>2867</v>
      </c>
      <c r="K90" s="36">
        <f t="shared" si="94"/>
        <v>1403</v>
      </c>
      <c r="L90" s="36">
        <v>1289</v>
      </c>
      <c r="M90" s="36">
        <v>114</v>
      </c>
      <c r="N90" s="36">
        <f t="shared" si="95"/>
        <v>36706</v>
      </c>
      <c r="O90" s="36">
        <f t="shared" si="96"/>
        <v>31163</v>
      </c>
      <c r="P90" s="36">
        <v>16767</v>
      </c>
      <c r="Q90" s="36">
        <v>14396</v>
      </c>
      <c r="R90" s="36">
        <f t="shared" si="97"/>
        <v>5543</v>
      </c>
      <c r="S90" s="36">
        <f t="shared" si="98"/>
        <v>5449</v>
      </c>
      <c r="T90" s="36">
        <v>1279</v>
      </c>
      <c r="U90" s="36">
        <v>4170</v>
      </c>
      <c r="V90" s="36">
        <f t="shared" si="99"/>
        <v>94</v>
      </c>
      <c r="W90" s="36">
        <v>87</v>
      </c>
      <c r="X90" s="36">
        <v>7</v>
      </c>
    </row>
    <row r="91" spans="1:24" s="38" customFormat="1" ht="21" customHeight="1" x14ac:dyDescent="0.2">
      <c r="A91" s="72" t="s">
        <v>168</v>
      </c>
      <c r="B91" s="41">
        <f t="shared" si="89"/>
        <v>-6937</v>
      </c>
      <c r="C91" s="41">
        <f t="shared" si="90"/>
        <v>37274</v>
      </c>
      <c r="D91" s="41">
        <f t="shared" si="91"/>
        <v>22226</v>
      </c>
      <c r="E91" s="41">
        <v>18029</v>
      </c>
      <c r="F91" s="41">
        <v>4197</v>
      </c>
      <c r="G91" s="41">
        <f t="shared" si="92"/>
        <v>15048</v>
      </c>
      <c r="H91" s="41">
        <f t="shared" si="93"/>
        <v>13274</v>
      </c>
      <c r="I91" s="41">
        <v>10042</v>
      </c>
      <c r="J91" s="41">
        <v>3232</v>
      </c>
      <c r="K91" s="41">
        <f t="shared" si="94"/>
        <v>1774</v>
      </c>
      <c r="L91" s="41">
        <v>1680</v>
      </c>
      <c r="M91" s="41">
        <v>94</v>
      </c>
      <c r="N91" s="41">
        <f t="shared" si="95"/>
        <v>44211</v>
      </c>
      <c r="O91" s="41">
        <f t="shared" si="96"/>
        <v>38128</v>
      </c>
      <c r="P91" s="41">
        <v>19305</v>
      </c>
      <c r="Q91" s="41">
        <v>18823</v>
      </c>
      <c r="R91" s="41">
        <f t="shared" si="97"/>
        <v>6083</v>
      </c>
      <c r="S91" s="41">
        <f t="shared" si="98"/>
        <v>5978</v>
      </c>
      <c r="T91" s="41">
        <v>1382</v>
      </c>
      <c r="U91" s="41">
        <v>4596</v>
      </c>
      <c r="V91" s="41">
        <f t="shared" si="99"/>
        <v>105</v>
      </c>
      <c r="W91" s="41">
        <v>97</v>
      </c>
      <c r="X91" s="41">
        <v>8</v>
      </c>
    </row>
  </sheetData>
  <mergeCells count="23">
    <mergeCell ref="B5:X5"/>
    <mergeCell ref="B6:X6"/>
    <mergeCell ref="Q9:Q10"/>
    <mergeCell ref="R9:R10"/>
    <mergeCell ref="S9:U9"/>
    <mergeCell ref="V9:X9"/>
    <mergeCell ref="D9:D10"/>
    <mergeCell ref="E9:E10"/>
    <mergeCell ref="F9:F10"/>
    <mergeCell ref="G9:G10"/>
    <mergeCell ref="H9:J9"/>
    <mergeCell ref="K9:M9"/>
    <mergeCell ref="B7:B10"/>
    <mergeCell ref="C8:C10"/>
    <mergeCell ref="N8:N10"/>
    <mergeCell ref="O9:O10"/>
    <mergeCell ref="P9:P10"/>
    <mergeCell ref="C7:M7"/>
    <mergeCell ref="N7:X7"/>
    <mergeCell ref="D8:F8"/>
    <mergeCell ref="G8:M8"/>
    <mergeCell ref="O8:Q8"/>
    <mergeCell ref="R8:X8"/>
  </mergeCells>
  <pageMargins left="0.19685039370078741" right="0.23622047244094491" top="0.27559055118110237" bottom="0.19685039370078741" header="0.27559055118110237" footer="0.15748031496062992"/>
  <pageSetup paperSize="9" scale="36" fitToHeight="3" orientation="landscape" r:id="rId1"/>
  <headerFooter alignWithMargins="0"/>
  <rowBreaks count="1" manualBreakCount="1">
    <brk id="71" max="2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2"/>
  </sheetPr>
  <dimension ref="A1:AO89"/>
  <sheetViews>
    <sheetView showGridLines="0" view="pageBreakPreview" zoomScale="80" zoomScaleNormal="100" zoomScaleSheetLayoutView="80" workbookViewId="0">
      <pane xSplit="1" ySplit="9" topLeftCell="D67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40625" defaultRowHeight="12.75" x14ac:dyDescent="0.2"/>
  <cols>
    <col min="1" max="1" width="14" style="3" customWidth="1"/>
    <col min="2" max="5" width="16.5703125" style="3" customWidth="1"/>
    <col min="6" max="8" width="16.140625" style="3" customWidth="1"/>
    <col min="9" max="11" width="17.28515625" style="3" customWidth="1"/>
    <col min="12" max="14" width="18.85546875" style="3" customWidth="1"/>
    <col min="15" max="15" width="17.7109375" style="3" customWidth="1"/>
    <col min="16" max="17" width="18.85546875" style="3" customWidth="1"/>
    <col min="18" max="20" width="17.140625" style="3" customWidth="1"/>
    <col min="21" max="16384" width="9.140625" style="3"/>
  </cols>
  <sheetData>
    <row r="1" spans="1:41" s="2" customFormat="1" ht="18" x14ac:dyDescent="0.2">
      <c r="A1" s="1" t="s">
        <v>169</v>
      </c>
    </row>
    <row r="3" spans="1:41" ht="15.75" x14ac:dyDescent="0.25">
      <c r="A3" s="5" t="s">
        <v>118</v>
      </c>
    </row>
    <row r="5" spans="1:41" ht="24.75" customHeight="1" x14ac:dyDescent="0.25">
      <c r="A5" s="105"/>
      <c r="B5" s="262" t="s">
        <v>83</v>
      </c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4"/>
    </row>
    <row r="6" spans="1:41" ht="22.5" customHeight="1" x14ac:dyDescent="0.2">
      <c r="A6" s="106"/>
      <c r="B6" s="265" t="s">
        <v>119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266"/>
    </row>
    <row r="7" spans="1:41" s="7" customFormat="1" ht="31.5" customHeight="1" x14ac:dyDescent="0.2">
      <c r="A7" s="107" t="s">
        <v>11</v>
      </c>
      <c r="B7" s="243" t="s">
        <v>65</v>
      </c>
      <c r="C7" s="218" t="s">
        <v>92</v>
      </c>
      <c r="D7" s="219"/>
      <c r="E7" s="220"/>
      <c r="F7" s="218" t="s">
        <v>75</v>
      </c>
      <c r="G7" s="219"/>
      <c r="H7" s="220"/>
      <c r="I7" s="218" t="s">
        <v>76</v>
      </c>
      <c r="J7" s="219"/>
      <c r="K7" s="220"/>
      <c r="L7" s="218" t="s">
        <v>2</v>
      </c>
      <c r="M7" s="219"/>
      <c r="N7" s="220"/>
      <c r="O7" s="218" t="s">
        <v>3</v>
      </c>
      <c r="P7" s="219"/>
      <c r="Q7" s="220"/>
      <c r="R7" s="218" t="s">
        <v>147</v>
      </c>
      <c r="S7" s="219"/>
      <c r="T7" s="268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41" s="7" customFormat="1" ht="70.5" customHeight="1" x14ac:dyDescent="0.25">
      <c r="A8" s="108"/>
      <c r="B8" s="267"/>
      <c r="C8" s="59" t="s">
        <v>65</v>
      </c>
      <c r="D8" s="45" t="s">
        <v>94</v>
      </c>
      <c r="E8" s="45" t="s">
        <v>95</v>
      </c>
      <c r="F8" s="44" t="s">
        <v>65</v>
      </c>
      <c r="G8" s="45" t="s">
        <v>94</v>
      </c>
      <c r="H8" s="45" t="s">
        <v>95</v>
      </c>
      <c r="I8" s="44" t="s">
        <v>65</v>
      </c>
      <c r="J8" s="45" t="s">
        <v>94</v>
      </c>
      <c r="K8" s="45" t="s">
        <v>95</v>
      </c>
      <c r="L8" s="44" t="s">
        <v>65</v>
      </c>
      <c r="M8" s="45" t="s">
        <v>94</v>
      </c>
      <c r="N8" s="45" t="s">
        <v>95</v>
      </c>
      <c r="O8" s="44" t="s">
        <v>65</v>
      </c>
      <c r="P8" s="45" t="s">
        <v>94</v>
      </c>
      <c r="Q8" s="45" t="s">
        <v>95</v>
      </c>
      <c r="R8" s="44" t="s">
        <v>65</v>
      </c>
      <c r="S8" s="45" t="s">
        <v>94</v>
      </c>
      <c r="T8" s="46" t="s">
        <v>95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</row>
    <row r="9" spans="1:41" s="18" customFormat="1" ht="21" customHeight="1" x14ac:dyDescent="0.25">
      <c r="A9" s="68"/>
      <c r="B9" s="68">
        <v>43</v>
      </c>
      <c r="C9" s="68">
        <f t="shared" ref="C9:T9" si="0">B9+1</f>
        <v>44</v>
      </c>
      <c r="D9" s="68">
        <f t="shared" si="0"/>
        <v>45</v>
      </c>
      <c r="E9" s="68">
        <f t="shared" si="0"/>
        <v>46</v>
      </c>
      <c r="F9" s="68">
        <f t="shared" si="0"/>
        <v>47</v>
      </c>
      <c r="G9" s="68">
        <f t="shared" si="0"/>
        <v>48</v>
      </c>
      <c r="H9" s="68">
        <f t="shared" si="0"/>
        <v>49</v>
      </c>
      <c r="I9" s="68">
        <f t="shared" si="0"/>
        <v>50</v>
      </c>
      <c r="J9" s="68">
        <f t="shared" si="0"/>
        <v>51</v>
      </c>
      <c r="K9" s="68">
        <f t="shared" si="0"/>
        <v>52</v>
      </c>
      <c r="L9" s="68">
        <f t="shared" si="0"/>
        <v>53</v>
      </c>
      <c r="M9" s="68">
        <f t="shared" si="0"/>
        <v>54</v>
      </c>
      <c r="N9" s="68">
        <f t="shared" si="0"/>
        <v>55</v>
      </c>
      <c r="O9" s="68">
        <f t="shared" si="0"/>
        <v>56</v>
      </c>
      <c r="P9" s="68">
        <f t="shared" si="0"/>
        <v>57</v>
      </c>
      <c r="Q9" s="68">
        <f t="shared" si="0"/>
        <v>58</v>
      </c>
      <c r="R9" s="68">
        <f t="shared" si="0"/>
        <v>59</v>
      </c>
      <c r="S9" s="68">
        <f t="shared" si="0"/>
        <v>60</v>
      </c>
      <c r="T9" s="68">
        <f t="shared" si="0"/>
        <v>61</v>
      </c>
    </row>
    <row r="10" spans="1:41" s="20" customFormat="1" ht="21" customHeight="1" x14ac:dyDescent="0.2">
      <c r="A10" s="9" t="s">
        <v>19</v>
      </c>
      <c r="B10" s="10">
        <f>+C10+F10+I10+L10+O10+R10</f>
        <v>6830</v>
      </c>
      <c r="C10" s="10">
        <f>+D10+E10</f>
        <v>0</v>
      </c>
      <c r="D10" s="10">
        <v>0</v>
      </c>
      <c r="E10" s="10">
        <v>0</v>
      </c>
      <c r="F10" s="10">
        <f>+G10+H10</f>
        <v>4906</v>
      </c>
      <c r="G10" s="10">
        <v>83</v>
      </c>
      <c r="H10" s="10">
        <v>4823</v>
      </c>
      <c r="I10" s="10">
        <f>+J10+K10</f>
        <v>228</v>
      </c>
      <c r="J10" s="10">
        <v>42</v>
      </c>
      <c r="K10" s="10">
        <v>186</v>
      </c>
      <c r="L10" s="10">
        <f>+M10+N10</f>
        <v>664</v>
      </c>
      <c r="M10" s="10">
        <v>34</v>
      </c>
      <c r="N10" s="10">
        <v>630</v>
      </c>
      <c r="O10" s="10">
        <f>+P10+Q10</f>
        <v>1</v>
      </c>
      <c r="P10" s="10">
        <v>0</v>
      </c>
      <c r="Q10" s="10">
        <v>1</v>
      </c>
      <c r="R10" s="10">
        <f>+S10+T10</f>
        <v>1031</v>
      </c>
      <c r="S10" s="10">
        <v>1031</v>
      </c>
      <c r="T10" s="10">
        <v>0</v>
      </c>
      <c r="U10" s="19"/>
      <c r="V10" s="19"/>
      <c r="W10" s="19"/>
      <c r="X10" s="19"/>
      <c r="Y10" s="19"/>
      <c r="Z10" s="19"/>
      <c r="AA10" s="19"/>
    </row>
    <row r="11" spans="1:41" s="20" customFormat="1" ht="21" customHeight="1" x14ac:dyDescent="0.2">
      <c r="A11" s="69" t="s">
        <v>20</v>
      </c>
      <c r="B11" s="70">
        <f t="shared" ref="B11:B53" si="1">+C11+F11+I11+L11+O11+R11</f>
        <v>8172</v>
      </c>
      <c r="C11" s="70">
        <f t="shared" ref="C11:C53" si="2">+D11+E11</f>
        <v>0</v>
      </c>
      <c r="D11" s="70">
        <v>0</v>
      </c>
      <c r="E11" s="70">
        <v>0</v>
      </c>
      <c r="F11" s="70">
        <f t="shared" ref="F11:F53" si="3">+G11+H11</f>
        <v>5960</v>
      </c>
      <c r="G11" s="70">
        <v>101</v>
      </c>
      <c r="H11" s="70">
        <v>5859</v>
      </c>
      <c r="I11" s="70">
        <f t="shared" ref="I11:I53" si="4">+J11+K11</f>
        <v>139</v>
      </c>
      <c r="J11" s="70">
        <v>26</v>
      </c>
      <c r="K11" s="70">
        <v>113</v>
      </c>
      <c r="L11" s="70">
        <f t="shared" ref="L11:L53" si="5">+M11+N11</f>
        <v>919</v>
      </c>
      <c r="M11" s="70">
        <v>47</v>
      </c>
      <c r="N11" s="70">
        <v>872</v>
      </c>
      <c r="O11" s="70">
        <f t="shared" ref="O11:O53" si="6">+P11+Q11</f>
        <v>5</v>
      </c>
      <c r="P11" s="70">
        <v>1</v>
      </c>
      <c r="Q11" s="70">
        <v>4</v>
      </c>
      <c r="R11" s="70">
        <f t="shared" ref="R11:R53" si="7">+S11+T11</f>
        <v>1149</v>
      </c>
      <c r="S11" s="70">
        <v>1149</v>
      </c>
      <c r="T11" s="70">
        <v>0</v>
      </c>
      <c r="U11" s="19"/>
      <c r="V11" s="19"/>
      <c r="W11" s="19"/>
      <c r="X11" s="19"/>
      <c r="Y11" s="19"/>
      <c r="Z11" s="19"/>
      <c r="AA11" s="19"/>
    </row>
    <row r="12" spans="1:41" s="20" customFormat="1" ht="21" customHeight="1" x14ac:dyDescent="0.2">
      <c r="A12" s="9" t="s">
        <v>21</v>
      </c>
      <c r="B12" s="10">
        <f t="shared" si="1"/>
        <v>8258</v>
      </c>
      <c r="C12" s="10">
        <f t="shared" si="2"/>
        <v>0</v>
      </c>
      <c r="D12" s="10">
        <v>0</v>
      </c>
      <c r="E12" s="10">
        <v>0</v>
      </c>
      <c r="F12" s="10">
        <f t="shared" si="3"/>
        <v>5828</v>
      </c>
      <c r="G12" s="10">
        <v>99</v>
      </c>
      <c r="H12" s="10">
        <v>5729</v>
      </c>
      <c r="I12" s="10">
        <f t="shared" si="4"/>
        <v>230</v>
      </c>
      <c r="J12" s="10">
        <v>42</v>
      </c>
      <c r="K12" s="10">
        <v>188</v>
      </c>
      <c r="L12" s="10">
        <f t="shared" si="5"/>
        <v>988</v>
      </c>
      <c r="M12" s="10">
        <v>51</v>
      </c>
      <c r="N12" s="10">
        <v>937</v>
      </c>
      <c r="O12" s="10">
        <f t="shared" si="6"/>
        <v>5</v>
      </c>
      <c r="P12" s="10">
        <v>1</v>
      </c>
      <c r="Q12" s="10">
        <v>4</v>
      </c>
      <c r="R12" s="10">
        <f t="shared" si="7"/>
        <v>1207</v>
      </c>
      <c r="S12" s="10">
        <v>1207</v>
      </c>
      <c r="T12" s="10">
        <v>0</v>
      </c>
      <c r="U12" s="19"/>
      <c r="V12" s="19"/>
      <c r="W12" s="19"/>
      <c r="X12" s="19"/>
      <c r="Y12" s="19"/>
      <c r="Z12" s="19"/>
      <c r="AA12" s="19"/>
    </row>
    <row r="13" spans="1:41" s="20" customFormat="1" ht="21" customHeight="1" x14ac:dyDescent="0.2">
      <c r="A13" s="69" t="s">
        <v>22</v>
      </c>
      <c r="B13" s="71">
        <f t="shared" si="1"/>
        <v>8757</v>
      </c>
      <c r="C13" s="71">
        <f t="shared" si="2"/>
        <v>0</v>
      </c>
      <c r="D13" s="71">
        <v>0</v>
      </c>
      <c r="E13" s="71">
        <v>0</v>
      </c>
      <c r="F13" s="71">
        <f t="shared" si="3"/>
        <v>6179</v>
      </c>
      <c r="G13" s="71">
        <v>105</v>
      </c>
      <c r="H13" s="71">
        <v>6074</v>
      </c>
      <c r="I13" s="71">
        <f t="shared" si="4"/>
        <v>157</v>
      </c>
      <c r="J13" s="71">
        <v>30</v>
      </c>
      <c r="K13" s="71">
        <v>127</v>
      </c>
      <c r="L13" s="71">
        <f t="shared" si="5"/>
        <v>1136</v>
      </c>
      <c r="M13" s="71">
        <v>58</v>
      </c>
      <c r="N13" s="71">
        <v>1078</v>
      </c>
      <c r="O13" s="71">
        <f t="shared" si="6"/>
        <v>2</v>
      </c>
      <c r="P13" s="71">
        <v>0</v>
      </c>
      <c r="Q13" s="71">
        <v>2</v>
      </c>
      <c r="R13" s="71">
        <f t="shared" si="7"/>
        <v>1283</v>
      </c>
      <c r="S13" s="71">
        <v>1283</v>
      </c>
      <c r="T13" s="71">
        <v>0</v>
      </c>
      <c r="U13" s="19"/>
      <c r="V13" s="19"/>
      <c r="W13" s="19"/>
      <c r="X13" s="19"/>
      <c r="Y13" s="19"/>
      <c r="Z13" s="19"/>
      <c r="AA13" s="19"/>
    </row>
    <row r="14" spans="1:41" s="20" customFormat="1" ht="21" customHeight="1" x14ac:dyDescent="0.2">
      <c r="A14" s="9" t="s">
        <v>23</v>
      </c>
      <c r="B14" s="10">
        <f t="shared" si="1"/>
        <v>9239</v>
      </c>
      <c r="C14" s="10">
        <f t="shared" si="2"/>
        <v>0</v>
      </c>
      <c r="D14" s="10">
        <v>0</v>
      </c>
      <c r="E14" s="10">
        <v>0</v>
      </c>
      <c r="F14" s="10">
        <f t="shared" si="3"/>
        <v>6532</v>
      </c>
      <c r="G14" s="10">
        <v>111</v>
      </c>
      <c r="H14" s="10">
        <v>6421</v>
      </c>
      <c r="I14" s="10">
        <f t="shared" si="4"/>
        <v>168</v>
      </c>
      <c r="J14" s="10">
        <v>32</v>
      </c>
      <c r="K14" s="10">
        <v>136</v>
      </c>
      <c r="L14" s="10">
        <f t="shared" si="5"/>
        <v>1256</v>
      </c>
      <c r="M14" s="10">
        <v>64</v>
      </c>
      <c r="N14" s="10">
        <v>1192</v>
      </c>
      <c r="O14" s="10">
        <f t="shared" si="6"/>
        <v>2</v>
      </c>
      <c r="P14" s="10">
        <v>0</v>
      </c>
      <c r="Q14" s="10">
        <v>2</v>
      </c>
      <c r="R14" s="10">
        <f t="shared" si="7"/>
        <v>1281</v>
      </c>
      <c r="S14" s="10">
        <v>1281</v>
      </c>
      <c r="T14" s="10">
        <v>0</v>
      </c>
      <c r="U14" s="19"/>
      <c r="V14" s="19"/>
      <c r="W14" s="19"/>
      <c r="X14" s="19"/>
      <c r="Y14" s="19"/>
      <c r="Z14" s="19"/>
      <c r="AA14" s="19"/>
    </row>
    <row r="15" spans="1:41" s="20" customFormat="1" ht="21" customHeight="1" x14ac:dyDescent="0.2">
      <c r="A15" s="69" t="s">
        <v>24</v>
      </c>
      <c r="B15" s="70">
        <f t="shared" si="1"/>
        <v>8882</v>
      </c>
      <c r="C15" s="70">
        <f t="shared" si="2"/>
        <v>0</v>
      </c>
      <c r="D15" s="70">
        <v>0</v>
      </c>
      <c r="E15" s="70">
        <v>0</v>
      </c>
      <c r="F15" s="70">
        <f t="shared" si="3"/>
        <v>6379</v>
      </c>
      <c r="G15" s="70">
        <v>108</v>
      </c>
      <c r="H15" s="70">
        <v>6271</v>
      </c>
      <c r="I15" s="70">
        <f t="shared" si="4"/>
        <v>189</v>
      </c>
      <c r="J15" s="70">
        <v>36</v>
      </c>
      <c r="K15" s="70">
        <v>153</v>
      </c>
      <c r="L15" s="70">
        <f t="shared" si="5"/>
        <v>1168</v>
      </c>
      <c r="M15" s="70">
        <v>60</v>
      </c>
      <c r="N15" s="70">
        <v>1108</v>
      </c>
      <c r="O15" s="70">
        <f t="shared" si="6"/>
        <v>1</v>
      </c>
      <c r="P15" s="70">
        <v>0</v>
      </c>
      <c r="Q15" s="70">
        <v>1</v>
      </c>
      <c r="R15" s="70">
        <f t="shared" si="7"/>
        <v>1145</v>
      </c>
      <c r="S15" s="70">
        <v>1145</v>
      </c>
      <c r="T15" s="70">
        <v>0</v>
      </c>
      <c r="U15" s="19"/>
      <c r="V15" s="19"/>
      <c r="W15" s="19"/>
      <c r="X15" s="19"/>
      <c r="Y15" s="19"/>
      <c r="Z15" s="19"/>
      <c r="AA15" s="19"/>
    </row>
    <row r="16" spans="1:41" s="22" customFormat="1" ht="21" customHeight="1" x14ac:dyDescent="0.2">
      <c r="A16" s="9" t="s">
        <v>25</v>
      </c>
      <c r="B16" s="10">
        <f t="shared" si="1"/>
        <v>9836</v>
      </c>
      <c r="C16" s="10">
        <f t="shared" si="2"/>
        <v>0</v>
      </c>
      <c r="D16" s="10">
        <v>0</v>
      </c>
      <c r="E16" s="10">
        <v>0</v>
      </c>
      <c r="F16" s="10">
        <f t="shared" si="3"/>
        <v>6779</v>
      </c>
      <c r="G16" s="10">
        <v>115</v>
      </c>
      <c r="H16" s="10">
        <v>6664</v>
      </c>
      <c r="I16" s="10">
        <f t="shared" si="4"/>
        <v>201</v>
      </c>
      <c r="J16" s="10">
        <v>38</v>
      </c>
      <c r="K16" s="10">
        <v>163</v>
      </c>
      <c r="L16" s="10">
        <f t="shared" si="5"/>
        <v>1713</v>
      </c>
      <c r="M16" s="10">
        <v>88</v>
      </c>
      <c r="N16" s="10">
        <v>1625</v>
      </c>
      <c r="O16" s="10">
        <f t="shared" si="6"/>
        <v>2</v>
      </c>
      <c r="P16" s="10">
        <v>0</v>
      </c>
      <c r="Q16" s="10">
        <v>2</v>
      </c>
      <c r="R16" s="10">
        <f t="shared" si="7"/>
        <v>1141</v>
      </c>
      <c r="S16" s="10">
        <v>1141</v>
      </c>
      <c r="T16" s="10">
        <v>0</v>
      </c>
      <c r="U16" s="21"/>
      <c r="V16" s="21"/>
      <c r="W16" s="21"/>
      <c r="X16" s="21"/>
      <c r="Y16" s="21"/>
      <c r="Z16" s="21"/>
      <c r="AA16" s="21"/>
    </row>
    <row r="17" spans="1:27" s="20" customFormat="1" ht="21" customHeight="1" x14ac:dyDescent="0.2">
      <c r="A17" s="69" t="s">
        <v>26</v>
      </c>
      <c r="B17" s="71">
        <f t="shared" si="1"/>
        <v>9995</v>
      </c>
      <c r="C17" s="71">
        <f t="shared" si="2"/>
        <v>0</v>
      </c>
      <c r="D17" s="71">
        <v>0</v>
      </c>
      <c r="E17" s="71">
        <v>0</v>
      </c>
      <c r="F17" s="71">
        <f t="shared" si="3"/>
        <v>7100</v>
      </c>
      <c r="G17" s="71">
        <v>121</v>
      </c>
      <c r="H17" s="71">
        <v>6979</v>
      </c>
      <c r="I17" s="71">
        <f t="shared" si="4"/>
        <v>146</v>
      </c>
      <c r="J17" s="71">
        <v>27</v>
      </c>
      <c r="K17" s="71">
        <v>119</v>
      </c>
      <c r="L17" s="71">
        <f t="shared" si="5"/>
        <v>1558</v>
      </c>
      <c r="M17" s="71">
        <v>80</v>
      </c>
      <c r="N17" s="71">
        <v>1478</v>
      </c>
      <c r="O17" s="71">
        <f t="shared" si="6"/>
        <v>7</v>
      </c>
      <c r="P17" s="71">
        <v>1</v>
      </c>
      <c r="Q17" s="71">
        <v>6</v>
      </c>
      <c r="R17" s="71">
        <f t="shared" si="7"/>
        <v>1184</v>
      </c>
      <c r="S17" s="71">
        <v>1184</v>
      </c>
      <c r="T17" s="71">
        <v>0</v>
      </c>
      <c r="U17" s="19"/>
      <c r="V17" s="19"/>
      <c r="W17" s="19"/>
      <c r="X17" s="19"/>
      <c r="Y17" s="19"/>
      <c r="Z17" s="19"/>
      <c r="AA17" s="19"/>
    </row>
    <row r="18" spans="1:27" s="20" customFormat="1" ht="21" customHeight="1" x14ac:dyDescent="0.2">
      <c r="A18" s="9" t="s">
        <v>27</v>
      </c>
      <c r="B18" s="10">
        <f t="shared" si="1"/>
        <v>10923</v>
      </c>
      <c r="C18" s="10">
        <f t="shared" si="2"/>
        <v>0</v>
      </c>
      <c r="D18" s="10">
        <v>0</v>
      </c>
      <c r="E18" s="10">
        <v>0</v>
      </c>
      <c r="F18" s="10">
        <f t="shared" si="3"/>
        <v>7760</v>
      </c>
      <c r="G18" s="10">
        <v>132</v>
      </c>
      <c r="H18" s="10">
        <v>7628</v>
      </c>
      <c r="I18" s="10">
        <f t="shared" si="4"/>
        <v>166</v>
      </c>
      <c r="J18" s="10">
        <v>31</v>
      </c>
      <c r="K18" s="10">
        <v>135</v>
      </c>
      <c r="L18" s="10">
        <f t="shared" si="5"/>
        <v>1739</v>
      </c>
      <c r="M18" s="10">
        <v>89</v>
      </c>
      <c r="N18" s="10">
        <v>1650</v>
      </c>
      <c r="O18" s="10">
        <f t="shared" si="6"/>
        <v>7</v>
      </c>
      <c r="P18" s="10">
        <v>1</v>
      </c>
      <c r="Q18" s="10">
        <v>6</v>
      </c>
      <c r="R18" s="10">
        <f t="shared" si="7"/>
        <v>1251</v>
      </c>
      <c r="S18" s="10">
        <v>1251</v>
      </c>
      <c r="T18" s="10">
        <v>0</v>
      </c>
      <c r="U18" s="19"/>
      <c r="V18" s="19"/>
      <c r="W18" s="19"/>
      <c r="X18" s="19"/>
      <c r="Y18" s="19"/>
      <c r="Z18" s="19"/>
      <c r="AA18" s="19"/>
    </row>
    <row r="19" spans="1:27" s="20" customFormat="1" ht="21" customHeight="1" x14ac:dyDescent="0.2">
      <c r="A19" s="69" t="s">
        <v>28</v>
      </c>
      <c r="B19" s="70">
        <f t="shared" si="1"/>
        <v>12529</v>
      </c>
      <c r="C19" s="70">
        <f t="shared" si="2"/>
        <v>0</v>
      </c>
      <c r="D19" s="70">
        <v>0</v>
      </c>
      <c r="E19" s="70">
        <v>0</v>
      </c>
      <c r="F19" s="70">
        <f t="shared" si="3"/>
        <v>9293</v>
      </c>
      <c r="G19" s="70">
        <v>158</v>
      </c>
      <c r="H19" s="70">
        <v>9135</v>
      </c>
      <c r="I19" s="70">
        <f t="shared" si="4"/>
        <v>210</v>
      </c>
      <c r="J19" s="70">
        <v>39</v>
      </c>
      <c r="K19" s="70">
        <v>171</v>
      </c>
      <c r="L19" s="70">
        <f t="shared" si="5"/>
        <v>1791</v>
      </c>
      <c r="M19" s="70">
        <v>92</v>
      </c>
      <c r="N19" s="70">
        <v>1699</v>
      </c>
      <c r="O19" s="70">
        <f t="shared" si="6"/>
        <v>8</v>
      </c>
      <c r="P19" s="70">
        <v>1</v>
      </c>
      <c r="Q19" s="70">
        <v>7</v>
      </c>
      <c r="R19" s="70">
        <f t="shared" si="7"/>
        <v>1227</v>
      </c>
      <c r="S19" s="70">
        <v>1227</v>
      </c>
      <c r="T19" s="70">
        <v>0</v>
      </c>
      <c r="U19" s="19"/>
      <c r="V19" s="19"/>
      <c r="W19" s="19"/>
      <c r="X19" s="19"/>
      <c r="Y19" s="19"/>
      <c r="Z19" s="19"/>
      <c r="AA19" s="19"/>
    </row>
    <row r="20" spans="1:27" s="20" customFormat="1" ht="21" customHeight="1" x14ac:dyDescent="0.2">
      <c r="A20" s="9" t="s">
        <v>29</v>
      </c>
      <c r="B20" s="10">
        <f t="shared" si="1"/>
        <v>12573</v>
      </c>
      <c r="C20" s="10">
        <f t="shared" si="2"/>
        <v>0</v>
      </c>
      <c r="D20" s="10">
        <v>0</v>
      </c>
      <c r="E20" s="10">
        <v>0</v>
      </c>
      <c r="F20" s="10">
        <f t="shared" si="3"/>
        <v>9277</v>
      </c>
      <c r="G20" s="10">
        <v>158</v>
      </c>
      <c r="H20" s="10">
        <v>9119</v>
      </c>
      <c r="I20" s="10">
        <f t="shared" si="4"/>
        <v>203</v>
      </c>
      <c r="J20" s="10">
        <v>38</v>
      </c>
      <c r="K20" s="10">
        <v>165</v>
      </c>
      <c r="L20" s="10">
        <f t="shared" si="5"/>
        <v>1832</v>
      </c>
      <c r="M20" s="10">
        <v>94</v>
      </c>
      <c r="N20" s="10">
        <v>1738</v>
      </c>
      <c r="O20" s="10">
        <f t="shared" si="6"/>
        <v>7</v>
      </c>
      <c r="P20" s="10">
        <v>1</v>
      </c>
      <c r="Q20" s="10">
        <v>6</v>
      </c>
      <c r="R20" s="10">
        <f t="shared" si="7"/>
        <v>1254</v>
      </c>
      <c r="S20" s="10">
        <v>1254</v>
      </c>
      <c r="T20" s="10">
        <v>0</v>
      </c>
      <c r="U20" s="19"/>
      <c r="V20" s="19"/>
      <c r="W20" s="19"/>
      <c r="X20" s="19"/>
      <c r="Y20" s="19"/>
      <c r="Z20" s="19"/>
      <c r="AA20" s="19"/>
    </row>
    <row r="21" spans="1:27" s="20" customFormat="1" ht="21" customHeight="1" x14ac:dyDescent="0.2">
      <c r="A21" s="69" t="s">
        <v>30</v>
      </c>
      <c r="B21" s="71">
        <f t="shared" si="1"/>
        <v>13407</v>
      </c>
      <c r="C21" s="71">
        <f t="shared" si="2"/>
        <v>0</v>
      </c>
      <c r="D21" s="71">
        <v>0</v>
      </c>
      <c r="E21" s="71">
        <v>0</v>
      </c>
      <c r="F21" s="71">
        <f t="shared" si="3"/>
        <v>9901</v>
      </c>
      <c r="G21" s="71">
        <v>168</v>
      </c>
      <c r="H21" s="71">
        <v>9733</v>
      </c>
      <c r="I21" s="71">
        <f t="shared" si="4"/>
        <v>252</v>
      </c>
      <c r="J21" s="71">
        <v>47</v>
      </c>
      <c r="K21" s="71">
        <v>205</v>
      </c>
      <c r="L21" s="71">
        <f t="shared" si="5"/>
        <v>1947</v>
      </c>
      <c r="M21" s="71">
        <v>100</v>
      </c>
      <c r="N21" s="71">
        <v>1847</v>
      </c>
      <c r="O21" s="71">
        <f t="shared" si="6"/>
        <v>8</v>
      </c>
      <c r="P21" s="71">
        <v>1</v>
      </c>
      <c r="Q21" s="71">
        <v>7</v>
      </c>
      <c r="R21" s="71">
        <f t="shared" si="7"/>
        <v>1299</v>
      </c>
      <c r="S21" s="71">
        <v>1299</v>
      </c>
      <c r="T21" s="71">
        <v>0</v>
      </c>
      <c r="U21" s="19"/>
      <c r="V21" s="19"/>
      <c r="W21" s="19"/>
      <c r="X21" s="19"/>
      <c r="Y21" s="19"/>
      <c r="Z21" s="19"/>
      <c r="AA21" s="19"/>
    </row>
    <row r="22" spans="1:27" s="22" customFormat="1" ht="21" customHeight="1" x14ac:dyDescent="0.2">
      <c r="A22" s="9" t="s">
        <v>31</v>
      </c>
      <c r="B22" s="10">
        <f t="shared" si="1"/>
        <v>15321</v>
      </c>
      <c r="C22" s="10">
        <f t="shared" si="2"/>
        <v>0</v>
      </c>
      <c r="D22" s="10">
        <v>0</v>
      </c>
      <c r="E22" s="10">
        <v>0</v>
      </c>
      <c r="F22" s="10">
        <f t="shared" si="3"/>
        <v>11427</v>
      </c>
      <c r="G22" s="10">
        <v>194</v>
      </c>
      <c r="H22" s="10">
        <v>11233</v>
      </c>
      <c r="I22" s="10">
        <f t="shared" si="4"/>
        <v>294</v>
      </c>
      <c r="J22" s="10">
        <v>56</v>
      </c>
      <c r="K22" s="10">
        <v>238</v>
      </c>
      <c r="L22" s="10">
        <f t="shared" si="5"/>
        <v>2093</v>
      </c>
      <c r="M22" s="10">
        <v>107</v>
      </c>
      <c r="N22" s="10">
        <v>1986</v>
      </c>
      <c r="O22" s="10">
        <f t="shared" si="6"/>
        <v>8</v>
      </c>
      <c r="P22" s="10">
        <v>1</v>
      </c>
      <c r="Q22" s="10">
        <v>7</v>
      </c>
      <c r="R22" s="10">
        <f t="shared" si="7"/>
        <v>1499</v>
      </c>
      <c r="S22" s="10">
        <v>1499</v>
      </c>
      <c r="T22" s="10">
        <v>0</v>
      </c>
      <c r="U22" s="21"/>
      <c r="V22" s="21"/>
      <c r="W22" s="21"/>
      <c r="X22" s="21"/>
      <c r="Y22" s="21"/>
      <c r="Z22" s="21"/>
      <c r="AA22" s="21"/>
    </row>
    <row r="23" spans="1:27" s="20" customFormat="1" ht="21" customHeight="1" x14ac:dyDescent="0.2">
      <c r="A23" s="69" t="s">
        <v>32</v>
      </c>
      <c r="B23" s="70">
        <f t="shared" si="1"/>
        <v>16703</v>
      </c>
      <c r="C23" s="70">
        <f t="shared" si="2"/>
        <v>0</v>
      </c>
      <c r="D23" s="70">
        <v>0</v>
      </c>
      <c r="E23" s="70">
        <v>0</v>
      </c>
      <c r="F23" s="70">
        <f t="shared" si="3"/>
        <v>12499</v>
      </c>
      <c r="G23" s="70">
        <v>213</v>
      </c>
      <c r="H23" s="70">
        <v>12286</v>
      </c>
      <c r="I23" s="70">
        <f t="shared" si="4"/>
        <v>363</v>
      </c>
      <c r="J23" s="70">
        <v>68</v>
      </c>
      <c r="K23" s="70">
        <v>295</v>
      </c>
      <c r="L23" s="70">
        <f t="shared" si="5"/>
        <v>2382</v>
      </c>
      <c r="M23" s="70">
        <v>122</v>
      </c>
      <c r="N23" s="70">
        <v>2260</v>
      </c>
      <c r="O23" s="70">
        <f t="shared" si="6"/>
        <v>7</v>
      </c>
      <c r="P23" s="70">
        <v>1</v>
      </c>
      <c r="Q23" s="70">
        <v>6</v>
      </c>
      <c r="R23" s="70">
        <f t="shared" si="7"/>
        <v>1452</v>
      </c>
      <c r="S23" s="70">
        <v>1452</v>
      </c>
      <c r="T23" s="70">
        <v>0</v>
      </c>
      <c r="U23" s="19"/>
      <c r="V23" s="19"/>
      <c r="W23" s="19"/>
      <c r="X23" s="19"/>
      <c r="Y23" s="19"/>
      <c r="Z23" s="19"/>
      <c r="AA23" s="19"/>
    </row>
    <row r="24" spans="1:27" s="20" customFormat="1" ht="21" customHeight="1" x14ac:dyDescent="0.2">
      <c r="A24" s="9" t="s">
        <v>33</v>
      </c>
      <c r="B24" s="10">
        <f t="shared" si="1"/>
        <v>18303</v>
      </c>
      <c r="C24" s="10">
        <f t="shared" si="2"/>
        <v>0</v>
      </c>
      <c r="D24" s="10">
        <v>0</v>
      </c>
      <c r="E24" s="10">
        <v>0</v>
      </c>
      <c r="F24" s="10">
        <f t="shared" si="3"/>
        <v>14008</v>
      </c>
      <c r="G24" s="10">
        <v>238</v>
      </c>
      <c r="H24" s="10">
        <v>13770</v>
      </c>
      <c r="I24" s="10">
        <f t="shared" si="4"/>
        <v>410</v>
      </c>
      <c r="J24" s="10">
        <v>77</v>
      </c>
      <c r="K24" s="10">
        <v>333</v>
      </c>
      <c r="L24" s="10">
        <f t="shared" si="5"/>
        <v>2454</v>
      </c>
      <c r="M24" s="10">
        <v>126</v>
      </c>
      <c r="N24" s="10">
        <v>2328</v>
      </c>
      <c r="O24" s="10">
        <f t="shared" si="6"/>
        <v>7</v>
      </c>
      <c r="P24" s="10">
        <v>1</v>
      </c>
      <c r="Q24" s="10">
        <v>6</v>
      </c>
      <c r="R24" s="10">
        <f t="shared" si="7"/>
        <v>1424</v>
      </c>
      <c r="S24" s="10">
        <v>1424</v>
      </c>
      <c r="T24" s="10">
        <v>0</v>
      </c>
      <c r="U24" s="19"/>
      <c r="V24" s="19"/>
      <c r="W24" s="19"/>
      <c r="X24" s="19"/>
      <c r="Y24" s="19"/>
      <c r="Z24" s="19"/>
      <c r="AA24" s="19"/>
    </row>
    <row r="25" spans="1:27" s="20" customFormat="1" ht="21" customHeight="1" x14ac:dyDescent="0.2">
      <c r="A25" s="69" t="s">
        <v>34</v>
      </c>
      <c r="B25" s="71">
        <f t="shared" si="1"/>
        <v>18933</v>
      </c>
      <c r="C25" s="71">
        <f t="shared" si="2"/>
        <v>0</v>
      </c>
      <c r="D25" s="71">
        <v>0</v>
      </c>
      <c r="E25" s="71">
        <v>0</v>
      </c>
      <c r="F25" s="71">
        <f t="shared" si="3"/>
        <v>14153</v>
      </c>
      <c r="G25" s="71">
        <v>241</v>
      </c>
      <c r="H25" s="71">
        <v>13912</v>
      </c>
      <c r="I25" s="71">
        <f t="shared" si="4"/>
        <v>375</v>
      </c>
      <c r="J25" s="71">
        <v>70</v>
      </c>
      <c r="K25" s="71">
        <v>305</v>
      </c>
      <c r="L25" s="71">
        <f t="shared" si="5"/>
        <v>2969</v>
      </c>
      <c r="M25" s="71">
        <v>152</v>
      </c>
      <c r="N25" s="71">
        <v>2817</v>
      </c>
      <c r="O25" s="71">
        <f t="shared" si="6"/>
        <v>8</v>
      </c>
      <c r="P25" s="71">
        <v>1</v>
      </c>
      <c r="Q25" s="71">
        <v>7</v>
      </c>
      <c r="R25" s="71">
        <f t="shared" si="7"/>
        <v>1428</v>
      </c>
      <c r="S25" s="71">
        <v>1428</v>
      </c>
      <c r="T25" s="71">
        <v>0</v>
      </c>
      <c r="U25" s="19"/>
      <c r="V25" s="19"/>
      <c r="W25" s="19"/>
      <c r="X25" s="19"/>
      <c r="Y25" s="19"/>
      <c r="Z25" s="19"/>
      <c r="AA25" s="19"/>
    </row>
    <row r="26" spans="1:27" s="20" customFormat="1" ht="21" customHeight="1" x14ac:dyDescent="0.2">
      <c r="A26" s="9" t="s">
        <v>35</v>
      </c>
      <c r="B26" s="10">
        <f t="shared" si="1"/>
        <v>22083</v>
      </c>
      <c r="C26" s="10">
        <f t="shared" si="2"/>
        <v>0</v>
      </c>
      <c r="D26" s="10">
        <v>0</v>
      </c>
      <c r="E26" s="10">
        <v>0</v>
      </c>
      <c r="F26" s="10">
        <f t="shared" si="3"/>
        <v>16224</v>
      </c>
      <c r="G26" s="10">
        <v>276</v>
      </c>
      <c r="H26" s="10">
        <v>15948</v>
      </c>
      <c r="I26" s="10">
        <f t="shared" si="4"/>
        <v>444</v>
      </c>
      <c r="J26" s="10">
        <v>84</v>
      </c>
      <c r="K26" s="10">
        <v>360</v>
      </c>
      <c r="L26" s="10">
        <f t="shared" si="5"/>
        <v>3516</v>
      </c>
      <c r="M26" s="10">
        <v>180</v>
      </c>
      <c r="N26" s="10">
        <v>3336</v>
      </c>
      <c r="O26" s="10">
        <f t="shared" si="6"/>
        <v>8</v>
      </c>
      <c r="P26" s="10">
        <v>1</v>
      </c>
      <c r="Q26" s="10">
        <v>7</v>
      </c>
      <c r="R26" s="10">
        <f t="shared" si="7"/>
        <v>1891</v>
      </c>
      <c r="S26" s="10">
        <v>1891</v>
      </c>
      <c r="T26" s="10">
        <v>0</v>
      </c>
      <c r="U26" s="19"/>
      <c r="V26" s="19"/>
      <c r="W26" s="19"/>
      <c r="X26" s="19"/>
      <c r="Y26" s="19"/>
      <c r="Z26" s="19"/>
      <c r="AA26" s="19"/>
    </row>
    <row r="27" spans="1:27" s="20" customFormat="1" ht="21" customHeight="1" x14ac:dyDescent="0.2">
      <c r="A27" s="69" t="s">
        <v>36</v>
      </c>
      <c r="B27" s="70">
        <f t="shared" si="1"/>
        <v>24326</v>
      </c>
      <c r="C27" s="70">
        <f t="shared" si="2"/>
        <v>0</v>
      </c>
      <c r="D27" s="70">
        <v>0</v>
      </c>
      <c r="E27" s="70">
        <v>0</v>
      </c>
      <c r="F27" s="70">
        <f t="shared" si="3"/>
        <v>18162</v>
      </c>
      <c r="G27" s="70">
        <v>309</v>
      </c>
      <c r="H27" s="70">
        <v>17853</v>
      </c>
      <c r="I27" s="70">
        <f t="shared" si="4"/>
        <v>532</v>
      </c>
      <c r="J27" s="70">
        <v>100</v>
      </c>
      <c r="K27" s="70">
        <v>432</v>
      </c>
      <c r="L27" s="70">
        <f t="shared" si="5"/>
        <v>3873</v>
      </c>
      <c r="M27" s="70">
        <v>198</v>
      </c>
      <c r="N27" s="70">
        <v>3675</v>
      </c>
      <c r="O27" s="70">
        <f t="shared" si="6"/>
        <v>8</v>
      </c>
      <c r="P27" s="70">
        <v>1</v>
      </c>
      <c r="Q27" s="70">
        <v>7</v>
      </c>
      <c r="R27" s="70">
        <f t="shared" si="7"/>
        <v>1751</v>
      </c>
      <c r="S27" s="70">
        <v>1751</v>
      </c>
      <c r="T27" s="70">
        <v>0</v>
      </c>
      <c r="U27" s="19"/>
      <c r="V27" s="19"/>
      <c r="W27" s="19"/>
      <c r="X27" s="19"/>
      <c r="Y27" s="19"/>
      <c r="Z27" s="19"/>
      <c r="AA27" s="19"/>
    </row>
    <row r="28" spans="1:27" s="20" customFormat="1" ht="21" customHeight="1" x14ac:dyDescent="0.2">
      <c r="A28" s="9" t="s">
        <v>37</v>
      </c>
      <c r="B28" s="10">
        <f t="shared" si="1"/>
        <v>23000</v>
      </c>
      <c r="C28" s="10">
        <f t="shared" si="2"/>
        <v>0</v>
      </c>
      <c r="D28" s="10">
        <v>0</v>
      </c>
      <c r="E28" s="10">
        <v>0</v>
      </c>
      <c r="F28" s="10">
        <f t="shared" si="3"/>
        <v>15871</v>
      </c>
      <c r="G28" s="10">
        <v>270</v>
      </c>
      <c r="H28" s="10">
        <v>15601</v>
      </c>
      <c r="I28" s="10">
        <f t="shared" si="4"/>
        <v>538</v>
      </c>
      <c r="J28" s="10">
        <v>102</v>
      </c>
      <c r="K28" s="10">
        <v>436</v>
      </c>
      <c r="L28" s="10">
        <f t="shared" si="5"/>
        <v>5017</v>
      </c>
      <c r="M28" s="10">
        <v>257</v>
      </c>
      <c r="N28" s="10">
        <v>4760</v>
      </c>
      <c r="O28" s="10">
        <f t="shared" si="6"/>
        <v>13</v>
      </c>
      <c r="P28" s="10">
        <v>2</v>
      </c>
      <c r="Q28" s="10">
        <v>11</v>
      </c>
      <c r="R28" s="10">
        <f t="shared" si="7"/>
        <v>1561</v>
      </c>
      <c r="S28" s="10">
        <v>1561</v>
      </c>
      <c r="T28" s="10">
        <v>0</v>
      </c>
      <c r="U28" s="19"/>
      <c r="V28" s="19"/>
      <c r="W28" s="19"/>
      <c r="X28" s="19"/>
      <c r="Y28" s="19"/>
      <c r="Z28" s="19"/>
      <c r="AA28" s="19"/>
    </row>
    <row r="29" spans="1:27" s="20" customFormat="1" ht="21" customHeight="1" x14ac:dyDescent="0.2">
      <c r="A29" s="69" t="s">
        <v>38</v>
      </c>
      <c r="B29" s="71">
        <f t="shared" si="1"/>
        <v>19328</v>
      </c>
      <c r="C29" s="71">
        <f t="shared" si="2"/>
        <v>0</v>
      </c>
      <c r="D29" s="71">
        <v>0</v>
      </c>
      <c r="E29" s="71">
        <v>0</v>
      </c>
      <c r="F29" s="71">
        <f t="shared" si="3"/>
        <v>12280</v>
      </c>
      <c r="G29" s="71">
        <v>209</v>
      </c>
      <c r="H29" s="71">
        <v>12071</v>
      </c>
      <c r="I29" s="71">
        <f t="shared" si="4"/>
        <v>483</v>
      </c>
      <c r="J29" s="71">
        <v>90</v>
      </c>
      <c r="K29" s="71">
        <v>393</v>
      </c>
      <c r="L29" s="71">
        <f t="shared" si="5"/>
        <v>5081</v>
      </c>
      <c r="M29" s="71">
        <v>260</v>
      </c>
      <c r="N29" s="71">
        <v>4821</v>
      </c>
      <c r="O29" s="71">
        <f t="shared" si="6"/>
        <v>8</v>
      </c>
      <c r="P29" s="71">
        <v>1</v>
      </c>
      <c r="Q29" s="71">
        <v>7</v>
      </c>
      <c r="R29" s="71">
        <f t="shared" si="7"/>
        <v>1476</v>
      </c>
      <c r="S29" s="71">
        <v>1476</v>
      </c>
      <c r="T29" s="71">
        <v>0</v>
      </c>
      <c r="U29" s="19"/>
      <c r="V29" s="19"/>
      <c r="W29" s="19"/>
      <c r="X29" s="19"/>
      <c r="Y29" s="19"/>
      <c r="Z29" s="19"/>
      <c r="AA29" s="19"/>
    </row>
    <row r="30" spans="1:27" s="20" customFormat="1" ht="21" customHeight="1" x14ac:dyDescent="0.2">
      <c r="A30" s="9" t="s">
        <v>39</v>
      </c>
      <c r="B30" s="10">
        <f t="shared" si="1"/>
        <v>18133</v>
      </c>
      <c r="C30" s="10">
        <f t="shared" si="2"/>
        <v>0</v>
      </c>
      <c r="D30" s="10">
        <v>0</v>
      </c>
      <c r="E30" s="10">
        <v>0</v>
      </c>
      <c r="F30" s="10">
        <f t="shared" si="3"/>
        <v>11282</v>
      </c>
      <c r="G30" s="10">
        <v>192</v>
      </c>
      <c r="H30" s="10">
        <v>11090</v>
      </c>
      <c r="I30" s="10">
        <f t="shared" si="4"/>
        <v>451</v>
      </c>
      <c r="J30" s="10">
        <v>85</v>
      </c>
      <c r="K30" s="10">
        <v>366</v>
      </c>
      <c r="L30" s="10">
        <f t="shared" si="5"/>
        <v>4905</v>
      </c>
      <c r="M30" s="10">
        <v>251</v>
      </c>
      <c r="N30" s="10">
        <v>4654</v>
      </c>
      <c r="O30" s="10">
        <f t="shared" si="6"/>
        <v>8</v>
      </c>
      <c r="P30" s="10">
        <v>1</v>
      </c>
      <c r="Q30" s="10">
        <v>7</v>
      </c>
      <c r="R30" s="10">
        <f t="shared" si="7"/>
        <v>1487</v>
      </c>
      <c r="S30" s="10">
        <v>1487</v>
      </c>
      <c r="T30" s="10">
        <v>0</v>
      </c>
      <c r="U30" s="19"/>
      <c r="V30" s="19"/>
      <c r="W30" s="19"/>
      <c r="X30" s="19"/>
      <c r="Y30" s="19"/>
      <c r="Z30" s="19"/>
      <c r="AA30" s="19"/>
    </row>
    <row r="31" spans="1:27" s="20" customFormat="1" ht="21" customHeight="1" x14ac:dyDescent="0.2">
      <c r="A31" s="69" t="s">
        <v>40</v>
      </c>
      <c r="B31" s="70">
        <f t="shared" si="1"/>
        <v>19606</v>
      </c>
      <c r="C31" s="70">
        <f t="shared" si="2"/>
        <v>0</v>
      </c>
      <c r="D31" s="70">
        <v>0</v>
      </c>
      <c r="E31" s="70">
        <v>0</v>
      </c>
      <c r="F31" s="70">
        <f t="shared" si="3"/>
        <v>11767</v>
      </c>
      <c r="G31" s="70">
        <v>200</v>
      </c>
      <c r="H31" s="70">
        <v>11567</v>
      </c>
      <c r="I31" s="70">
        <f t="shared" si="4"/>
        <v>468</v>
      </c>
      <c r="J31" s="70">
        <v>88</v>
      </c>
      <c r="K31" s="70">
        <v>380</v>
      </c>
      <c r="L31" s="70">
        <f t="shared" si="5"/>
        <v>5827</v>
      </c>
      <c r="M31" s="70">
        <v>298</v>
      </c>
      <c r="N31" s="70">
        <v>5529</v>
      </c>
      <c r="O31" s="70">
        <f t="shared" si="6"/>
        <v>9</v>
      </c>
      <c r="P31" s="70">
        <v>1</v>
      </c>
      <c r="Q31" s="70">
        <v>8</v>
      </c>
      <c r="R31" s="70">
        <f t="shared" si="7"/>
        <v>1535</v>
      </c>
      <c r="S31" s="70">
        <v>1535</v>
      </c>
      <c r="T31" s="70">
        <v>0</v>
      </c>
      <c r="U31" s="19"/>
      <c r="V31" s="19"/>
      <c r="W31" s="19"/>
      <c r="X31" s="19"/>
      <c r="Y31" s="19"/>
      <c r="Z31" s="19"/>
      <c r="AA31" s="19"/>
    </row>
    <row r="32" spans="1:27" s="20" customFormat="1" ht="21" customHeight="1" x14ac:dyDescent="0.2">
      <c r="A32" s="9" t="s">
        <v>41</v>
      </c>
      <c r="B32" s="10">
        <f t="shared" si="1"/>
        <v>21407</v>
      </c>
      <c r="C32" s="10">
        <f t="shared" si="2"/>
        <v>0</v>
      </c>
      <c r="D32" s="10">
        <v>0</v>
      </c>
      <c r="E32" s="10">
        <v>0</v>
      </c>
      <c r="F32" s="10">
        <f t="shared" si="3"/>
        <v>12397</v>
      </c>
      <c r="G32" s="10">
        <v>211</v>
      </c>
      <c r="H32" s="10">
        <v>12186</v>
      </c>
      <c r="I32" s="10">
        <f t="shared" si="4"/>
        <v>500</v>
      </c>
      <c r="J32" s="10">
        <v>94</v>
      </c>
      <c r="K32" s="10">
        <v>406</v>
      </c>
      <c r="L32" s="10">
        <f t="shared" si="5"/>
        <v>6940</v>
      </c>
      <c r="M32" s="10">
        <v>355</v>
      </c>
      <c r="N32" s="10">
        <v>6585</v>
      </c>
      <c r="O32" s="10">
        <f t="shared" si="6"/>
        <v>8</v>
      </c>
      <c r="P32" s="10">
        <v>1</v>
      </c>
      <c r="Q32" s="10">
        <v>7</v>
      </c>
      <c r="R32" s="10">
        <f t="shared" si="7"/>
        <v>1562</v>
      </c>
      <c r="S32" s="10">
        <v>1562</v>
      </c>
      <c r="T32" s="10">
        <v>0</v>
      </c>
      <c r="U32" s="19"/>
      <c r="V32" s="19"/>
      <c r="W32" s="19"/>
      <c r="X32" s="19"/>
      <c r="Y32" s="19"/>
      <c r="Z32" s="19"/>
      <c r="AA32" s="19"/>
    </row>
    <row r="33" spans="1:27" s="20" customFormat="1" ht="21" customHeight="1" x14ac:dyDescent="0.2">
      <c r="A33" s="69" t="s">
        <v>42</v>
      </c>
      <c r="B33" s="71">
        <f t="shared" si="1"/>
        <v>21155</v>
      </c>
      <c r="C33" s="71">
        <f t="shared" si="2"/>
        <v>0</v>
      </c>
      <c r="D33" s="71">
        <v>0</v>
      </c>
      <c r="E33" s="71">
        <v>0</v>
      </c>
      <c r="F33" s="71">
        <f t="shared" si="3"/>
        <v>11674</v>
      </c>
      <c r="G33" s="71">
        <v>199</v>
      </c>
      <c r="H33" s="71">
        <v>11475</v>
      </c>
      <c r="I33" s="71">
        <f t="shared" si="4"/>
        <v>485</v>
      </c>
      <c r="J33" s="71">
        <v>91</v>
      </c>
      <c r="K33" s="71">
        <v>394</v>
      </c>
      <c r="L33" s="71">
        <f t="shared" si="5"/>
        <v>7327</v>
      </c>
      <c r="M33" s="71">
        <v>375</v>
      </c>
      <c r="N33" s="71">
        <v>6952</v>
      </c>
      <c r="O33" s="71">
        <f t="shared" si="6"/>
        <v>0</v>
      </c>
      <c r="P33" s="71">
        <v>0</v>
      </c>
      <c r="Q33" s="71">
        <v>0</v>
      </c>
      <c r="R33" s="71">
        <f t="shared" si="7"/>
        <v>1669</v>
      </c>
      <c r="S33" s="71">
        <v>1669</v>
      </c>
      <c r="T33" s="71">
        <v>0</v>
      </c>
      <c r="U33" s="19"/>
      <c r="V33" s="19"/>
      <c r="W33" s="19"/>
      <c r="X33" s="19"/>
      <c r="Y33" s="19"/>
      <c r="Z33" s="19"/>
      <c r="AA33" s="19"/>
    </row>
    <row r="34" spans="1:27" s="20" customFormat="1" ht="21" customHeight="1" x14ac:dyDescent="0.2">
      <c r="A34" s="9" t="s">
        <v>43</v>
      </c>
      <c r="B34" s="10">
        <f t="shared" si="1"/>
        <v>15932</v>
      </c>
      <c r="C34" s="10">
        <f t="shared" si="2"/>
        <v>29</v>
      </c>
      <c r="D34" s="10">
        <v>2</v>
      </c>
      <c r="E34" s="10">
        <v>27</v>
      </c>
      <c r="F34" s="10">
        <f t="shared" si="3"/>
        <v>10254</v>
      </c>
      <c r="G34" s="10">
        <v>116</v>
      </c>
      <c r="H34" s="10">
        <v>10138</v>
      </c>
      <c r="I34" s="10">
        <f t="shared" si="4"/>
        <v>666</v>
      </c>
      <c r="J34" s="10">
        <v>265</v>
      </c>
      <c r="K34" s="10">
        <v>401</v>
      </c>
      <c r="L34" s="10">
        <f t="shared" si="5"/>
        <v>2618</v>
      </c>
      <c r="M34" s="10">
        <v>105</v>
      </c>
      <c r="N34" s="10">
        <v>2513</v>
      </c>
      <c r="O34" s="10">
        <f t="shared" si="6"/>
        <v>775</v>
      </c>
      <c r="P34" s="10">
        <v>22</v>
      </c>
      <c r="Q34" s="10">
        <v>753</v>
      </c>
      <c r="R34" s="10">
        <f t="shared" si="7"/>
        <v>1590</v>
      </c>
      <c r="S34" s="10">
        <v>1494</v>
      </c>
      <c r="T34" s="10">
        <v>96</v>
      </c>
      <c r="U34" s="19"/>
      <c r="V34" s="19"/>
      <c r="W34" s="19"/>
      <c r="X34" s="19"/>
      <c r="Y34" s="19"/>
      <c r="Z34" s="19"/>
      <c r="AA34" s="19"/>
    </row>
    <row r="35" spans="1:27" s="20" customFormat="1" ht="21" customHeight="1" x14ac:dyDescent="0.2">
      <c r="A35" s="69" t="s">
        <v>44</v>
      </c>
      <c r="B35" s="70">
        <f t="shared" si="1"/>
        <v>15361</v>
      </c>
      <c r="C35" s="70">
        <f t="shared" si="2"/>
        <v>24</v>
      </c>
      <c r="D35" s="70">
        <v>0</v>
      </c>
      <c r="E35" s="70">
        <v>24</v>
      </c>
      <c r="F35" s="70">
        <f t="shared" si="3"/>
        <v>9933</v>
      </c>
      <c r="G35" s="70">
        <v>144</v>
      </c>
      <c r="H35" s="70">
        <v>9789</v>
      </c>
      <c r="I35" s="70">
        <f t="shared" si="4"/>
        <v>685</v>
      </c>
      <c r="J35" s="70">
        <v>296</v>
      </c>
      <c r="K35" s="70">
        <v>389</v>
      </c>
      <c r="L35" s="70">
        <f t="shared" si="5"/>
        <v>2382</v>
      </c>
      <c r="M35" s="70">
        <v>105</v>
      </c>
      <c r="N35" s="70">
        <v>2277</v>
      </c>
      <c r="O35" s="70">
        <f t="shared" si="6"/>
        <v>759</v>
      </c>
      <c r="P35" s="70">
        <v>92</v>
      </c>
      <c r="Q35" s="70">
        <v>667</v>
      </c>
      <c r="R35" s="70">
        <f t="shared" si="7"/>
        <v>1578</v>
      </c>
      <c r="S35" s="70">
        <v>1540</v>
      </c>
      <c r="T35" s="70">
        <v>38</v>
      </c>
      <c r="U35" s="19"/>
      <c r="V35" s="19"/>
      <c r="W35" s="19"/>
      <c r="X35" s="19"/>
      <c r="Y35" s="19"/>
      <c r="Z35" s="19"/>
      <c r="AA35" s="19"/>
    </row>
    <row r="36" spans="1:27" s="20" customFormat="1" ht="21" customHeight="1" x14ac:dyDescent="0.2">
      <c r="A36" s="9" t="s">
        <v>45</v>
      </c>
      <c r="B36" s="10">
        <f t="shared" si="1"/>
        <v>17629</v>
      </c>
      <c r="C36" s="10">
        <f t="shared" si="2"/>
        <v>14</v>
      </c>
      <c r="D36" s="10">
        <v>7</v>
      </c>
      <c r="E36" s="10">
        <v>7</v>
      </c>
      <c r="F36" s="10">
        <f t="shared" si="3"/>
        <v>11298</v>
      </c>
      <c r="G36" s="10">
        <v>244</v>
      </c>
      <c r="H36" s="10">
        <v>11054</v>
      </c>
      <c r="I36" s="10">
        <f t="shared" si="4"/>
        <v>745</v>
      </c>
      <c r="J36" s="10">
        <v>318</v>
      </c>
      <c r="K36" s="10">
        <v>427</v>
      </c>
      <c r="L36" s="10">
        <f t="shared" si="5"/>
        <v>2936</v>
      </c>
      <c r="M36" s="10">
        <v>136</v>
      </c>
      <c r="N36" s="10">
        <v>2800</v>
      </c>
      <c r="O36" s="10">
        <f t="shared" si="6"/>
        <v>902</v>
      </c>
      <c r="P36" s="10">
        <v>146</v>
      </c>
      <c r="Q36" s="10">
        <v>756</v>
      </c>
      <c r="R36" s="10">
        <f t="shared" si="7"/>
        <v>1734</v>
      </c>
      <c r="S36" s="10">
        <v>1712</v>
      </c>
      <c r="T36" s="10">
        <v>22</v>
      </c>
      <c r="U36" s="19"/>
      <c r="V36" s="19"/>
      <c r="W36" s="19"/>
      <c r="X36" s="19"/>
      <c r="Y36" s="19"/>
      <c r="Z36" s="19"/>
      <c r="AA36" s="19"/>
    </row>
    <row r="37" spans="1:27" s="20" customFormat="1" ht="21" customHeight="1" x14ac:dyDescent="0.2">
      <c r="A37" s="69" t="s">
        <v>46</v>
      </c>
      <c r="B37" s="71">
        <f t="shared" si="1"/>
        <v>16838</v>
      </c>
      <c r="C37" s="71">
        <f t="shared" si="2"/>
        <v>23</v>
      </c>
      <c r="D37" s="71">
        <v>15</v>
      </c>
      <c r="E37" s="71">
        <v>8</v>
      </c>
      <c r="F37" s="71">
        <f t="shared" si="3"/>
        <v>10579</v>
      </c>
      <c r="G37" s="71">
        <v>251</v>
      </c>
      <c r="H37" s="71">
        <v>10328</v>
      </c>
      <c r="I37" s="71">
        <f t="shared" si="4"/>
        <v>587</v>
      </c>
      <c r="J37" s="71">
        <v>146</v>
      </c>
      <c r="K37" s="71">
        <v>441</v>
      </c>
      <c r="L37" s="71">
        <f t="shared" si="5"/>
        <v>2857</v>
      </c>
      <c r="M37" s="71">
        <v>145</v>
      </c>
      <c r="N37" s="71">
        <v>2712</v>
      </c>
      <c r="O37" s="71">
        <f t="shared" si="6"/>
        <v>1061</v>
      </c>
      <c r="P37" s="71">
        <v>49</v>
      </c>
      <c r="Q37" s="71">
        <v>1012</v>
      </c>
      <c r="R37" s="71">
        <f t="shared" si="7"/>
        <v>1731</v>
      </c>
      <c r="S37" s="71">
        <v>1685</v>
      </c>
      <c r="T37" s="71">
        <v>46</v>
      </c>
      <c r="U37" s="19"/>
      <c r="V37" s="19"/>
      <c r="W37" s="19"/>
      <c r="X37" s="19"/>
      <c r="Y37" s="19"/>
      <c r="Z37" s="19"/>
      <c r="AA37" s="19"/>
    </row>
    <row r="38" spans="1:27" s="20" customFormat="1" ht="21" customHeight="1" x14ac:dyDescent="0.2">
      <c r="A38" s="9" t="s">
        <v>47</v>
      </c>
      <c r="B38" s="10">
        <f t="shared" si="1"/>
        <v>18693</v>
      </c>
      <c r="C38" s="10">
        <f t="shared" si="2"/>
        <v>66</v>
      </c>
      <c r="D38" s="10">
        <v>14</v>
      </c>
      <c r="E38" s="10">
        <v>52</v>
      </c>
      <c r="F38" s="10">
        <f t="shared" si="3"/>
        <v>12492</v>
      </c>
      <c r="G38" s="10">
        <v>204</v>
      </c>
      <c r="H38" s="10">
        <v>12288</v>
      </c>
      <c r="I38" s="10">
        <f t="shared" si="4"/>
        <v>731</v>
      </c>
      <c r="J38" s="10">
        <v>168</v>
      </c>
      <c r="K38" s="10">
        <v>563</v>
      </c>
      <c r="L38" s="10">
        <f t="shared" si="5"/>
        <v>2124</v>
      </c>
      <c r="M38" s="10">
        <v>169</v>
      </c>
      <c r="N38" s="10">
        <v>1955</v>
      </c>
      <c r="O38" s="10">
        <f t="shared" si="6"/>
        <v>1199</v>
      </c>
      <c r="P38" s="10">
        <v>82</v>
      </c>
      <c r="Q38" s="10">
        <v>1117</v>
      </c>
      <c r="R38" s="10">
        <f t="shared" si="7"/>
        <v>2081</v>
      </c>
      <c r="S38" s="10">
        <v>1952</v>
      </c>
      <c r="T38" s="10">
        <v>129</v>
      </c>
      <c r="U38" s="19"/>
      <c r="V38" s="19"/>
      <c r="W38" s="19"/>
      <c r="X38" s="19"/>
      <c r="Y38" s="19"/>
      <c r="Z38" s="19"/>
      <c r="AA38" s="19"/>
    </row>
    <row r="39" spans="1:27" s="20" customFormat="1" ht="21" customHeight="1" x14ac:dyDescent="0.2">
      <c r="A39" s="69" t="s">
        <v>48</v>
      </c>
      <c r="B39" s="70">
        <f t="shared" si="1"/>
        <v>19705</v>
      </c>
      <c r="C39" s="70">
        <f t="shared" si="2"/>
        <v>70</v>
      </c>
      <c r="D39" s="70">
        <v>17</v>
      </c>
      <c r="E39" s="70">
        <v>53</v>
      </c>
      <c r="F39" s="70">
        <f t="shared" si="3"/>
        <v>13455</v>
      </c>
      <c r="G39" s="70">
        <v>233</v>
      </c>
      <c r="H39" s="70">
        <v>13222</v>
      </c>
      <c r="I39" s="70">
        <f t="shared" si="4"/>
        <v>819</v>
      </c>
      <c r="J39" s="70">
        <v>228</v>
      </c>
      <c r="K39" s="70">
        <v>591</v>
      </c>
      <c r="L39" s="70">
        <f t="shared" si="5"/>
        <v>2241</v>
      </c>
      <c r="M39" s="70">
        <v>152</v>
      </c>
      <c r="N39" s="70">
        <v>2089</v>
      </c>
      <c r="O39" s="70">
        <f t="shared" si="6"/>
        <v>1114</v>
      </c>
      <c r="P39" s="70">
        <v>61</v>
      </c>
      <c r="Q39" s="70">
        <v>1053</v>
      </c>
      <c r="R39" s="70">
        <f t="shared" si="7"/>
        <v>2006</v>
      </c>
      <c r="S39" s="70">
        <v>1976</v>
      </c>
      <c r="T39" s="70">
        <v>30</v>
      </c>
      <c r="U39" s="19"/>
      <c r="V39" s="19"/>
      <c r="W39" s="19"/>
      <c r="X39" s="19"/>
      <c r="Y39" s="19"/>
      <c r="Z39" s="19"/>
      <c r="AA39" s="19"/>
    </row>
    <row r="40" spans="1:27" s="20" customFormat="1" ht="21" customHeight="1" x14ac:dyDescent="0.2">
      <c r="A40" s="9" t="s">
        <v>49</v>
      </c>
      <c r="B40" s="10">
        <f t="shared" si="1"/>
        <v>17851</v>
      </c>
      <c r="C40" s="10">
        <f t="shared" si="2"/>
        <v>27</v>
      </c>
      <c r="D40" s="10">
        <v>17</v>
      </c>
      <c r="E40" s="10">
        <v>10</v>
      </c>
      <c r="F40" s="10">
        <f t="shared" si="3"/>
        <v>12625</v>
      </c>
      <c r="G40" s="10">
        <v>231</v>
      </c>
      <c r="H40" s="10">
        <v>12394</v>
      </c>
      <c r="I40" s="10">
        <f t="shared" si="4"/>
        <v>746</v>
      </c>
      <c r="J40" s="10">
        <v>212</v>
      </c>
      <c r="K40" s="10">
        <v>534</v>
      </c>
      <c r="L40" s="10">
        <f t="shared" si="5"/>
        <v>1910</v>
      </c>
      <c r="M40" s="10">
        <v>168</v>
      </c>
      <c r="N40" s="10">
        <v>1742</v>
      </c>
      <c r="O40" s="10">
        <f t="shared" si="6"/>
        <v>868</v>
      </c>
      <c r="P40" s="10">
        <v>99</v>
      </c>
      <c r="Q40" s="10">
        <v>769</v>
      </c>
      <c r="R40" s="10">
        <f t="shared" si="7"/>
        <v>1675</v>
      </c>
      <c r="S40" s="10">
        <v>1656</v>
      </c>
      <c r="T40" s="10">
        <v>19</v>
      </c>
      <c r="U40" s="19"/>
      <c r="V40" s="19"/>
      <c r="W40" s="19"/>
      <c r="X40" s="19"/>
      <c r="Y40" s="19"/>
      <c r="Z40" s="19"/>
      <c r="AA40" s="19"/>
    </row>
    <row r="41" spans="1:27" s="20" customFormat="1" ht="21" customHeight="1" x14ac:dyDescent="0.2">
      <c r="A41" s="69" t="s">
        <v>50</v>
      </c>
      <c r="B41" s="71">
        <f t="shared" si="1"/>
        <v>16436</v>
      </c>
      <c r="C41" s="71">
        <f t="shared" si="2"/>
        <v>27</v>
      </c>
      <c r="D41" s="71">
        <v>36</v>
      </c>
      <c r="E41" s="71">
        <v>-9</v>
      </c>
      <c r="F41" s="71">
        <f t="shared" si="3"/>
        <v>11284</v>
      </c>
      <c r="G41" s="71">
        <v>211</v>
      </c>
      <c r="H41" s="71">
        <v>11073</v>
      </c>
      <c r="I41" s="71">
        <f t="shared" si="4"/>
        <v>727</v>
      </c>
      <c r="J41" s="71">
        <v>196</v>
      </c>
      <c r="K41" s="71">
        <v>531</v>
      </c>
      <c r="L41" s="71">
        <f t="shared" si="5"/>
        <v>1719</v>
      </c>
      <c r="M41" s="71">
        <v>154</v>
      </c>
      <c r="N41" s="71">
        <v>1565</v>
      </c>
      <c r="O41" s="71">
        <f t="shared" si="6"/>
        <v>1147</v>
      </c>
      <c r="P41" s="71">
        <v>53</v>
      </c>
      <c r="Q41" s="71">
        <v>1094</v>
      </c>
      <c r="R41" s="71">
        <f t="shared" si="7"/>
        <v>1532</v>
      </c>
      <c r="S41" s="71">
        <v>1509</v>
      </c>
      <c r="T41" s="71">
        <v>23</v>
      </c>
      <c r="U41" s="19"/>
      <c r="V41" s="19"/>
      <c r="W41" s="19"/>
      <c r="X41" s="19"/>
      <c r="Y41" s="19"/>
      <c r="Z41" s="19"/>
      <c r="AA41" s="19"/>
    </row>
    <row r="42" spans="1:27" s="20" customFormat="1" ht="21" customHeight="1" x14ac:dyDescent="0.2">
      <c r="A42" s="9" t="s">
        <v>51</v>
      </c>
      <c r="B42" s="10">
        <f t="shared" si="1"/>
        <v>18903</v>
      </c>
      <c r="C42" s="10">
        <f t="shared" si="2"/>
        <v>68</v>
      </c>
      <c r="D42" s="10">
        <v>50</v>
      </c>
      <c r="E42" s="10">
        <v>18</v>
      </c>
      <c r="F42" s="10">
        <f t="shared" si="3"/>
        <v>13080</v>
      </c>
      <c r="G42" s="10">
        <v>209</v>
      </c>
      <c r="H42" s="10">
        <v>12871</v>
      </c>
      <c r="I42" s="10">
        <f t="shared" si="4"/>
        <v>741</v>
      </c>
      <c r="J42" s="10">
        <v>184</v>
      </c>
      <c r="K42" s="10">
        <v>557</v>
      </c>
      <c r="L42" s="10">
        <f t="shared" si="5"/>
        <v>1968</v>
      </c>
      <c r="M42" s="10">
        <v>117</v>
      </c>
      <c r="N42" s="10">
        <v>1851</v>
      </c>
      <c r="O42" s="10">
        <f t="shared" si="6"/>
        <v>1131</v>
      </c>
      <c r="P42" s="10">
        <v>54</v>
      </c>
      <c r="Q42" s="10">
        <v>1077</v>
      </c>
      <c r="R42" s="10">
        <f t="shared" si="7"/>
        <v>1915</v>
      </c>
      <c r="S42" s="10">
        <v>1828</v>
      </c>
      <c r="T42" s="10">
        <v>87</v>
      </c>
      <c r="U42" s="19"/>
      <c r="V42" s="19"/>
      <c r="W42" s="19"/>
      <c r="X42" s="19"/>
      <c r="Y42" s="19"/>
      <c r="Z42" s="19"/>
      <c r="AA42" s="19"/>
    </row>
    <row r="43" spans="1:27" s="20" customFormat="1" ht="21" customHeight="1" x14ac:dyDescent="0.2">
      <c r="A43" s="69" t="s">
        <v>52</v>
      </c>
      <c r="B43" s="70">
        <f t="shared" si="1"/>
        <v>18097</v>
      </c>
      <c r="C43" s="70">
        <f t="shared" si="2"/>
        <v>29</v>
      </c>
      <c r="D43" s="70">
        <v>12</v>
      </c>
      <c r="E43" s="70">
        <v>17</v>
      </c>
      <c r="F43" s="70">
        <f t="shared" si="3"/>
        <v>12559</v>
      </c>
      <c r="G43" s="70">
        <v>225</v>
      </c>
      <c r="H43" s="70">
        <v>12334</v>
      </c>
      <c r="I43" s="70">
        <f t="shared" si="4"/>
        <v>702</v>
      </c>
      <c r="J43" s="70">
        <v>94</v>
      </c>
      <c r="K43" s="70">
        <v>608</v>
      </c>
      <c r="L43" s="70">
        <f t="shared" si="5"/>
        <v>2065</v>
      </c>
      <c r="M43" s="70">
        <v>122</v>
      </c>
      <c r="N43" s="70">
        <v>1943</v>
      </c>
      <c r="O43" s="70">
        <f t="shared" si="6"/>
        <v>980</v>
      </c>
      <c r="P43" s="70">
        <v>75</v>
      </c>
      <c r="Q43" s="70">
        <v>905</v>
      </c>
      <c r="R43" s="70">
        <f t="shared" si="7"/>
        <v>1762</v>
      </c>
      <c r="S43" s="70">
        <v>1732</v>
      </c>
      <c r="T43" s="70">
        <v>30</v>
      </c>
      <c r="U43" s="19"/>
      <c r="V43" s="19"/>
      <c r="W43" s="19"/>
      <c r="X43" s="19"/>
      <c r="Y43" s="19"/>
      <c r="Z43" s="19"/>
      <c r="AA43" s="19"/>
    </row>
    <row r="44" spans="1:27" s="20" customFormat="1" ht="21" customHeight="1" x14ac:dyDescent="0.2">
      <c r="A44" s="9" t="s">
        <v>53</v>
      </c>
      <c r="B44" s="10">
        <f t="shared" si="1"/>
        <v>19173</v>
      </c>
      <c r="C44" s="10">
        <f t="shared" si="2"/>
        <v>26</v>
      </c>
      <c r="D44" s="10">
        <v>16</v>
      </c>
      <c r="E44" s="10">
        <v>10</v>
      </c>
      <c r="F44" s="10">
        <f t="shared" si="3"/>
        <v>13167</v>
      </c>
      <c r="G44" s="10">
        <v>237</v>
      </c>
      <c r="H44" s="10">
        <v>12930</v>
      </c>
      <c r="I44" s="10">
        <f t="shared" si="4"/>
        <v>713</v>
      </c>
      <c r="J44" s="10">
        <v>96</v>
      </c>
      <c r="K44" s="10">
        <v>617</v>
      </c>
      <c r="L44" s="10">
        <f t="shared" si="5"/>
        <v>2139</v>
      </c>
      <c r="M44" s="10">
        <v>112</v>
      </c>
      <c r="N44" s="10">
        <v>2027</v>
      </c>
      <c r="O44" s="10">
        <f t="shared" si="6"/>
        <v>1047</v>
      </c>
      <c r="P44" s="10">
        <v>119</v>
      </c>
      <c r="Q44" s="10">
        <v>928</v>
      </c>
      <c r="R44" s="10">
        <f t="shared" si="7"/>
        <v>2081</v>
      </c>
      <c r="S44" s="10">
        <v>2014</v>
      </c>
      <c r="T44" s="10">
        <v>67</v>
      </c>
      <c r="U44" s="19"/>
      <c r="V44" s="19"/>
      <c r="W44" s="19"/>
      <c r="X44" s="19"/>
      <c r="Y44" s="19"/>
      <c r="Z44" s="19"/>
      <c r="AA44" s="19"/>
    </row>
    <row r="45" spans="1:27" s="20" customFormat="1" ht="21" customHeight="1" x14ac:dyDescent="0.2">
      <c r="A45" s="69" t="s">
        <v>54</v>
      </c>
      <c r="B45" s="71">
        <f t="shared" si="1"/>
        <v>19525</v>
      </c>
      <c r="C45" s="71">
        <f t="shared" si="2"/>
        <v>69</v>
      </c>
      <c r="D45" s="71">
        <v>35</v>
      </c>
      <c r="E45" s="71">
        <v>34</v>
      </c>
      <c r="F45" s="71">
        <f t="shared" si="3"/>
        <v>12791</v>
      </c>
      <c r="G45" s="71">
        <v>168</v>
      </c>
      <c r="H45" s="71">
        <v>12623</v>
      </c>
      <c r="I45" s="71">
        <f t="shared" si="4"/>
        <v>634</v>
      </c>
      <c r="J45" s="71">
        <v>90</v>
      </c>
      <c r="K45" s="71">
        <v>544</v>
      </c>
      <c r="L45" s="71">
        <f t="shared" si="5"/>
        <v>2669</v>
      </c>
      <c r="M45" s="71">
        <v>104</v>
      </c>
      <c r="N45" s="71">
        <v>2565</v>
      </c>
      <c r="O45" s="71">
        <f t="shared" si="6"/>
        <v>1239</v>
      </c>
      <c r="P45" s="71">
        <v>52</v>
      </c>
      <c r="Q45" s="71">
        <v>1187</v>
      </c>
      <c r="R45" s="71">
        <f t="shared" si="7"/>
        <v>2123</v>
      </c>
      <c r="S45" s="71">
        <v>2082</v>
      </c>
      <c r="T45" s="71">
        <v>41</v>
      </c>
      <c r="U45" s="19"/>
      <c r="V45" s="19"/>
      <c r="W45" s="19"/>
      <c r="X45" s="19"/>
      <c r="Y45" s="19"/>
      <c r="Z45" s="19"/>
      <c r="AA45" s="19"/>
    </row>
    <row r="46" spans="1:27" s="20" customFormat="1" ht="21" customHeight="1" x14ac:dyDescent="0.2">
      <c r="A46" s="9" t="s">
        <v>55</v>
      </c>
      <c r="B46" s="10">
        <f t="shared" si="1"/>
        <v>19973</v>
      </c>
      <c r="C46" s="10">
        <f t="shared" si="2"/>
        <v>96</v>
      </c>
      <c r="D46" s="10">
        <v>64</v>
      </c>
      <c r="E46" s="10">
        <v>32</v>
      </c>
      <c r="F46" s="10">
        <f t="shared" si="3"/>
        <v>13157</v>
      </c>
      <c r="G46" s="10">
        <v>259</v>
      </c>
      <c r="H46" s="10">
        <v>12898</v>
      </c>
      <c r="I46" s="10">
        <f t="shared" si="4"/>
        <v>675</v>
      </c>
      <c r="J46" s="10">
        <v>116</v>
      </c>
      <c r="K46" s="10">
        <v>559</v>
      </c>
      <c r="L46" s="10">
        <f t="shared" si="5"/>
        <v>2671</v>
      </c>
      <c r="M46" s="10">
        <v>168</v>
      </c>
      <c r="N46" s="10">
        <v>2503</v>
      </c>
      <c r="O46" s="10">
        <f t="shared" si="6"/>
        <v>1241</v>
      </c>
      <c r="P46" s="10">
        <v>115</v>
      </c>
      <c r="Q46" s="10">
        <v>1126</v>
      </c>
      <c r="R46" s="10">
        <f t="shared" si="7"/>
        <v>2133</v>
      </c>
      <c r="S46" s="10">
        <v>1944</v>
      </c>
      <c r="T46" s="10">
        <v>189</v>
      </c>
      <c r="U46" s="19"/>
      <c r="V46" s="19"/>
      <c r="W46" s="19"/>
      <c r="X46" s="19"/>
      <c r="Y46" s="19"/>
      <c r="Z46" s="19"/>
      <c r="AA46" s="19"/>
    </row>
    <row r="47" spans="1:27" s="20" customFormat="1" ht="21" customHeight="1" x14ac:dyDescent="0.2">
      <c r="A47" s="69" t="s">
        <v>56</v>
      </c>
      <c r="B47" s="70">
        <f t="shared" si="1"/>
        <v>20723</v>
      </c>
      <c r="C47" s="70">
        <f t="shared" si="2"/>
        <v>98</v>
      </c>
      <c r="D47" s="70">
        <v>66</v>
      </c>
      <c r="E47" s="70">
        <v>32</v>
      </c>
      <c r="F47" s="70">
        <f t="shared" si="3"/>
        <v>13660</v>
      </c>
      <c r="G47" s="70">
        <v>308</v>
      </c>
      <c r="H47" s="70">
        <v>13352</v>
      </c>
      <c r="I47" s="70">
        <f t="shared" si="4"/>
        <v>771</v>
      </c>
      <c r="J47" s="70">
        <v>142</v>
      </c>
      <c r="K47" s="70">
        <v>629</v>
      </c>
      <c r="L47" s="70">
        <f t="shared" si="5"/>
        <v>2507</v>
      </c>
      <c r="M47" s="70">
        <v>185</v>
      </c>
      <c r="N47" s="70">
        <v>2322</v>
      </c>
      <c r="O47" s="70">
        <f t="shared" si="6"/>
        <v>1503</v>
      </c>
      <c r="P47" s="70">
        <v>182</v>
      </c>
      <c r="Q47" s="70">
        <v>1321</v>
      </c>
      <c r="R47" s="70">
        <f t="shared" si="7"/>
        <v>2184</v>
      </c>
      <c r="S47" s="70">
        <v>1909</v>
      </c>
      <c r="T47" s="70">
        <v>275</v>
      </c>
      <c r="U47" s="19"/>
      <c r="V47" s="19"/>
      <c r="W47" s="19"/>
      <c r="X47" s="19"/>
      <c r="Y47" s="19"/>
      <c r="Z47" s="19"/>
      <c r="AA47" s="19"/>
    </row>
    <row r="48" spans="1:27" s="20" customFormat="1" ht="21" customHeight="1" x14ac:dyDescent="0.2">
      <c r="A48" s="9" t="s">
        <v>57</v>
      </c>
      <c r="B48" s="10">
        <f t="shared" si="1"/>
        <v>21216</v>
      </c>
      <c r="C48" s="10">
        <f t="shared" si="2"/>
        <v>104</v>
      </c>
      <c r="D48" s="10">
        <v>68</v>
      </c>
      <c r="E48" s="10">
        <v>36</v>
      </c>
      <c r="F48" s="10">
        <f t="shared" si="3"/>
        <v>14427</v>
      </c>
      <c r="G48" s="10">
        <v>213</v>
      </c>
      <c r="H48" s="10">
        <v>14214</v>
      </c>
      <c r="I48" s="10">
        <f t="shared" si="4"/>
        <v>1052</v>
      </c>
      <c r="J48" s="10">
        <v>145</v>
      </c>
      <c r="K48" s="10">
        <v>907</v>
      </c>
      <c r="L48" s="10">
        <f t="shared" si="5"/>
        <v>2278</v>
      </c>
      <c r="M48" s="10">
        <v>191</v>
      </c>
      <c r="N48" s="10">
        <v>2087</v>
      </c>
      <c r="O48" s="10">
        <f t="shared" si="6"/>
        <v>1334</v>
      </c>
      <c r="P48" s="10">
        <v>178</v>
      </c>
      <c r="Q48" s="10">
        <v>1156</v>
      </c>
      <c r="R48" s="10">
        <f t="shared" si="7"/>
        <v>2021</v>
      </c>
      <c r="S48" s="10">
        <v>1993</v>
      </c>
      <c r="T48" s="10">
        <v>28</v>
      </c>
      <c r="U48" s="19"/>
      <c r="V48" s="19"/>
      <c r="W48" s="19"/>
      <c r="X48" s="19"/>
      <c r="Y48" s="19"/>
      <c r="Z48" s="19"/>
      <c r="AA48" s="19"/>
    </row>
    <row r="49" spans="1:27" s="20" customFormat="1" ht="21" customHeight="1" x14ac:dyDescent="0.2">
      <c r="A49" s="69" t="s">
        <v>58</v>
      </c>
      <c r="B49" s="71">
        <f t="shared" si="1"/>
        <v>21393</v>
      </c>
      <c r="C49" s="71">
        <f t="shared" si="2"/>
        <v>775</v>
      </c>
      <c r="D49" s="71">
        <v>724</v>
      </c>
      <c r="E49" s="71">
        <v>51</v>
      </c>
      <c r="F49" s="71">
        <f t="shared" si="3"/>
        <v>13678</v>
      </c>
      <c r="G49" s="71">
        <v>213</v>
      </c>
      <c r="H49" s="71">
        <v>13465</v>
      </c>
      <c r="I49" s="71">
        <f t="shared" si="4"/>
        <v>1229</v>
      </c>
      <c r="J49" s="71">
        <v>174</v>
      </c>
      <c r="K49" s="71">
        <v>1055</v>
      </c>
      <c r="L49" s="71">
        <f t="shared" si="5"/>
        <v>2525</v>
      </c>
      <c r="M49" s="71">
        <v>212</v>
      </c>
      <c r="N49" s="71">
        <v>2313</v>
      </c>
      <c r="O49" s="71">
        <f t="shared" si="6"/>
        <v>1240</v>
      </c>
      <c r="P49" s="71">
        <v>90</v>
      </c>
      <c r="Q49" s="71">
        <v>1150</v>
      </c>
      <c r="R49" s="71">
        <f t="shared" si="7"/>
        <v>1946</v>
      </c>
      <c r="S49" s="71">
        <v>1910</v>
      </c>
      <c r="T49" s="71">
        <v>36</v>
      </c>
      <c r="U49" s="19"/>
      <c r="V49" s="19"/>
      <c r="W49" s="19"/>
      <c r="X49" s="19"/>
      <c r="Y49" s="19"/>
      <c r="Z49" s="19"/>
      <c r="AA49" s="19"/>
    </row>
    <row r="50" spans="1:27" s="38" customFormat="1" ht="21" customHeight="1" x14ac:dyDescent="0.2">
      <c r="A50" s="9" t="s">
        <v>124</v>
      </c>
      <c r="B50" s="36">
        <f t="shared" si="1"/>
        <v>22964</v>
      </c>
      <c r="C50" s="36">
        <f t="shared" si="2"/>
        <v>159</v>
      </c>
      <c r="D50" s="10">
        <v>113</v>
      </c>
      <c r="E50" s="10">
        <v>46</v>
      </c>
      <c r="F50" s="36">
        <f t="shared" si="3"/>
        <v>15552</v>
      </c>
      <c r="G50" s="10">
        <v>225</v>
      </c>
      <c r="H50" s="10">
        <v>15327</v>
      </c>
      <c r="I50" s="36">
        <f t="shared" si="4"/>
        <v>1313</v>
      </c>
      <c r="J50" s="10">
        <v>295</v>
      </c>
      <c r="K50" s="10">
        <v>1018</v>
      </c>
      <c r="L50" s="36">
        <f t="shared" si="5"/>
        <v>2748</v>
      </c>
      <c r="M50" s="10">
        <v>258</v>
      </c>
      <c r="N50" s="10">
        <v>2490</v>
      </c>
      <c r="O50" s="36">
        <f t="shared" si="6"/>
        <v>1183</v>
      </c>
      <c r="P50" s="10">
        <v>140</v>
      </c>
      <c r="Q50" s="10">
        <v>1043</v>
      </c>
      <c r="R50" s="36">
        <f t="shared" si="7"/>
        <v>2009</v>
      </c>
      <c r="S50" s="10">
        <v>1890</v>
      </c>
      <c r="T50" s="10">
        <v>119</v>
      </c>
    </row>
    <row r="51" spans="1:27" s="38" customFormat="1" ht="21" customHeight="1" x14ac:dyDescent="0.2">
      <c r="A51" s="69" t="s">
        <v>125</v>
      </c>
      <c r="B51" s="73">
        <f t="shared" si="1"/>
        <v>23248</v>
      </c>
      <c r="C51" s="73">
        <f t="shared" si="2"/>
        <v>159</v>
      </c>
      <c r="D51" s="70">
        <v>117</v>
      </c>
      <c r="E51" s="70">
        <v>42</v>
      </c>
      <c r="F51" s="73">
        <f t="shared" si="3"/>
        <v>15418</v>
      </c>
      <c r="G51" s="70">
        <v>195</v>
      </c>
      <c r="H51" s="70">
        <v>15223</v>
      </c>
      <c r="I51" s="73">
        <f t="shared" si="4"/>
        <v>1269</v>
      </c>
      <c r="J51" s="70">
        <v>353</v>
      </c>
      <c r="K51" s="70">
        <v>916</v>
      </c>
      <c r="L51" s="73">
        <f t="shared" si="5"/>
        <v>3027</v>
      </c>
      <c r="M51" s="70">
        <v>670</v>
      </c>
      <c r="N51" s="70">
        <v>2357</v>
      </c>
      <c r="O51" s="73">
        <f t="shared" si="6"/>
        <v>1199</v>
      </c>
      <c r="P51" s="70">
        <v>172</v>
      </c>
      <c r="Q51" s="70">
        <v>1027</v>
      </c>
      <c r="R51" s="73">
        <f t="shared" si="7"/>
        <v>2176</v>
      </c>
      <c r="S51" s="70">
        <v>1959</v>
      </c>
      <c r="T51" s="70">
        <v>217</v>
      </c>
    </row>
    <row r="52" spans="1:27" s="38" customFormat="1" ht="21" customHeight="1" x14ac:dyDescent="0.2">
      <c r="A52" s="9" t="s">
        <v>126</v>
      </c>
      <c r="B52" s="36">
        <f t="shared" si="1"/>
        <v>21481</v>
      </c>
      <c r="C52" s="36">
        <f t="shared" si="2"/>
        <v>182</v>
      </c>
      <c r="D52" s="10">
        <v>142</v>
      </c>
      <c r="E52" s="10">
        <v>40</v>
      </c>
      <c r="F52" s="36">
        <f t="shared" si="3"/>
        <v>14579</v>
      </c>
      <c r="G52" s="10">
        <v>162</v>
      </c>
      <c r="H52" s="10">
        <v>14417</v>
      </c>
      <c r="I52" s="36">
        <f t="shared" si="4"/>
        <v>1194</v>
      </c>
      <c r="J52" s="10">
        <v>338</v>
      </c>
      <c r="K52" s="10">
        <v>856</v>
      </c>
      <c r="L52" s="36">
        <f t="shared" si="5"/>
        <v>2415</v>
      </c>
      <c r="M52" s="10">
        <v>272</v>
      </c>
      <c r="N52" s="10">
        <v>2143</v>
      </c>
      <c r="O52" s="36">
        <f t="shared" si="6"/>
        <v>1170</v>
      </c>
      <c r="P52" s="10">
        <v>146</v>
      </c>
      <c r="Q52" s="10">
        <v>1024</v>
      </c>
      <c r="R52" s="36">
        <f t="shared" si="7"/>
        <v>1941</v>
      </c>
      <c r="S52" s="10">
        <v>1786</v>
      </c>
      <c r="T52" s="10">
        <v>155</v>
      </c>
    </row>
    <row r="53" spans="1:27" s="38" customFormat="1" ht="21" customHeight="1" x14ac:dyDescent="0.2">
      <c r="A53" s="69" t="s">
        <v>127</v>
      </c>
      <c r="B53" s="74">
        <f t="shared" si="1"/>
        <v>20243</v>
      </c>
      <c r="C53" s="74">
        <f t="shared" si="2"/>
        <v>278</v>
      </c>
      <c r="D53" s="71">
        <v>242</v>
      </c>
      <c r="E53" s="71">
        <v>36</v>
      </c>
      <c r="F53" s="74">
        <f t="shared" si="3"/>
        <v>13138</v>
      </c>
      <c r="G53" s="71">
        <v>172</v>
      </c>
      <c r="H53" s="71">
        <v>12966</v>
      </c>
      <c r="I53" s="74">
        <f t="shared" si="4"/>
        <v>1153</v>
      </c>
      <c r="J53" s="71">
        <v>692</v>
      </c>
      <c r="K53" s="71">
        <v>461</v>
      </c>
      <c r="L53" s="74">
        <f t="shared" si="5"/>
        <v>2495</v>
      </c>
      <c r="M53" s="71">
        <v>211</v>
      </c>
      <c r="N53" s="71">
        <v>2284</v>
      </c>
      <c r="O53" s="74">
        <f t="shared" si="6"/>
        <v>1184</v>
      </c>
      <c r="P53" s="71">
        <v>121</v>
      </c>
      <c r="Q53" s="71">
        <v>1063</v>
      </c>
      <c r="R53" s="74">
        <f t="shared" si="7"/>
        <v>1995</v>
      </c>
      <c r="S53" s="71">
        <v>1795</v>
      </c>
      <c r="T53" s="71">
        <v>200</v>
      </c>
    </row>
    <row r="54" spans="1:27" s="38" customFormat="1" ht="21" customHeight="1" x14ac:dyDescent="0.2">
      <c r="A54" s="9" t="s">
        <v>131</v>
      </c>
      <c r="B54" s="36">
        <f t="shared" ref="B54:B57" si="8">+C54+F54+I54+L54+O54+R54</f>
        <v>20459</v>
      </c>
      <c r="C54" s="36">
        <f t="shared" ref="C54:C57" si="9">+D54+E54</f>
        <v>265</v>
      </c>
      <c r="D54" s="10">
        <v>235</v>
      </c>
      <c r="E54" s="10">
        <v>30</v>
      </c>
      <c r="F54" s="36">
        <f t="shared" ref="F54:F57" si="10">+G54+H54</f>
        <v>13442</v>
      </c>
      <c r="G54" s="10">
        <v>169</v>
      </c>
      <c r="H54" s="10">
        <v>13273</v>
      </c>
      <c r="I54" s="36">
        <f t="shared" ref="I54:I57" si="11">+J54+K54</f>
        <v>1089</v>
      </c>
      <c r="J54" s="10">
        <v>674</v>
      </c>
      <c r="K54" s="10">
        <v>415</v>
      </c>
      <c r="L54" s="36">
        <f t="shared" ref="L54:L57" si="12">+M54+N54</f>
        <v>2623</v>
      </c>
      <c r="M54" s="10">
        <v>288</v>
      </c>
      <c r="N54" s="10">
        <v>2335</v>
      </c>
      <c r="O54" s="36">
        <f t="shared" ref="O54:O57" si="13">+P54+Q54</f>
        <v>1039</v>
      </c>
      <c r="P54" s="10">
        <v>115</v>
      </c>
      <c r="Q54" s="10">
        <v>924</v>
      </c>
      <c r="R54" s="36">
        <f t="shared" ref="R54:R57" si="14">+S54+T54</f>
        <v>2001</v>
      </c>
      <c r="S54" s="10">
        <v>1712</v>
      </c>
      <c r="T54" s="10">
        <v>289</v>
      </c>
    </row>
    <row r="55" spans="1:27" s="38" customFormat="1" ht="21" customHeight="1" x14ac:dyDescent="0.2">
      <c r="A55" s="69" t="s">
        <v>132</v>
      </c>
      <c r="B55" s="73">
        <f t="shared" si="8"/>
        <v>20849</v>
      </c>
      <c r="C55" s="73">
        <f t="shared" si="9"/>
        <v>310</v>
      </c>
      <c r="D55" s="70">
        <v>279</v>
      </c>
      <c r="E55" s="70">
        <v>31</v>
      </c>
      <c r="F55" s="73">
        <f t="shared" si="10"/>
        <v>13814</v>
      </c>
      <c r="G55" s="70">
        <v>172</v>
      </c>
      <c r="H55" s="70">
        <v>13642</v>
      </c>
      <c r="I55" s="73">
        <f t="shared" si="11"/>
        <v>1154</v>
      </c>
      <c r="J55" s="70">
        <v>799</v>
      </c>
      <c r="K55" s="70">
        <v>355</v>
      </c>
      <c r="L55" s="73">
        <f t="shared" si="12"/>
        <v>2508</v>
      </c>
      <c r="M55" s="70">
        <v>277</v>
      </c>
      <c r="N55" s="70">
        <v>2231</v>
      </c>
      <c r="O55" s="73">
        <f t="shared" si="13"/>
        <v>1169</v>
      </c>
      <c r="P55" s="70">
        <v>166</v>
      </c>
      <c r="Q55" s="70">
        <v>1003</v>
      </c>
      <c r="R55" s="73">
        <f t="shared" si="14"/>
        <v>1894</v>
      </c>
      <c r="S55" s="70">
        <v>1795</v>
      </c>
      <c r="T55" s="70">
        <v>99</v>
      </c>
    </row>
    <row r="56" spans="1:27" s="38" customFormat="1" ht="21" customHeight="1" x14ac:dyDescent="0.2">
      <c r="A56" s="9" t="s">
        <v>133</v>
      </c>
      <c r="B56" s="36">
        <f t="shared" si="8"/>
        <v>21223</v>
      </c>
      <c r="C56" s="36">
        <f t="shared" si="9"/>
        <v>323</v>
      </c>
      <c r="D56" s="10">
        <v>288</v>
      </c>
      <c r="E56" s="10">
        <v>35</v>
      </c>
      <c r="F56" s="36">
        <f t="shared" si="10"/>
        <v>14084</v>
      </c>
      <c r="G56" s="10">
        <v>182</v>
      </c>
      <c r="H56" s="10">
        <v>13902</v>
      </c>
      <c r="I56" s="36">
        <f t="shared" si="11"/>
        <v>1119</v>
      </c>
      <c r="J56" s="10">
        <v>784</v>
      </c>
      <c r="K56" s="10">
        <v>335</v>
      </c>
      <c r="L56" s="36">
        <f t="shared" si="12"/>
        <v>2369</v>
      </c>
      <c r="M56" s="10">
        <v>341</v>
      </c>
      <c r="N56" s="10">
        <v>2028</v>
      </c>
      <c r="O56" s="36">
        <f t="shared" si="13"/>
        <v>1201</v>
      </c>
      <c r="P56" s="10">
        <v>140</v>
      </c>
      <c r="Q56" s="10">
        <v>1061</v>
      </c>
      <c r="R56" s="36">
        <f t="shared" si="14"/>
        <v>2127</v>
      </c>
      <c r="S56" s="10">
        <v>2020</v>
      </c>
      <c r="T56" s="10">
        <v>107</v>
      </c>
    </row>
    <row r="57" spans="1:27" s="38" customFormat="1" ht="21" customHeight="1" x14ac:dyDescent="0.2">
      <c r="A57" s="69" t="s">
        <v>134</v>
      </c>
      <c r="B57" s="74">
        <f t="shared" si="8"/>
        <v>19803</v>
      </c>
      <c r="C57" s="74">
        <f t="shared" si="9"/>
        <v>477</v>
      </c>
      <c r="D57" s="71">
        <v>447</v>
      </c>
      <c r="E57" s="71">
        <v>30</v>
      </c>
      <c r="F57" s="74">
        <f t="shared" si="10"/>
        <v>12740</v>
      </c>
      <c r="G57" s="71">
        <v>174</v>
      </c>
      <c r="H57" s="71">
        <v>12566</v>
      </c>
      <c r="I57" s="74">
        <f t="shared" si="11"/>
        <v>1189</v>
      </c>
      <c r="J57" s="71">
        <v>825</v>
      </c>
      <c r="K57" s="71">
        <v>364</v>
      </c>
      <c r="L57" s="74">
        <f t="shared" si="12"/>
        <v>2176</v>
      </c>
      <c r="M57" s="71">
        <v>324</v>
      </c>
      <c r="N57" s="71">
        <v>1852</v>
      </c>
      <c r="O57" s="74">
        <f t="shared" si="13"/>
        <v>1510</v>
      </c>
      <c r="P57" s="71">
        <v>136</v>
      </c>
      <c r="Q57" s="71">
        <v>1374</v>
      </c>
      <c r="R57" s="74">
        <f t="shared" si="14"/>
        <v>1711</v>
      </c>
      <c r="S57" s="71">
        <v>1613</v>
      </c>
      <c r="T57" s="71">
        <v>98</v>
      </c>
    </row>
    <row r="58" spans="1:27" s="38" customFormat="1" ht="21" customHeight="1" x14ac:dyDescent="0.2">
      <c r="A58" s="9" t="s">
        <v>135</v>
      </c>
      <c r="B58" s="36">
        <f t="shared" ref="B58:B61" si="15">+C58+F58+I58+L58+O58+R58</f>
        <v>22827</v>
      </c>
      <c r="C58" s="36">
        <f t="shared" ref="C58:C61" si="16">+D58+E58</f>
        <v>492</v>
      </c>
      <c r="D58" s="10">
        <v>460</v>
      </c>
      <c r="E58" s="10">
        <v>32</v>
      </c>
      <c r="F58" s="36">
        <f t="shared" ref="F58:F61" si="17">+G58+H58</f>
        <v>14294</v>
      </c>
      <c r="G58" s="10">
        <v>198</v>
      </c>
      <c r="H58" s="10">
        <v>14096</v>
      </c>
      <c r="I58" s="36">
        <f t="shared" ref="I58:I61" si="18">+J58+K58</f>
        <v>1264</v>
      </c>
      <c r="J58" s="10">
        <v>872</v>
      </c>
      <c r="K58" s="10">
        <v>392</v>
      </c>
      <c r="L58" s="36">
        <f t="shared" ref="L58:L61" si="19">+M58+N58</f>
        <v>2478</v>
      </c>
      <c r="M58" s="10">
        <v>367</v>
      </c>
      <c r="N58" s="10">
        <v>2111</v>
      </c>
      <c r="O58" s="36">
        <f t="shared" ref="O58:O61" si="20">+P58+Q58</f>
        <v>1560</v>
      </c>
      <c r="P58" s="10">
        <v>186</v>
      </c>
      <c r="Q58" s="10">
        <v>1374</v>
      </c>
      <c r="R58" s="36">
        <f t="shared" ref="R58:R61" si="21">+S58+T58</f>
        <v>2739</v>
      </c>
      <c r="S58" s="10">
        <v>2393</v>
      </c>
      <c r="T58" s="10">
        <v>346</v>
      </c>
    </row>
    <row r="59" spans="1:27" s="38" customFormat="1" ht="21" customHeight="1" x14ac:dyDescent="0.2">
      <c r="A59" s="69" t="s">
        <v>136</v>
      </c>
      <c r="B59" s="73">
        <f t="shared" si="15"/>
        <v>23038</v>
      </c>
      <c r="C59" s="73">
        <f t="shared" si="16"/>
        <v>520</v>
      </c>
      <c r="D59" s="70">
        <v>488</v>
      </c>
      <c r="E59" s="70">
        <v>32</v>
      </c>
      <c r="F59" s="73">
        <f t="shared" si="17"/>
        <v>14597</v>
      </c>
      <c r="G59" s="70">
        <v>216</v>
      </c>
      <c r="H59" s="70">
        <v>14381</v>
      </c>
      <c r="I59" s="73">
        <f t="shared" si="18"/>
        <v>1328</v>
      </c>
      <c r="J59" s="70">
        <v>931</v>
      </c>
      <c r="K59" s="70">
        <v>397</v>
      </c>
      <c r="L59" s="73">
        <f t="shared" si="19"/>
        <v>2142</v>
      </c>
      <c r="M59" s="70">
        <v>394</v>
      </c>
      <c r="N59" s="70">
        <v>1748</v>
      </c>
      <c r="O59" s="73">
        <f t="shared" si="20"/>
        <v>1901</v>
      </c>
      <c r="P59" s="70">
        <v>239</v>
      </c>
      <c r="Q59" s="70">
        <v>1662</v>
      </c>
      <c r="R59" s="73">
        <f t="shared" si="21"/>
        <v>2550</v>
      </c>
      <c r="S59" s="70">
        <v>2317</v>
      </c>
      <c r="T59" s="70">
        <v>233</v>
      </c>
    </row>
    <row r="60" spans="1:27" s="38" customFormat="1" ht="21" customHeight="1" x14ac:dyDescent="0.2">
      <c r="A60" s="9" t="s">
        <v>137</v>
      </c>
      <c r="B60" s="36">
        <f t="shared" si="15"/>
        <v>23748</v>
      </c>
      <c r="C60" s="36">
        <f t="shared" si="16"/>
        <v>650</v>
      </c>
      <c r="D60" s="10">
        <v>616</v>
      </c>
      <c r="E60" s="10">
        <v>34</v>
      </c>
      <c r="F60" s="36">
        <f t="shared" si="17"/>
        <v>14560</v>
      </c>
      <c r="G60" s="10">
        <v>207</v>
      </c>
      <c r="H60" s="10">
        <v>14353</v>
      </c>
      <c r="I60" s="36">
        <f t="shared" si="18"/>
        <v>1316</v>
      </c>
      <c r="J60" s="10">
        <v>920</v>
      </c>
      <c r="K60" s="10">
        <v>396</v>
      </c>
      <c r="L60" s="36">
        <f t="shared" si="19"/>
        <v>2392</v>
      </c>
      <c r="M60" s="10">
        <v>341</v>
      </c>
      <c r="N60" s="10">
        <v>2051</v>
      </c>
      <c r="O60" s="36">
        <f t="shared" si="20"/>
        <v>2029</v>
      </c>
      <c r="P60" s="10">
        <v>417</v>
      </c>
      <c r="Q60" s="10">
        <v>1612</v>
      </c>
      <c r="R60" s="36">
        <f t="shared" si="21"/>
        <v>2801</v>
      </c>
      <c r="S60" s="10">
        <v>2685</v>
      </c>
      <c r="T60" s="10">
        <v>116</v>
      </c>
    </row>
    <row r="61" spans="1:27" s="38" customFormat="1" ht="21" customHeight="1" x14ac:dyDescent="0.2">
      <c r="A61" s="69" t="s">
        <v>138</v>
      </c>
      <c r="B61" s="74">
        <f t="shared" si="15"/>
        <v>22472</v>
      </c>
      <c r="C61" s="74">
        <f t="shared" si="16"/>
        <v>760</v>
      </c>
      <c r="D61" s="71">
        <v>710</v>
      </c>
      <c r="E61" s="71">
        <v>50</v>
      </c>
      <c r="F61" s="74">
        <f t="shared" si="17"/>
        <v>13513</v>
      </c>
      <c r="G61" s="71">
        <v>188</v>
      </c>
      <c r="H61" s="71">
        <v>13325</v>
      </c>
      <c r="I61" s="74">
        <f t="shared" si="18"/>
        <v>1297</v>
      </c>
      <c r="J61" s="71">
        <v>914</v>
      </c>
      <c r="K61" s="71">
        <v>383</v>
      </c>
      <c r="L61" s="74">
        <f t="shared" si="19"/>
        <v>2208</v>
      </c>
      <c r="M61" s="71">
        <v>329</v>
      </c>
      <c r="N61" s="71">
        <v>1879</v>
      </c>
      <c r="O61" s="74">
        <f t="shared" si="20"/>
        <v>2096</v>
      </c>
      <c r="P61" s="71">
        <v>852</v>
      </c>
      <c r="Q61" s="71">
        <v>1244</v>
      </c>
      <c r="R61" s="74">
        <f t="shared" si="21"/>
        <v>2598</v>
      </c>
      <c r="S61" s="71">
        <v>2511</v>
      </c>
      <c r="T61" s="71">
        <v>87</v>
      </c>
    </row>
    <row r="62" spans="1:27" s="38" customFormat="1" ht="21" customHeight="1" x14ac:dyDescent="0.2">
      <c r="A62" s="9" t="s">
        <v>139</v>
      </c>
      <c r="B62" s="36">
        <f t="shared" ref="B62:B69" si="22">+C62+F62+I62+L62+O62+R62</f>
        <v>25467</v>
      </c>
      <c r="C62" s="36">
        <f t="shared" ref="C62:C69" si="23">+D62+E62</f>
        <v>810</v>
      </c>
      <c r="D62" s="10">
        <v>756</v>
      </c>
      <c r="E62" s="10">
        <v>54</v>
      </c>
      <c r="F62" s="36">
        <f t="shared" ref="F62:F69" si="24">+G62+H62</f>
        <v>15676</v>
      </c>
      <c r="G62" s="10">
        <v>200</v>
      </c>
      <c r="H62" s="10">
        <v>15476</v>
      </c>
      <c r="I62" s="36">
        <f t="shared" ref="I62:I69" si="25">+J62+K62</f>
        <v>1376</v>
      </c>
      <c r="J62" s="10">
        <v>945</v>
      </c>
      <c r="K62" s="10">
        <v>431</v>
      </c>
      <c r="L62" s="36">
        <f t="shared" ref="L62:L69" si="26">+M62+N62</f>
        <v>2903</v>
      </c>
      <c r="M62" s="10">
        <v>336</v>
      </c>
      <c r="N62" s="10">
        <v>2567</v>
      </c>
      <c r="O62" s="36">
        <f t="shared" ref="O62:O69" si="27">+P62+Q62</f>
        <v>1664</v>
      </c>
      <c r="P62" s="10">
        <v>278</v>
      </c>
      <c r="Q62" s="10">
        <v>1386</v>
      </c>
      <c r="R62" s="36">
        <f t="shared" ref="R62:R69" si="28">+S62+T62</f>
        <v>3038</v>
      </c>
      <c r="S62" s="10">
        <v>2791</v>
      </c>
      <c r="T62" s="10">
        <v>247</v>
      </c>
    </row>
    <row r="63" spans="1:27" s="38" customFormat="1" ht="21" customHeight="1" x14ac:dyDescent="0.2">
      <c r="A63" s="69" t="s">
        <v>140</v>
      </c>
      <c r="B63" s="73">
        <f t="shared" si="22"/>
        <v>27089</v>
      </c>
      <c r="C63" s="73">
        <f t="shared" si="23"/>
        <v>841</v>
      </c>
      <c r="D63" s="70">
        <v>802</v>
      </c>
      <c r="E63" s="70">
        <v>39</v>
      </c>
      <c r="F63" s="73">
        <f t="shared" si="24"/>
        <v>16779</v>
      </c>
      <c r="G63" s="70">
        <v>246</v>
      </c>
      <c r="H63" s="70">
        <v>16533</v>
      </c>
      <c r="I63" s="73">
        <f t="shared" si="25"/>
        <v>1584</v>
      </c>
      <c r="J63" s="70">
        <v>1092</v>
      </c>
      <c r="K63" s="70">
        <v>492</v>
      </c>
      <c r="L63" s="73">
        <f t="shared" si="26"/>
        <v>2727</v>
      </c>
      <c r="M63" s="70">
        <v>533</v>
      </c>
      <c r="N63" s="70">
        <v>2194</v>
      </c>
      <c r="O63" s="73">
        <f t="shared" si="27"/>
        <v>1937</v>
      </c>
      <c r="P63" s="70">
        <v>376</v>
      </c>
      <c r="Q63" s="70">
        <v>1561</v>
      </c>
      <c r="R63" s="73">
        <f t="shared" si="28"/>
        <v>3221</v>
      </c>
      <c r="S63" s="70">
        <v>3046</v>
      </c>
      <c r="T63" s="70">
        <v>175</v>
      </c>
    </row>
    <row r="64" spans="1:27" s="38" customFormat="1" ht="21" customHeight="1" x14ac:dyDescent="0.2">
      <c r="A64" s="9" t="s">
        <v>141</v>
      </c>
      <c r="B64" s="36">
        <f t="shared" si="22"/>
        <v>28797</v>
      </c>
      <c r="C64" s="36">
        <f t="shared" si="23"/>
        <v>845</v>
      </c>
      <c r="D64" s="10">
        <v>795</v>
      </c>
      <c r="E64" s="10">
        <v>50</v>
      </c>
      <c r="F64" s="36">
        <f t="shared" si="24"/>
        <v>18038</v>
      </c>
      <c r="G64" s="10">
        <v>313</v>
      </c>
      <c r="H64" s="10">
        <v>17725</v>
      </c>
      <c r="I64" s="36">
        <f t="shared" si="25"/>
        <v>1744</v>
      </c>
      <c r="J64" s="10">
        <v>1217</v>
      </c>
      <c r="K64" s="10">
        <v>527</v>
      </c>
      <c r="L64" s="36">
        <f t="shared" si="26"/>
        <v>3071</v>
      </c>
      <c r="M64" s="10">
        <v>450</v>
      </c>
      <c r="N64" s="10">
        <v>2621</v>
      </c>
      <c r="O64" s="36">
        <f t="shared" si="27"/>
        <v>1939</v>
      </c>
      <c r="P64" s="10">
        <v>320</v>
      </c>
      <c r="Q64" s="10">
        <v>1619</v>
      </c>
      <c r="R64" s="36">
        <f t="shared" si="28"/>
        <v>3160</v>
      </c>
      <c r="S64" s="10">
        <v>3070</v>
      </c>
      <c r="T64" s="10">
        <v>90</v>
      </c>
    </row>
    <row r="65" spans="1:20" s="38" customFormat="1" ht="21" customHeight="1" x14ac:dyDescent="0.2">
      <c r="A65" s="69" t="s">
        <v>142</v>
      </c>
      <c r="B65" s="74">
        <f t="shared" si="22"/>
        <v>30623</v>
      </c>
      <c r="C65" s="74">
        <f t="shared" si="23"/>
        <v>930</v>
      </c>
      <c r="D65" s="71">
        <v>871</v>
      </c>
      <c r="E65" s="71">
        <v>59</v>
      </c>
      <c r="F65" s="74">
        <f t="shared" si="24"/>
        <v>18653</v>
      </c>
      <c r="G65" s="71">
        <v>383</v>
      </c>
      <c r="H65" s="71">
        <v>18270</v>
      </c>
      <c r="I65" s="74">
        <f t="shared" si="25"/>
        <v>1786</v>
      </c>
      <c r="J65" s="71">
        <v>1257</v>
      </c>
      <c r="K65" s="71">
        <v>529</v>
      </c>
      <c r="L65" s="74">
        <f t="shared" si="26"/>
        <v>3292</v>
      </c>
      <c r="M65" s="71">
        <v>365</v>
      </c>
      <c r="N65" s="71">
        <v>2927</v>
      </c>
      <c r="O65" s="74">
        <f t="shared" si="27"/>
        <v>2525</v>
      </c>
      <c r="P65" s="71">
        <v>729</v>
      </c>
      <c r="Q65" s="71">
        <v>1796</v>
      </c>
      <c r="R65" s="74">
        <f t="shared" si="28"/>
        <v>3437</v>
      </c>
      <c r="S65" s="71">
        <v>3351</v>
      </c>
      <c r="T65" s="71">
        <v>86</v>
      </c>
    </row>
    <row r="66" spans="1:20" s="38" customFormat="1" ht="21" customHeight="1" x14ac:dyDescent="0.2">
      <c r="A66" s="35" t="s">
        <v>143</v>
      </c>
      <c r="B66" s="36">
        <f t="shared" si="22"/>
        <v>32450</v>
      </c>
      <c r="C66" s="36">
        <f t="shared" si="23"/>
        <v>968</v>
      </c>
      <c r="D66" s="36">
        <v>908</v>
      </c>
      <c r="E66" s="36">
        <v>60</v>
      </c>
      <c r="F66" s="36">
        <f t="shared" si="24"/>
        <v>19650</v>
      </c>
      <c r="G66" s="36">
        <v>432</v>
      </c>
      <c r="H66" s="36">
        <v>19218</v>
      </c>
      <c r="I66" s="36">
        <f t="shared" si="25"/>
        <v>1823</v>
      </c>
      <c r="J66" s="36">
        <v>1274</v>
      </c>
      <c r="K66" s="36">
        <v>549</v>
      </c>
      <c r="L66" s="36">
        <f t="shared" si="26"/>
        <v>3347</v>
      </c>
      <c r="M66" s="36">
        <v>589</v>
      </c>
      <c r="N66" s="36">
        <v>2758</v>
      </c>
      <c r="O66" s="36">
        <f t="shared" si="27"/>
        <v>2786</v>
      </c>
      <c r="P66" s="36">
        <v>811</v>
      </c>
      <c r="Q66" s="36">
        <v>1975</v>
      </c>
      <c r="R66" s="36">
        <f t="shared" si="28"/>
        <v>3876</v>
      </c>
      <c r="S66" s="36">
        <v>3454</v>
      </c>
      <c r="T66" s="36">
        <v>422</v>
      </c>
    </row>
    <row r="67" spans="1:20" s="38" customFormat="1" ht="21" customHeight="1" x14ac:dyDescent="0.2">
      <c r="A67" s="72" t="s">
        <v>144</v>
      </c>
      <c r="B67" s="73">
        <f t="shared" si="22"/>
        <v>30877</v>
      </c>
      <c r="C67" s="73">
        <f t="shared" si="23"/>
        <v>921</v>
      </c>
      <c r="D67" s="73">
        <v>861</v>
      </c>
      <c r="E67" s="73">
        <v>60</v>
      </c>
      <c r="F67" s="73">
        <f t="shared" si="24"/>
        <v>18739</v>
      </c>
      <c r="G67" s="73">
        <v>338</v>
      </c>
      <c r="H67" s="73">
        <v>18401</v>
      </c>
      <c r="I67" s="73">
        <f t="shared" si="25"/>
        <v>2333</v>
      </c>
      <c r="J67" s="73">
        <v>1794</v>
      </c>
      <c r="K67" s="73">
        <v>539</v>
      </c>
      <c r="L67" s="73">
        <f t="shared" si="26"/>
        <v>2897</v>
      </c>
      <c r="M67" s="73">
        <v>540</v>
      </c>
      <c r="N67" s="73">
        <v>2357</v>
      </c>
      <c r="O67" s="73">
        <f t="shared" si="27"/>
        <v>2476</v>
      </c>
      <c r="P67" s="73">
        <v>720</v>
      </c>
      <c r="Q67" s="73">
        <v>1756</v>
      </c>
      <c r="R67" s="73">
        <f t="shared" si="28"/>
        <v>3511</v>
      </c>
      <c r="S67" s="73">
        <v>3257</v>
      </c>
      <c r="T67" s="73">
        <v>254</v>
      </c>
    </row>
    <row r="68" spans="1:20" s="38" customFormat="1" ht="21" customHeight="1" x14ac:dyDescent="0.2">
      <c r="A68" s="35" t="s">
        <v>145</v>
      </c>
      <c r="B68" s="36">
        <f t="shared" si="22"/>
        <v>30883</v>
      </c>
      <c r="C68" s="36">
        <f t="shared" si="23"/>
        <v>872</v>
      </c>
      <c r="D68" s="36">
        <v>816</v>
      </c>
      <c r="E68" s="36">
        <v>56</v>
      </c>
      <c r="F68" s="36">
        <f t="shared" si="24"/>
        <v>18805</v>
      </c>
      <c r="G68" s="36">
        <v>406</v>
      </c>
      <c r="H68" s="36">
        <v>18399</v>
      </c>
      <c r="I68" s="36">
        <f t="shared" si="25"/>
        <v>1932</v>
      </c>
      <c r="J68" s="36">
        <v>1385</v>
      </c>
      <c r="K68" s="36">
        <v>547</v>
      </c>
      <c r="L68" s="36">
        <f t="shared" si="26"/>
        <v>3158</v>
      </c>
      <c r="M68" s="36">
        <v>516</v>
      </c>
      <c r="N68" s="36">
        <v>2642</v>
      </c>
      <c r="O68" s="36">
        <f t="shared" si="27"/>
        <v>2795</v>
      </c>
      <c r="P68" s="36">
        <v>629</v>
      </c>
      <c r="Q68" s="36">
        <v>2166</v>
      </c>
      <c r="R68" s="36">
        <f t="shared" si="28"/>
        <v>3321</v>
      </c>
      <c r="S68" s="36">
        <v>3194</v>
      </c>
      <c r="T68" s="36">
        <v>127</v>
      </c>
    </row>
    <row r="69" spans="1:20" s="38" customFormat="1" ht="21" customHeight="1" x14ac:dyDescent="0.2">
      <c r="A69" s="72" t="s">
        <v>146</v>
      </c>
      <c r="B69" s="74">
        <f t="shared" si="22"/>
        <v>28741</v>
      </c>
      <c r="C69" s="74">
        <f t="shared" si="23"/>
        <v>758</v>
      </c>
      <c r="D69" s="74">
        <v>688</v>
      </c>
      <c r="E69" s="74">
        <v>70</v>
      </c>
      <c r="F69" s="74">
        <f t="shared" si="24"/>
        <v>17457</v>
      </c>
      <c r="G69" s="74">
        <v>380</v>
      </c>
      <c r="H69" s="74">
        <v>17077</v>
      </c>
      <c r="I69" s="74">
        <f t="shared" si="25"/>
        <v>1978</v>
      </c>
      <c r="J69" s="74">
        <v>1424</v>
      </c>
      <c r="K69" s="74">
        <v>554</v>
      </c>
      <c r="L69" s="74">
        <f t="shared" si="26"/>
        <v>2972</v>
      </c>
      <c r="M69" s="74">
        <v>336</v>
      </c>
      <c r="N69" s="74">
        <v>2636</v>
      </c>
      <c r="O69" s="74">
        <f t="shared" si="27"/>
        <v>2168</v>
      </c>
      <c r="P69" s="74">
        <v>643</v>
      </c>
      <c r="Q69" s="74">
        <v>1525</v>
      </c>
      <c r="R69" s="74">
        <f t="shared" si="28"/>
        <v>3408</v>
      </c>
      <c r="S69" s="74">
        <v>3291</v>
      </c>
      <c r="T69" s="74">
        <v>117</v>
      </c>
    </row>
    <row r="70" spans="1:20" s="38" customFormat="1" ht="21" customHeight="1" x14ac:dyDescent="0.2">
      <c r="A70" s="35" t="s">
        <v>148</v>
      </c>
      <c r="B70" s="36">
        <f t="shared" ref="B70:B73" si="29">+C70+F70+I70+L70+O70+R70</f>
        <v>31360</v>
      </c>
      <c r="C70" s="36">
        <f t="shared" ref="C70:C73" si="30">+D70+E70</f>
        <v>1078</v>
      </c>
      <c r="D70" s="36">
        <v>1017</v>
      </c>
      <c r="E70" s="36">
        <v>61</v>
      </c>
      <c r="F70" s="36">
        <f t="shared" ref="F70:F73" si="31">+G70+H70</f>
        <v>19236</v>
      </c>
      <c r="G70" s="36">
        <v>421</v>
      </c>
      <c r="H70" s="36">
        <v>18815</v>
      </c>
      <c r="I70" s="36">
        <f t="shared" ref="I70:I73" si="32">+J70+K70</f>
        <v>1985</v>
      </c>
      <c r="J70" s="36">
        <v>1455</v>
      </c>
      <c r="K70" s="36">
        <v>530</v>
      </c>
      <c r="L70" s="36">
        <f t="shared" ref="L70:L73" si="33">+M70+N70</f>
        <v>2869</v>
      </c>
      <c r="M70" s="36">
        <v>354</v>
      </c>
      <c r="N70" s="36">
        <v>2515</v>
      </c>
      <c r="O70" s="36">
        <f t="shared" ref="O70:O73" si="34">+P70+Q70</f>
        <v>2251</v>
      </c>
      <c r="P70" s="36">
        <v>774</v>
      </c>
      <c r="Q70" s="36">
        <v>1477</v>
      </c>
      <c r="R70" s="36">
        <f t="shared" ref="R70:R73" si="35">+S70+T70</f>
        <v>3941</v>
      </c>
      <c r="S70" s="36">
        <v>3407</v>
      </c>
      <c r="T70" s="36">
        <v>534</v>
      </c>
    </row>
    <row r="71" spans="1:20" s="38" customFormat="1" ht="21" customHeight="1" x14ac:dyDescent="0.2">
      <c r="A71" s="72" t="s">
        <v>149</v>
      </c>
      <c r="B71" s="73">
        <f t="shared" si="29"/>
        <v>31621</v>
      </c>
      <c r="C71" s="73">
        <f t="shared" si="30"/>
        <v>812</v>
      </c>
      <c r="D71" s="73">
        <v>751</v>
      </c>
      <c r="E71" s="73">
        <v>61</v>
      </c>
      <c r="F71" s="73">
        <f t="shared" si="31"/>
        <v>19488</v>
      </c>
      <c r="G71" s="73">
        <v>481</v>
      </c>
      <c r="H71" s="73">
        <v>19007</v>
      </c>
      <c r="I71" s="73">
        <f t="shared" si="32"/>
        <v>2098</v>
      </c>
      <c r="J71" s="73">
        <v>1581</v>
      </c>
      <c r="K71" s="73">
        <v>517</v>
      </c>
      <c r="L71" s="73">
        <f t="shared" si="33"/>
        <v>2803</v>
      </c>
      <c r="M71" s="73">
        <v>373</v>
      </c>
      <c r="N71" s="73">
        <v>2430</v>
      </c>
      <c r="O71" s="73">
        <f t="shared" si="34"/>
        <v>2529</v>
      </c>
      <c r="P71" s="73">
        <v>904</v>
      </c>
      <c r="Q71" s="73">
        <v>1625</v>
      </c>
      <c r="R71" s="73">
        <f t="shared" si="35"/>
        <v>3891</v>
      </c>
      <c r="S71" s="73">
        <v>3515</v>
      </c>
      <c r="T71" s="73">
        <v>376</v>
      </c>
    </row>
    <row r="72" spans="1:20" s="38" customFormat="1" ht="21" customHeight="1" x14ac:dyDescent="0.2">
      <c r="A72" s="35" t="s">
        <v>150</v>
      </c>
      <c r="B72" s="36">
        <f t="shared" si="29"/>
        <v>30487</v>
      </c>
      <c r="C72" s="36">
        <f t="shared" si="30"/>
        <v>768</v>
      </c>
      <c r="D72" s="36">
        <v>725</v>
      </c>
      <c r="E72" s="36">
        <v>43</v>
      </c>
      <c r="F72" s="36">
        <f t="shared" si="31"/>
        <v>18524</v>
      </c>
      <c r="G72" s="36">
        <v>449</v>
      </c>
      <c r="H72" s="36">
        <v>18075</v>
      </c>
      <c r="I72" s="36">
        <f t="shared" si="32"/>
        <v>2088</v>
      </c>
      <c r="J72" s="36">
        <v>1585</v>
      </c>
      <c r="K72" s="36">
        <v>503</v>
      </c>
      <c r="L72" s="36">
        <f t="shared" si="33"/>
        <v>3061</v>
      </c>
      <c r="M72" s="36">
        <v>413</v>
      </c>
      <c r="N72" s="36">
        <v>2648</v>
      </c>
      <c r="O72" s="36">
        <f t="shared" si="34"/>
        <v>2676</v>
      </c>
      <c r="P72" s="36">
        <v>791</v>
      </c>
      <c r="Q72" s="36">
        <v>1885</v>
      </c>
      <c r="R72" s="36">
        <f t="shared" si="35"/>
        <v>3370</v>
      </c>
      <c r="S72" s="36">
        <v>3239</v>
      </c>
      <c r="T72" s="36">
        <v>131</v>
      </c>
    </row>
    <row r="73" spans="1:20" s="38" customFormat="1" ht="21" customHeight="1" x14ac:dyDescent="0.2">
      <c r="A73" s="72" t="s">
        <v>151</v>
      </c>
      <c r="B73" s="74">
        <f t="shared" si="29"/>
        <v>29924</v>
      </c>
      <c r="C73" s="74">
        <f t="shared" si="30"/>
        <v>815</v>
      </c>
      <c r="D73" s="74">
        <v>769</v>
      </c>
      <c r="E73" s="74">
        <v>46</v>
      </c>
      <c r="F73" s="74">
        <f t="shared" si="31"/>
        <v>17319</v>
      </c>
      <c r="G73" s="74">
        <v>402</v>
      </c>
      <c r="H73" s="74">
        <v>16917</v>
      </c>
      <c r="I73" s="74">
        <f t="shared" si="32"/>
        <v>2199</v>
      </c>
      <c r="J73" s="74">
        <v>1641</v>
      </c>
      <c r="K73" s="74">
        <v>558</v>
      </c>
      <c r="L73" s="74">
        <f t="shared" si="33"/>
        <v>3225</v>
      </c>
      <c r="M73" s="74">
        <v>399</v>
      </c>
      <c r="N73" s="74">
        <v>2826</v>
      </c>
      <c r="O73" s="74">
        <f t="shared" si="34"/>
        <v>2749</v>
      </c>
      <c r="P73" s="74">
        <v>816</v>
      </c>
      <c r="Q73" s="74">
        <v>1933</v>
      </c>
      <c r="R73" s="74">
        <f t="shared" si="35"/>
        <v>3617</v>
      </c>
      <c r="S73" s="74">
        <v>3532</v>
      </c>
      <c r="T73" s="74">
        <v>85</v>
      </c>
    </row>
    <row r="74" spans="1:20" s="38" customFormat="1" ht="21" customHeight="1" x14ac:dyDescent="0.2">
      <c r="A74" s="35" t="s">
        <v>152</v>
      </c>
      <c r="B74" s="36">
        <f t="shared" ref="B74:B77" si="36">+C74+F74+I74+L74+O74+R74</f>
        <v>31213</v>
      </c>
      <c r="C74" s="36">
        <f t="shared" ref="C74:C77" si="37">+D74+E74</f>
        <v>644</v>
      </c>
      <c r="D74" s="36">
        <v>600</v>
      </c>
      <c r="E74" s="36">
        <v>44</v>
      </c>
      <c r="F74" s="36">
        <f t="shared" ref="F74:F77" si="38">+G74+H74</f>
        <v>17660</v>
      </c>
      <c r="G74" s="36">
        <v>411</v>
      </c>
      <c r="H74" s="36">
        <v>17249</v>
      </c>
      <c r="I74" s="36">
        <f t="shared" ref="I74:I77" si="39">+J74+K74</f>
        <v>2125</v>
      </c>
      <c r="J74" s="36">
        <v>1580</v>
      </c>
      <c r="K74" s="36">
        <v>545</v>
      </c>
      <c r="L74" s="36">
        <f t="shared" ref="L74:L77" si="40">+M74+N74</f>
        <v>4264</v>
      </c>
      <c r="M74" s="36">
        <v>638</v>
      </c>
      <c r="N74" s="36">
        <v>3626</v>
      </c>
      <c r="O74" s="36">
        <f t="shared" ref="O74:O77" si="41">+P74+Q74</f>
        <v>2915</v>
      </c>
      <c r="P74" s="36">
        <v>919</v>
      </c>
      <c r="Q74" s="36">
        <v>1996</v>
      </c>
      <c r="R74" s="36">
        <f t="shared" ref="R74:R77" si="42">+S74+T74</f>
        <v>3605</v>
      </c>
      <c r="S74" s="36">
        <v>3401</v>
      </c>
      <c r="T74" s="36">
        <v>204</v>
      </c>
    </row>
    <row r="75" spans="1:20" s="38" customFormat="1" ht="21" customHeight="1" x14ac:dyDescent="0.2">
      <c r="A75" s="72" t="s">
        <v>153</v>
      </c>
      <c r="B75" s="73">
        <f t="shared" si="36"/>
        <v>29860</v>
      </c>
      <c r="C75" s="73">
        <f t="shared" si="37"/>
        <v>631</v>
      </c>
      <c r="D75" s="73">
        <v>581</v>
      </c>
      <c r="E75" s="73">
        <v>50</v>
      </c>
      <c r="F75" s="73">
        <f t="shared" si="38"/>
        <v>16901</v>
      </c>
      <c r="G75" s="73">
        <v>389</v>
      </c>
      <c r="H75" s="73">
        <v>16512</v>
      </c>
      <c r="I75" s="73">
        <f t="shared" si="39"/>
        <v>2204</v>
      </c>
      <c r="J75" s="73">
        <v>1658</v>
      </c>
      <c r="K75" s="73">
        <v>546</v>
      </c>
      <c r="L75" s="73">
        <f t="shared" si="40"/>
        <v>4040</v>
      </c>
      <c r="M75" s="73">
        <v>719</v>
      </c>
      <c r="N75" s="73">
        <v>3321</v>
      </c>
      <c r="O75" s="73">
        <f t="shared" si="41"/>
        <v>2397</v>
      </c>
      <c r="P75" s="73">
        <v>877</v>
      </c>
      <c r="Q75" s="73">
        <v>1520</v>
      </c>
      <c r="R75" s="73">
        <f t="shared" si="42"/>
        <v>3687</v>
      </c>
      <c r="S75" s="73">
        <v>3511</v>
      </c>
      <c r="T75" s="73">
        <v>176</v>
      </c>
    </row>
    <row r="76" spans="1:20" s="38" customFormat="1" ht="21" customHeight="1" x14ac:dyDescent="0.2">
      <c r="A76" s="35" t="s">
        <v>154</v>
      </c>
      <c r="B76" s="36">
        <f t="shared" si="36"/>
        <v>32809</v>
      </c>
      <c r="C76" s="36">
        <f t="shared" si="37"/>
        <v>719</v>
      </c>
      <c r="D76" s="36">
        <v>671</v>
      </c>
      <c r="E76" s="36">
        <v>48</v>
      </c>
      <c r="F76" s="36">
        <f t="shared" si="38"/>
        <v>19058</v>
      </c>
      <c r="G76" s="36">
        <v>405</v>
      </c>
      <c r="H76" s="36">
        <v>18653</v>
      </c>
      <c r="I76" s="36">
        <f t="shared" si="39"/>
        <v>2261</v>
      </c>
      <c r="J76" s="36">
        <v>1642</v>
      </c>
      <c r="K76" s="36">
        <v>619</v>
      </c>
      <c r="L76" s="36">
        <f t="shared" si="40"/>
        <v>4687</v>
      </c>
      <c r="M76" s="36">
        <v>503</v>
      </c>
      <c r="N76" s="36">
        <v>4184</v>
      </c>
      <c r="O76" s="36">
        <f t="shared" si="41"/>
        <v>2457</v>
      </c>
      <c r="P76" s="36">
        <v>912</v>
      </c>
      <c r="Q76" s="36">
        <v>1545</v>
      </c>
      <c r="R76" s="36">
        <f t="shared" si="42"/>
        <v>3627</v>
      </c>
      <c r="S76" s="36">
        <v>3534</v>
      </c>
      <c r="T76" s="36">
        <v>93</v>
      </c>
    </row>
    <row r="77" spans="1:20" s="38" customFormat="1" ht="21" customHeight="1" x14ac:dyDescent="0.2">
      <c r="A77" s="72" t="s">
        <v>155</v>
      </c>
      <c r="B77" s="74">
        <f t="shared" si="36"/>
        <v>43601</v>
      </c>
      <c r="C77" s="74">
        <f t="shared" si="37"/>
        <v>760</v>
      </c>
      <c r="D77" s="74">
        <v>708</v>
      </c>
      <c r="E77" s="74">
        <v>52</v>
      </c>
      <c r="F77" s="74">
        <f t="shared" si="38"/>
        <v>19438</v>
      </c>
      <c r="G77" s="74">
        <v>520</v>
      </c>
      <c r="H77" s="74">
        <v>18918</v>
      </c>
      <c r="I77" s="74">
        <f t="shared" si="39"/>
        <v>2215</v>
      </c>
      <c r="J77" s="74">
        <v>1573</v>
      </c>
      <c r="K77" s="74">
        <v>642</v>
      </c>
      <c r="L77" s="74">
        <f t="shared" si="40"/>
        <v>5703</v>
      </c>
      <c r="M77" s="74">
        <v>618</v>
      </c>
      <c r="N77" s="74">
        <v>5085</v>
      </c>
      <c r="O77" s="74">
        <f t="shared" si="41"/>
        <v>11570</v>
      </c>
      <c r="P77" s="74">
        <v>9832</v>
      </c>
      <c r="Q77" s="74">
        <v>1738</v>
      </c>
      <c r="R77" s="74">
        <f t="shared" si="42"/>
        <v>3915</v>
      </c>
      <c r="S77" s="74">
        <v>3846</v>
      </c>
      <c r="T77" s="74">
        <v>69</v>
      </c>
    </row>
    <row r="78" spans="1:20" s="38" customFormat="1" ht="21" customHeight="1" x14ac:dyDescent="0.2">
      <c r="A78" s="35" t="s">
        <v>157</v>
      </c>
      <c r="B78" s="36">
        <f t="shared" ref="B78:B81" si="43">+C78+F78+I78+L78+O78+R78</f>
        <v>44463</v>
      </c>
      <c r="C78" s="36">
        <f t="shared" ref="C78:C81" si="44">+D78+E78</f>
        <v>787</v>
      </c>
      <c r="D78" s="36">
        <v>738</v>
      </c>
      <c r="E78" s="36">
        <v>49</v>
      </c>
      <c r="F78" s="36">
        <f t="shared" ref="F78:F81" si="45">+G78+H78</f>
        <v>20616</v>
      </c>
      <c r="G78" s="36">
        <v>532</v>
      </c>
      <c r="H78" s="36">
        <v>20084</v>
      </c>
      <c r="I78" s="36">
        <f t="shared" ref="I78:I81" si="46">+J78+K78</f>
        <v>2156</v>
      </c>
      <c r="J78" s="36">
        <v>1514</v>
      </c>
      <c r="K78" s="36">
        <v>642</v>
      </c>
      <c r="L78" s="36">
        <f t="shared" ref="L78:L81" si="47">+M78+N78</f>
        <v>5129</v>
      </c>
      <c r="M78" s="36">
        <v>769</v>
      </c>
      <c r="N78" s="36">
        <v>4360</v>
      </c>
      <c r="O78" s="36">
        <f t="shared" ref="O78:O81" si="48">+P78+Q78</f>
        <v>11590</v>
      </c>
      <c r="P78" s="36">
        <v>9853</v>
      </c>
      <c r="Q78" s="36">
        <v>1737</v>
      </c>
      <c r="R78" s="36">
        <f t="shared" ref="R78:R81" si="49">+S78+T78</f>
        <v>4185</v>
      </c>
      <c r="S78" s="36">
        <v>3844</v>
      </c>
      <c r="T78" s="36">
        <v>341</v>
      </c>
    </row>
    <row r="79" spans="1:20" s="38" customFormat="1" ht="21" customHeight="1" x14ac:dyDescent="0.2">
      <c r="A79" s="72" t="s">
        <v>158</v>
      </c>
      <c r="B79" s="73">
        <f t="shared" si="43"/>
        <v>46296</v>
      </c>
      <c r="C79" s="73">
        <f t="shared" si="44"/>
        <v>801</v>
      </c>
      <c r="D79" s="73">
        <v>749</v>
      </c>
      <c r="E79" s="73">
        <v>52</v>
      </c>
      <c r="F79" s="73">
        <f t="shared" si="45"/>
        <v>22248</v>
      </c>
      <c r="G79" s="73">
        <v>534</v>
      </c>
      <c r="H79" s="73">
        <v>21714</v>
      </c>
      <c r="I79" s="73">
        <f t="shared" si="46"/>
        <v>2515</v>
      </c>
      <c r="J79" s="73">
        <v>1829</v>
      </c>
      <c r="K79" s="73">
        <v>686</v>
      </c>
      <c r="L79" s="73">
        <f t="shared" si="47"/>
        <v>4890</v>
      </c>
      <c r="M79" s="73">
        <v>876</v>
      </c>
      <c r="N79" s="73">
        <v>4014</v>
      </c>
      <c r="O79" s="73">
        <f t="shared" si="48"/>
        <v>11620</v>
      </c>
      <c r="P79" s="73">
        <v>9924</v>
      </c>
      <c r="Q79" s="73">
        <v>1696</v>
      </c>
      <c r="R79" s="73">
        <f t="shared" si="49"/>
        <v>4222</v>
      </c>
      <c r="S79" s="73">
        <v>4091</v>
      </c>
      <c r="T79" s="73">
        <v>131</v>
      </c>
    </row>
    <row r="80" spans="1:20" s="38" customFormat="1" ht="21" customHeight="1" x14ac:dyDescent="0.2">
      <c r="A80" s="35" t="s">
        <v>159</v>
      </c>
      <c r="B80" s="36">
        <f t="shared" si="43"/>
        <v>47223</v>
      </c>
      <c r="C80" s="36">
        <f t="shared" si="44"/>
        <v>940</v>
      </c>
      <c r="D80" s="36">
        <v>888</v>
      </c>
      <c r="E80" s="36">
        <v>52</v>
      </c>
      <c r="F80" s="36">
        <f t="shared" si="45"/>
        <v>22150</v>
      </c>
      <c r="G80" s="36">
        <v>481</v>
      </c>
      <c r="H80" s="36">
        <v>21669</v>
      </c>
      <c r="I80" s="36">
        <f t="shared" si="46"/>
        <v>2205</v>
      </c>
      <c r="J80" s="36">
        <v>1563</v>
      </c>
      <c r="K80" s="36">
        <v>642</v>
      </c>
      <c r="L80" s="36">
        <f t="shared" si="47"/>
        <v>6475</v>
      </c>
      <c r="M80" s="36">
        <v>835</v>
      </c>
      <c r="N80" s="36">
        <v>5640</v>
      </c>
      <c r="O80" s="36">
        <f t="shared" si="48"/>
        <v>11536</v>
      </c>
      <c r="P80" s="36">
        <v>9761</v>
      </c>
      <c r="Q80" s="36">
        <v>1775</v>
      </c>
      <c r="R80" s="36">
        <f t="shared" si="49"/>
        <v>3917</v>
      </c>
      <c r="S80" s="36">
        <v>3810</v>
      </c>
      <c r="T80" s="36">
        <v>107</v>
      </c>
    </row>
    <row r="81" spans="1:20" s="38" customFormat="1" ht="21" customHeight="1" x14ac:dyDescent="0.2">
      <c r="A81" s="39" t="s">
        <v>160</v>
      </c>
      <c r="B81" s="41">
        <f t="shared" si="43"/>
        <v>47344</v>
      </c>
      <c r="C81" s="41">
        <f t="shared" si="44"/>
        <v>1010</v>
      </c>
      <c r="D81" s="41">
        <v>955</v>
      </c>
      <c r="E81" s="41">
        <v>55</v>
      </c>
      <c r="F81" s="41">
        <f t="shared" si="45"/>
        <v>21217</v>
      </c>
      <c r="G81" s="41">
        <v>482</v>
      </c>
      <c r="H81" s="41">
        <v>20735</v>
      </c>
      <c r="I81" s="41">
        <f t="shared" si="46"/>
        <v>2263</v>
      </c>
      <c r="J81" s="41">
        <v>1635</v>
      </c>
      <c r="K81" s="41">
        <v>628</v>
      </c>
      <c r="L81" s="41">
        <f t="shared" si="47"/>
        <v>6982</v>
      </c>
      <c r="M81" s="41">
        <v>534</v>
      </c>
      <c r="N81" s="41">
        <v>6448</v>
      </c>
      <c r="O81" s="41">
        <f t="shared" si="48"/>
        <v>11848</v>
      </c>
      <c r="P81" s="41">
        <v>9757</v>
      </c>
      <c r="Q81" s="41">
        <v>2091</v>
      </c>
      <c r="R81" s="41">
        <f t="shared" si="49"/>
        <v>4024</v>
      </c>
      <c r="S81" s="41">
        <v>3964</v>
      </c>
      <c r="T81" s="41">
        <v>60</v>
      </c>
    </row>
    <row r="82" spans="1:20" s="38" customFormat="1" ht="21" customHeight="1" x14ac:dyDescent="0.2">
      <c r="A82" s="35" t="s">
        <v>161</v>
      </c>
      <c r="B82" s="36">
        <f t="shared" ref="B82:B85" si="50">+C82+F82+I82+L82+O82+R82</f>
        <v>51850</v>
      </c>
      <c r="C82" s="36">
        <f t="shared" ref="C82:C85" si="51">+D82+E82</f>
        <v>866</v>
      </c>
      <c r="D82" s="36">
        <v>813</v>
      </c>
      <c r="E82" s="36">
        <v>53</v>
      </c>
      <c r="F82" s="36">
        <f t="shared" ref="F82:F85" si="52">+G82+H82</f>
        <v>25104</v>
      </c>
      <c r="G82" s="36">
        <v>492</v>
      </c>
      <c r="H82" s="36">
        <v>24612</v>
      </c>
      <c r="I82" s="36">
        <f t="shared" ref="I82:I85" si="53">+J82+K82</f>
        <v>2233</v>
      </c>
      <c r="J82" s="36">
        <v>1583</v>
      </c>
      <c r="K82" s="36">
        <v>650</v>
      </c>
      <c r="L82" s="36">
        <f t="shared" ref="L82:L85" si="54">+M82+N82</f>
        <v>7040</v>
      </c>
      <c r="M82" s="36">
        <v>571</v>
      </c>
      <c r="N82" s="36">
        <v>6469</v>
      </c>
      <c r="O82" s="36">
        <f t="shared" ref="O82:O85" si="55">+P82+Q82</f>
        <v>12109</v>
      </c>
      <c r="P82" s="36">
        <v>9683</v>
      </c>
      <c r="Q82" s="36">
        <v>2426</v>
      </c>
      <c r="R82" s="36">
        <f t="shared" ref="R82:R85" si="56">+S82+T82</f>
        <v>4498</v>
      </c>
      <c r="S82" s="36">
        <v>3986</v>
      </c>
      <c r="T82" s="36">
        <v>512</v>
      </c>
    </row>
    <row r="83" spans="1:20" s="38" customFormat="1" ht="21" customHeight="1" x14ac:dyDescent="0.2">
      <c r="A83" s="72" t="s">
        <v>162</v>
      </c>
      <c r="B83" s="73">
        <f t="shared" si="50"/>
        <v>51370</v>
      </c>
      <c r="C83" s="73">
        <f t="shared" si="51"/>
        <v>777</v>
      </c>
      <c r="D83" s="73">
        <v>723</v>
      </c>
      <c r="E83" s="73">
        <v>54</v>
      </c>
      <c r="F83" s="73">
        <f t="shared" si="52"/>
        <v>23907</v>
      </c>
      <c r="G83" s="73">
        <v>489</v>
      </c>
      <c r="H83" s="73">
        <v>23418</v>
      </c>
      <c r="I83" s="73">
        <f t="shared" si="53"/>
        <v>2414</v>
      </c>
      <c r="J83" s="73">
        <v>1754</v>
      </c>
      <c r="K83" s="73">
        <v>660</v>
      </c>
      <c r="L83" s="73">
        <f t="shared" si="54"/>
        <v>8166</v>
      </c>
      <c r="M83" s="73">
        <v>951</v>
      </c>
      <c r="N83" s="73">
        <v>7215</v>
      </c>
      <c r="O83" s="73">
        <f t="shared" si="55"/>
        <v>12136</v>
      </c>
      <c r="P83" s="73">
        <v>9510</v>
      </c>
      <c r="Q83" s="73">
        <v>2626</v>
      </c>
      <c r="R83" s="73">
        <f t="shared" si="56"/>
        <v>3970</v>
      </c>
      <c r="S83" s="73">
        <v>3728</v>
      </c>
      <c r="T83" s="73">
        <v>242</v>
      </c>
    </row>
    <row r="84" spans="1:20" s="38" customFormat="1" ht="21" customHeight="1" x14ac:dyDescent="0.2">
      <c r="A84" s="35" t="s">
        <v>163</v>
      </c>
      <c r="B84" s="36">
        <f t="shared" si="50"/>
        <v>50458</v>
      </c>
      <c r="C84" s="36">
        <f t="shared" si="51"/>
        <v>741</v>
      </c>
      <c r="D84" s="36">
        <v>690</v>
      </c>
      <c r="E84" s="36">
        <v>51</v>
      </c>
      <c r="F84" s="36">
        <f t="shared" si="52"/>
        <v>23185</v>
      </c>
      <c r="G84" s="36">
        <v>459</v>
      </c>
      <c r="H84" s="36">
        <v>22726</v>
      </c>
      <c r="I84" s="36">
        <f t="shared" si="53"/>
        <v>2184</v>
      </c>
      <c r="J84" s="36">
        <v>1487</v>
      </c>
      <c r="K84" s="36">
        <v>697</v>
      </c>
      <c r="L84" s="36">
        <f t="shared" si="54"/>
        <v>8943</v>
      </c>
      <c r="M84" s="36">
        <v>735</v>
      </c>
      <c r="N84" s="36">
        <v>8208</v>
      </c>
      <c r="O84" s="36">
        <f t="shared" si="55"/>
        <v>11954</v>
      </c>
      <c r="P84" s="36">
        <v>9563</v>
      </c>
      <c r="Q84" s="36">
        <v>2391</v>
      </c>
      <c r="R84" s="36">
        <f t="shared" si="56"/>
        <v>3451</v>
      </c>
      <c r="S84" s="36">
        <v>3322</v>
      </c>
      <c r="T84" s="36">
        <v>129</v>
      </c>
    </row>
    <row r="85" spans="1:20" s="38" customFormat="1" ht="21" customHeight="1" x14ac:dyDescent="0.2">
      <c r="A85" s="72" t="s">
        <v>164</v>
      </c>
      <c r="B85" s="41">
        <f t="shared" si="50"/>
        <v>48603</v>
      </c>
      <c r="C85" s="41">
        <f t="shared" si="51"/>
        <v>773</v>
      </c>
      <c r="D85" s="41">
        <v>716</v>
      </c>
      <c r="E85" s="41">
        <v>57</v>
      </c>
      <c r="F85" s="41">
        <f t="shared" si="52"/>
        <v>22814</v>
      </c>
      <c r="G85" s="41">
        <v>602</v>
      </c>
      <c r="H85" s="41">
        <v>22212</v>
      </c>
      <c r="I85" s="41">
        <f t="shared" si="53"/>
        <v>2362</v>
      </c>
      <c r="J85" s="41">
        <v>1644</v>
      </c>
      <c r="K85" s="41">
        <v>718</v>
      </c>
      <c r="L85" s="41">
        <f t="shared" si="54"/>
        <v>7163</v>
      </c>
      <c r="M85" s="41">
        <v>767</v>
      </c>
      <c r="N85" s="41">
        <v>6396</v>
      </c>
      <c r="O85" s="41">
        <f t="shared" si="55"/>
        <v>11551</v>
      </c>
      <c r="P85" s="41">
        <v>9198</v>
      </c>
      <c r="Q85" s="41">
        <v>2353</v>
      </c>
      <c r="R85" s="41">
        <f t="shared" si="56"/>
        <v>3940</v>
      </c>
      <c r="S85" s="41">
        <v>3862</v>
      </c>
      <c r="T85" s="41">
        <v>78</v>
      </c>
    </row>
    <row r="86" spans="1:20" s="38" customFormat="1" ht="21" customHeight="1" x14ac:dyDescent="0.2">
      <c r="A86" s="35" t="s">
        <v>165</v>
      </c>
      <c r="B86" s="36">
        <f t="shared" ref="B86:B89" si="57">+C86+F86+I86+L86+O86+R86</f>
        <v>52571</v>
      </c>
      <c r="C86" s="36">
        <f t="shared" ref="C86:C89" si="58">+D86+E86</f>
        <v>815</v>
      </c>
      <c r="D86" s="36">
        <v>747</v>
      </c>
      <c r="E86" s="36">
        <v>68</v>
      </c>
      <c r="F86" s="36">
        <f t="shared" ref="F86:F89" si="59">+G86+H86</f>
        <v>25852</v>
      </c>
      <c r="G86" s="36">
        <v>503</v>
      </c>
      <c r="H86" s="36">
        <v>25349</v>
      </c>
      <c r="I86" s="36">
        <f t="shared" ref="I86:I89" si="60">+J86+K86</f>
        <v>2456</v>
      </c>
      <c r="J86" s="36">
        <v>1722</v>
      </c>
      <c r="K86" s="36">
        <v>734</v>
      </c>
      <c r="L86" s="36">
        <f t="shared" ref="L86:L89" si="61">+M86+N86</f>
        <v>6079</v>
      </c>
      <c r="M86" s="36">
        <v>818</v>
      </c>
      <c r="N86" s="36">
        <v>5261</v>
      </c>
      <c r="O86" s="36">
        <f t="shared" ref="O86:O89" si="62">+P86+Q86</f>
        <v>11803</v>
      </c>
      <c r="P86" s="36">
        <v>9179</v>
      </c>
      <c r="Q86" s="36">
        <v>2624</v>
      </c>
      <c r="R86" s="36">
        <f t="shared" ref="R86:R89" si="63">+S86+T86</f>
        <v>5566</v>
      </c>
      <c r="S86" s="36">
        <v>4756</v>
      </c>
      <c r="T86" s="36">
        <v>810</v>
      </c>
    </row>
    <row r="87" spans="1:20" s="38" customFormat="1" ht="21" customHeight="1" x14ac:dyDescent="0.2">
      <c r="A87" s="72" t="s">
        <v>166</v>
      </c>
      <c r="B87" s="73">
        <f t="shared" si="57"/>
        <v>51878</v>
      </c>
      <c r="C87" s="73">
        <f t="shared" si="58"/>
        <v>839</v>
      </c>
      <c r="D87" s="73">
        <v>767</v>
      </c>
      <c r="E87" s="73">
        <v>72</v>
      </c>
      <c r="F87" s="73">
        <f t="shared" si="59"/>
        <v>25569</v>
      </c>
      <c r="G87" s="73">
        <v>526</v>
      </c>
      <c r="H87" s="73">
        <v>25043</v>
      </c>
      <c r="I87" s="73">
        <f t="shared" si="60"/>
        <v>2773</v>
      </c>
      <c r="J87" s="73">
        <v>2010</v>
      </c>
      <c r="K87" s="73">
        <v>763</v>
      </c>
      <c r="L87" s="73">
        <f t="shared" si="61"/>
        <v>5701</v>
      </c>
      <c r="M87" s="73">
        <v>816</v>
      </c>
      <c r="N87" s="73">
        <v>4885</v>
      </c>
      <c r="O87" s="73">
        <f t="shared" si="62"/>
        <v>11944</v>
      </c>
      <c r="P87" s="73">
        <v>9180</v>
      </c>
      <c r="Q87" s="73">
        <v>2764</v>
      </c>
      <c r="R87" s="73">
        <f t="shared" si="63"/>
        <v>5052</v>
      </c>
      <c r="S87" s="73">
        <v>4894</v>
      </c>
      <c r="T87" s="73">
        <v>158</v>
      </c>
    </row>
    <row r="88" spans="1:20" s="38" customFormat="1" ht="21" customHeight="1" x14ac:dyDescent="0.2">
      <c r="A88" s="35" t="s">
        <v>167</v>
      </c>
      <c r="B88" s="36">
        <f t="shared" si="57"/>
        <v>50216</v>
      </c>
      <c r="C88" s="36">
        <f t="shared" si="58"/>
        <v>852</v>
      </c>
      <c r="D88" s="36">
        <v>649</v>
      </c>
      <c r="E88" s="36">
        <v>203</v>
      </c>
      <c r="F88" s="36">
        <f t="shared" si="59"/>
        <v>23925</v>
      </c>
      <c r="G88" s="36">
        <v>611</v>
      </c>
      <c r="H88" s="36">
        <v>23314</v>
      </c>
      <c r="I88" s="36">
        <f t="shared" si="60"/>
        <v>2510</v>
      </c>
      <c r="J88" s="36">
        <v>1739</v>
      </c>
      <c r="K88" s="36">
        <v>771</v>
      </c>
      <c r="L88" s="36">
        <f t="shared" si="61"/>
        <v>6166</v>
      </c>
      <c r="M88" s="36">
        <v>1076</v>
      </c>
      <c r="N88" s="36">
        <v>5090</v>
      </c>
      <c r="O88" s="36">
        <f t="shared" si="62"/>
        <v>12133</v>
      </c>
      <c r="P88" s="36">
        <v>9283</v>
      </c>
      <c r="Q88" s="36">
        <v>2850</v>
      </c>
      <c r="R88" s="36">
        <f t="shared" si="63"/>
        <v>4630</v>
      </c>
      <c r="S88" s="36">
        <v>4540</v>
      </c>
      <c r="T88" s="36">
        <v>90</v>
      </c>
    </row>
    <row r="89" spans="1:20" s="38" customFormat="1" ht="21" customHeight="1" x14ac:dyDescent="0.2">
      <c r="A89" s="72" t="s">
        <v>168</v>
      </c>
      <c r="B89" s="41">
        <f t="shared" si="57"/>
        <v>52774</v>
      </c>
      <c r="C89" s="41">
        <f t="shared" si="58"/>
        <v>1132</v>
      </c>
      <c r="D89" s="41">
        <v>912</v>
      </c>
      <c r="E89" s="41">
        <v>220</v>
      </c>
      <c r="F89" s="41">
        <f t="shared" si="59"/>
        <v>24727</v>
      </c>
      <c r="G89" s="41">
        <v>701</v>
      </c>
      <c r="H89" s="41">
        <v>24026</v>
      </c>
      <c r="I89" s="41">
        <f t="shared" si="60"/>
        <v>2676</v>
      </c>
      <c r="J89" s="41">
        <v>1780</v>
      </c>
      <c r="K89" s="41">
        <v>896</v>
      </c>
      <c r="L89" s="41">
        <f t="shared" si="61"/>
        <v>7030</v>
      </c>
      <c r="M89" s="41">
        <v>1106</v>
      </c>
      <c r="N89" s="41">
        <v>5924</v>
      </c>
      <c r="O89" s="41">
        <f t="shared" si="62"/>
        <v>11787</v>
      </c>
      <c r="P89" s="41">
        <v>9166</v>
      </c>
      <c r="Q89" s="41">
        <v>2621</v>
      </c>
      <c r="R89" s="41">
        <f t="shared" si="63"/>
        <v>5422</v>
      </c>
      <c r="S89" s="41">
        <v>5355</v>
      </c>
      <c r="T89" s="41">
        <v>67</v>
      </c>
    </row>
  </sheetData>
  <mergeCells count="9">
    <mergeCell ref="O7:Q7"/>
    <mergeCell ref="B5:T5"/>
    <mergeCell ref="B6:T6"/>
    <mergeCell ref="B7:B8"/>
    <mergeCell ref="C7:E7"/>
    <mergeCell ref="F7:H7"/>
    <mergeCell ref="I7:K7"/>
    <mergeCell ref="L7:N7"/>
    <mergeCell ref="R7:T7"/>
  </mergeCells>
  <pageMargins left="0.19685039370078741" right="0.23622047244094491" top="0.27559055118110237" bottom="0.19685039370078741" header="0.27559055118110237" footer="0.15748031496062992"/>
  <pageSetup paperSize="9" scale="42" fitToHeight="4" orientation="landscape" r:id="rId1"/>
  <headerFooter alignWithMargins="0"/>
  <rowBreaks count="1" manualBreakCount="1">
    <brk id="61" max="19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2"/>
    <pageSetUpPr fitToPage="1"/>
  </sheetPr>
  <dimension ref="A1:AO89"/>
  <sheetViews>
    <sheetView showGridLines="0" view="pageBreakPreview" zoomScale="80" zoomScaleNormal="100" zoomScaleSheetLayoutView="80" workbookViewId="0">
      <pane ySplit="9" topLeftCell="A73" activePane="bottomLeft" state="frozen"/>
      <selection sqref="A1:XFD1048576"/>
      <selection pane="bottomLeft" sqref="A1:XFD1048576"/>
    </sheetView>
  </sheetViews>
  <sheetFormatPr defaultColWidth="9.140625" defaultRowHeight="12.75" x14ac:dyDescent="0.2"/>
  <cols>
    <col min="1" max="1" width="14" style="3" customWidth="1"/>
    <col min="2" max="2" width="14.7109375" style="3" customWidth="1"/>
    <col min="3" max="5" width="16.5703125" style="3" customWidth="1"/>
    <col min="6" max="8" width="16.140625" style="3" customWidth="1"/>
    <col min="9" max="11" width="17.28515625" style="3" customWidth="1"/>
    <col min="12" max="12" width="17" style="3" customWidth="1"/>
    <col min="13" max="14" width="18.85546875" style="3" customWidth="1"/>
    <col min="15" max="17" width="15.85546875" style="3" customWidth="1"/>
    <col min="18" max="20" width="17.28515625" style="3" customWidth="1"/>
    <col min="21" max="16384" width="9.140625" style="3"/>
  </cols>
  <sheetData>
    <row r="1" spans="1:41" s="2" customFormat="1" ht="18" x14ac:dyDescent="0.2">
      <c r="A1" s="1" t="s">
        <v>169</v>
      </c>
      <c r="B1" s="27"/>
    </row>
    <row r="3" spans="1:41" ht="15.75" x14ac:dyDescent="0.25">
      <c r="A3" s="5" t="s">
        <v>121</v>
      </c>
      <c r="B3" s="5"/>
    </row>
    <row r="5" spans="1:41" ht="24.75" customHeight="1" x14ac:dyDescent="0.25">
      <c r="A5" s="105"/>
      <c r="B5" s="271" t="s">
        <v>83</v>
      </c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</row>
    <row r="6" spans="1:41" ht="22.5" customHeight="1" x14ac:dyDescent="0.2">
      <c r="A6" s="269" t="s">
        <v>11</v>
      </c>
      <c r="B6" s="143" t="s">
        <v>120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</row>
    <row r="7" spans="1:41" s="7" customFormat="1" ht="31.5" customHeight="1" x14ac:dyDescent="0.2">
      <c r="A7" s="269"/>
      <c r="B7" s="243" t="s">
        <v>65</v>
      </c>
      <c r="C7" s="218" t="s">
        <v>92</v>
      </c>
      <c r="D7" s="219"/>
      <c r="E7" s="220"/>
      <c r="F7" s="218" t="s">
        <v>75</v>
      </c>
      <c r="G7" s="219"/>
      <c r="H7" s="220"/>
      <c r="I7" s="218" t="s">
        <v>77</v>
      </c>
      <c r="J7" s="219"/>
      <c r="K7" s="220"/>
      <c r="L7" s="218" t="s">
        <v>78</v>
      </c>
      <c r="M7" s="219"/>
      <c r="N7" s="220"/>
      <c r="O7" s="218" t="s">
        <v>7</v>
      </c>
      <c r="P7" s="219"/>
      <c r="Q7" s="220"/>
      <c r="R7" s="218" t="s">
        <v>147</v>
      </c>
      <c r="S7" s="219"/>
      <c r="T7" s="268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41" s="7" customFormat="1" ht="72" customHeight="1" x14ac:dyDescent="0.2">
      <c r="A8" s="270"/>
      <c r="B8" s="267"/>
      <c r="C8" s="30" t="s">
        <v>65</v>
      </c>
      <c r="D8" s="45" t="s">
        <v>94</v>
      </c>
      <c r="E8" s="45" t="s">
        <v>95</v>
      </c>
      <c r="F8" s="30" t="s">
        <v>65</v>
      </c>
      <c r="G8" s="45" t="s">
        <v>94</v>
      </c>
      <c r="H8" s="45" t="s">
        <v>95</v>
      </c>
      <c r="I8" s="30" t="s">
        <v>65</v>
      </c>
      <c r="J8" s="45" t="s">
        <v>94</v>
      </c>
      <c r="K8" s="45" t="s">
        <v>95</v>
      </c>
      <c r="L8" s="30" t="s">
        <v>65</v>
      </c>
      <c r="M8" s="45" t="s">
        <v>94</v>
      </c>
      <c r="N8" s="45" t="s">
        <v>95</v>
      </c>
      <c r="O8" s="44" t="s">
        <v>65</v>
      </c>
      <c r="P8" s="45" t="s">
        <v>94</v>
      </c>
      <c r="Q8" s="45" t="s">
        <v>95</v>
      </c>
      <c r="R8" s="44" t="s">
        <v>65</v>
      </c>
      <c r="S8" s="45" t="s">
        <v>94</v>
      </c>
      <c r="T8" s="45" t="s">
        <v>95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</row>
    <row r="9" spans="1:41" s="18" customFormat="1" ht="21" customHeight="1" x14ac:dyDescent="0.25">
      <c r="A9" s="68"/>
      <c r="B9" s="68">
        <f>+'MPI poz sek 3-IIP other sec. 3'!T9+1</f>
        <v>62</v>
      </c>
      <c r="C9" s="68">
        <f t="shared" ref="C9:T9" si="0">B9+1</f>
        <v>63</v>
      </c>
      <c r="D9" s="68">
        <f t="shared" si="0"/>
        <v>64</v>
      </c>
      <c r="E9" s="68">
        <f t="shared" si="0"/>
        <v>65</v>
      </c>
      <c r="F9" s="68">
        <f t="shared" si="0"/>
        <v>66</v>
      </c>
      <c r="G9" s="68">
        <f t="shared" si="0"/>
        <v>67</v>
      </c>
      <c r="H9" s="68">
        <f t="shared" si="0"/>
        <v>68</v>
      </c>
      <c r="I9" s="68">
        <f t="shared" si="0"/>
        <v>69</v>
      </c>
      <c r="J9" s="68">
        <f t="shared" si="0"/>
        <v>70</v>
      </c>
      <c r="K9" s="68">
        <f t="shared" si="0"/>
        <v>71</v>
      </c>
      <c r="L9" s="68">
        <f t="shared" si="0"/>
        <v>72</v>
      </c>
      <c r="M9" s="68">
        <f t="shared" si="0"/>
        <v>73</v>
      </c>
      <c r="N9" s="68">
        <f t="shared" si="0"/>
        <v>74</v>
      </c>
      <c r="O9" s="68">
        <f t="shared" si="0"/>
        <v>75</v>
      </c>
      <c r="P9" s="68">
        <f t="shared" si="0"/>
        <v>76</v>
      </c>
      <c r="Q9" s="68">
        <f t="shared" si="0"/>
        <v>77</v>
      </c>
      <c r="R9" s="68">
        <f t="shared" si="0"/>
        <v>78</v>
      </c>
      <c r="S9" s="68">
        <f t="shared" si="0"/>
        <v>79</v>
      </c>
      <c r="T9" s="68">
        <f t="shared" si="0"/>
        <v>80</v>
      </c>
    </row>
    <row r="10" spans="1:41" s="20" customFormat="1" ht="21" customHeight="1" x14ac:dyDescent="0.2">
      <c r="A10" s="9" t="s">
        <v>19</v>
      </c>
      <c r="B10" s="10">
        <f>+C10+F10+I10+L10+O10+R10</f>
        <v>27034</v>
      </c>
      <c r="C10" s="10">
        <f>+D10+E10</f>
        <v>0</v>
      </c>
      <c r="D10" s="10">
        <v>0</v>
      </c>
      <c r="E10" s="10">
        <v>0</v>
      </c>
      <c r="F10" s="10">
        <f>+G10+H10</f>
        <v>7230</v>
      </c>
      <c r="G10" s="10">
        <v>141</v>
      </c>
      <c r="H10" s="10">
        <v>7089</v>
      </c>
      <c r="I10" s="10">
        <f>+J10+K10</f>
        <v>19312</v>
      </c>
      <c r="J10" s="10">
        <v>3651</v>
      </c>
      <c r="K10" s="10">
        <v>15661</v>
      </c>
      <c r="L10" s="10">
        <f>+M10+N10</f>
        <v>0</v>
      </c>
      <c r="M10" s="10">
        <v>0</v>
      </c>
      <c r="N10" s="10">
        <v>0</v>
      </c>
      <c r="O10" s="10">
        <f>+P10+Q10</f>
        <v>289</v>
      </c>
      <c r="P10" s="10">
        <v>20</v>
      </c>
      <c r="Q10" s="10">
        <v>269</v>
      </c>
      <c r="R10" s="10">
        <f>+S10+T10</f>
        <v>203</v>
      </c>
      <c r="S10" s="10">
        <v>174</v>
      </c>
      <c r="T10" s="10">
        <v>29</v>
      </c>
      <c r="U10" s="19"/>
      <c r="V10" s="19"/>
      <c r="W10" s="19"/>
      <c r="X10" s="19"/>
      <c r="Y10" s="19"/>
      <c r="Z10" s="19"/>
      <c r="AA10" s="19"/>
    </row>
    <row r="11" spans="1:41" s="20" customFormat="1" ht="21" customHeight="1" x14ac:dyDescent="0.2">
      <c r="A11" s="69" t="s">
        <v>20</v>
      </c>
      <c r="B11" s="70">
        <f t="shared" ref="B11:B53" si="1">+C11+F11+I11+L11+O11+R11</f>
        <v>28272</v>
      </c>
      <c r="C11" s="70">
        <f t="shared" ref="C11:C53" si="2">+D11+E11</f>
        <v>0</v>
      </c>
      <c r="D11" s="70">
        <v>0</v>
      </c>
      <c r="E11" s="70">
        <v>0</v>
      </c>
      <c r="F11" s="70">
        <f t="shared" ref="F11:F53" si="3">+G11+H11</f>
        <v>8055</v>
      </c>
      <c r="G11" s="70">
        <v>157</v>
      </c>
      <c r="H11" s="70">
        <v>7898</v>
      </c>
      <c r="I11" s="70">
        <f t="shared" ref="I11:I53" si="4">+J11+K11</f>
        <v>19681</v>
      </c>
      <c r="J11" s="70">
        <v>3721</v>
      </c>
      <c r="K11" s="70">
        <v>15960</v>
      </c>
      <c r="L11" s="70">
        <f t="shared" ref="L11:L53" si="5">+M11+N11</f>
        <v>0</v>
      </c>
      <c r="M11" s="70">
        <v>0</v>
      </c>
      <c r="N11" s="70">
        <v>0</v>
      </c>
      <c r="O11" s="70">
        <f t="shared" ref="O11:O53" si="6">+P11+Q11</f>
        <v>320</v>
      </c>
      <c r="P11" s="70">
        <v>22</v>
      </c>
      <c r="Q11" s="70">
        <v>298</v>
      </c>
      <c r="R11" s="70">
        <f t="shared" ref="R11:R53" si="7">+S11+T11</f>
        <v>216</v>
      </c>
      <c r="S11" s="70">
        <v>184</v>
      </c>
      <c r="T11" s="70">
        <v>32</v>
      </c>
      <c r="U11" s="19"/>
      <c r="V11" s="19"/>
      <c r="W11" s="19"/>
      <c r="X11" s="19"/>
      <c r="Y11" s="19"/>
      <c r="Z11" s="19"/>
      <c r="AA11" s="19"/>
    </row>
    <row r="12" spans="1:41" s="20" customFormat="1" ht="21" customHeight="1" x14ac:dyDescent="0.2">
      <c r="A12" s="9" t="s">
        <v>21</v>
      </c>
      <c r="B12" s="10">
        <f t="shared" si="1"/>
        <v>28753</v>
      </c>
      <c r="C12" s="10">
        <f t="shared" si="2"/>
        <v>0</v>
      </c>
      <c r="D12" s="10">
        <v>0</v>
      </c>
      <c r="E12" s="10">
        <v>0</v>
      </c>
      <c r="F12" s="10">
        <f t="shared" si="3"/>
        <v>8187</v>
      </c>
      <c r="G12" s="10">
        <v>160</v>
      </c>
      <c r="H12" s="10">
        <v>8027</v>
      </c>
      <c r="I12" s="10">
        <f t="shared" si="4"/>
        <v>19899</v>
      </c>
      <c r="J12" s="10">
        <v>3760</v>
      </c>
      <c r="K12" s="10">
        <v>16139</v>
      </c>
      <c r="L12" s="10">
        <f t="shared" si="5"/>
        <v>0</v>
      </c>
      <c r="M12" s="10">
        <v>0</v>
      </c>
      <c r="N12" s="10">
        <v>0</v>
      </c>
      <c r="O12" s="10">
        <f t="shared" si="6"/>
        <v>439</v>
      </c>
      <c r="P12" s="10">
        <v>30</v>
      </c>
      <c r="Q12" s="10">
        <v>409</v>
      </c>
      <c r="R12" s="10">
        <f t="shared" si="7"/>
        <v>228</v>
      </c>
      <c r="S12" s="10">
        <v>195</v>
      </c>
      <c r="T12" s="10">
        <v>33</v>
      </c>
      <c r="U12" s="19"/>
      <c r="V12" s="19"/>
      <c r="W12" s="19"/>
      <c r="X12" s="19"/>
      <c r="Y12" s="19"/>
      <c r="Z12" s="19"/>
      <c r="AA12" s="19"/>
    </row>
    <row r="13" spans="1:41" s="20" customFormat="1" ht="21" customHeight="1" x14ac:dyDescent="0.2">
      <c r="A13" s="69" t="s">
        <v>22</v>
      </c>
      <c r="B13" s="71">
        <f t="shared" si="1"/>
        <v>30150</v>
      </c>
      <c r="C13" s="71">
        <f t="shared" si="2"/>
        <v>0</v>
      </c>
      <c r="D13" s="71">
        <v>0</v>
      </c>
      <c r="E13" s="71">
        <v>0</v>
      </c>
      <c r="F13" s="71">
        <f t="shared" si="3"/>
        <v>9257</v>
      </c>
      <c r="G13" s="71">
        <v>181</v>
      </c>
      <c r="H13" s="71">
        <v>9076</v>
      </c>
      <c r="I13" s="71">
        <f t="shared" si="4"/>
        <v>20098</v>
      </c>
      <c r="J13" s="71">
        <v>3797</v>
      </c>
      <c r="K13" s="71">
        <v>16301</v>
      </c>
      <c r="L13" s="71">
        <f t="shared" si="5"/>
        <v>0</v>
      </c>
      <c r="M13" s="71">
        <v>0</v>
      </c>
      <c r="N13" s="71">
        <v>0</v>
      </c>
      <c r="O13" s="71">
        <f t="shared" si="6"/>
        <v>552</v>
      </c>
      <c r="P13" s="71">
        <v>38</v>
      </c>
      <c r="Q13" s="71">
        <v>514</v>
      </c>
      <c r="R13" s="71">
        <f t="shared" si="7"/>
        <v>243</v>
      </c>
      <c r="S13" s="71">
        <v>216</v>
      </c>
      <c r="T13" s="71">
        <v>27</v>
      </c>
      <c r="U13" s="19"/>
      <c r="V13" s="19"/>
      <c r="W13" s="19"/>
      <c r="X13" s="19"/>
      <c r="Y13" s="19"/>
      <c r="Z13" s="19"/>
      <c r="AA13" s="19"/>
    </row>
    <row r="14" spans="1:41" s="20" customFormat="1" ht="21" customHeight="1" x14ac:dyDescent="0.2">
      <c r="A14" s="9" t="s">
        <v>23</v>
      </c>
      <c r="B14" s="10">
        <f t="shared" si="1"/>
        <v>29140</v>
      </c>
      <c r="C14" s="10">
        <f t="shared" si="2"/>
        <v>0</v>
      </c>
      <c r="D14" s="10">
        <v>0</v>
      </c>
      <c r="E14" s="10">
        <v>0</v>
      </c>
      <c r="F14" s="10">
        <f t="shared" si="3"/>
        <v>9126</v>
      </c>
      <c r="G14" s="10">
        <v>178</v>
      </c>
      <c r="H14" s="10">
        <v>8948</v>
      </c>
      <c r="I14" s="10">
        <f t="shared" si="4"/>
        <v>18992</v>
      </c>
      <c r="J14" s="10">
        <v>3588</v>
      </c>
      <c r="K14" s="10">
        <v>15404</v>
      </c>
      <c r="L14" s="10">
        <f t="shared" si="5"/>
        <v>0</v>
      </c>
      <c r="M14" s="10">
        <v>0</v>
      </c>
      <c r="N14" s="10">
        <v>0</v>
      </c>
      <c r="O14" s="10">
        <f t="shared" si="6"/>
        <v>743</v>
      </c>
      <c r="P14" s="10">
        <v>51</v>
      </c>
      <c r="Q14" s="10">
        <v>692</v>
      </c>
      <c r="R14" s="10">
        <f t="shared" si="7"/>
        <v>279</v>
      </c>
      <c r="S14" s="10">
        <v>209</v>
      </c>
      <c r="T14" s="10">
        <v>70</v>
      </c>
      <c r="U14" s="19"/>
      <c r="V14" s="19"/>
      <c r="W14" s="19"/>
      <c r="X14" s="19"/>
      <c r="Y14" s="19"/>
      <c r="Z14" s="19"/>
      <c r="AA14" s="19"/>
    </row>
    <row r="15" spans="1:41" s="20" customFormat="1" ht="21" customHeight="1" x14ac:dyDescent="0.2">
      <c r="A15" s="69" t="s">
        <v>24</v>
      </c>
      <c r="B15" s="70">
        <f t="shared" si="1"/>
        <v>27588</v>
      </c>
      <c r="C15" s="70">
        <f t="shared" si="2"/>
        <v>0</v>
      </c>
      <c r="D15" s="70">
        <v>0</v>
      </c>
      <c r="E15" s="70">
        <v>0</v>
      </c>
      <c r="F15" s="70">
        <f t="shared" si="3"/>
        <v>8726</v>
      </c>
      <c r="G15" s="70">
        <v>170</v>
      </c>
      <c r="H15" s="70">
        <v>8556</v>
      </c>
      <c r="I15" s="70">
        <f t="shared" si="4"/>
        <v>17984</v>
      </c>
      <c r="J15" s="70">
        <v>3397</v>
      </c>
      <c r="K15" s="70">
        <v>14587</v>
      </c>
      <c r="L15" s="70">
        <f t="shared" si="5"/>
        <v>0</v>
      </c>
      <c r="M15" s="70">
        <v>0</v>
      </c>
      <c r="N15" s="70">
        <v>0</v>
      </c>
      <c r="O15" s="70">
        <f t="shared" si="6"/>
        <v>669</v>
      </c>
      <c r="P15" s="70">
        <v>46</v>
      </c>
      <c r="Q15" s="70">
        <v>623</v>
      </c>
      <c r="R15" s="70">
        <f t="shared" si="7"/>
        <v>209</v>
      </c>
      <c r="S15" s="70">
        <v>191</v>
      </c>
      <c r="T15" s="70">
        <v>18</v>
      </c>
      <c r="U15" s="19"/>
      <c r="V15" s="19"/>
      <c r="W15" s="19"/>
      <c r="X15" s="19"/>
      <c r="Y15" s="19"/>
      <c r="Z15" s="19"/>
      <c r="AA15" s="19"/>
    </row>
    <row r="16" spans="1:41" s="22" customFormat="1" ht="21" customHeight="1" x14ac:dyDescent="0.2">
      <c r="A16" s="9" t="s">
        <v>25</v>
      </c>
      <c r="B16" s="10">
        <f t="shared" si="1"/>
        <v>28790</v>
      </c>
      <c r="C16" s="10">
        <f t="shared" si="2"/>
        <v>0</v>
      </c>
      <c r="D16" s="10">
        <v>0</v>
      </c>
      <c r="E16" s="10">
        <v>0</v>
      </c>
      <c r="F16" s="10">
        <f t="shared" si="3"/>
        <v>9093</v>
      </c>
      <c r="G16" s="10">
        <v>177</v>
      </c>
      <c r="H16" s="10">
        <v>8916</v>
      </c>
      <c r="I16" s="10">
        <f t="shared" si="4"/>
        <v>18706</v>
      </c>
      <c r="J16" s="10">
        <v>3533</v>
      </c>
      <c r="K16" s="10">
        <v>15173</v>
      </c>
      <c r="L16" s="10">
        <f t="shared" si="5"/>
        <v>0</v>
      </c>
      <c r="M16" s="10">
        <v>0</v>
      </c>
      <c r="N16" s="10">
        <v>0</v>
      </c>
      <c r="O16" s="10">
        <f t="shared" si="6"/>
        <v>789</v>
      </c>
      <c r="P16" s="10">
        <v>54</v>
      </c>
      <c r="Q16" s="10">
        <v>735</v>
      </c>
      <c r="R16" s="10">
        <f t="shared" si="7"/>
        <v>202</v>
      </c>
      <c r="S16" s="10">
        <v>194</v>
      </c>
      <c r="T16" s="10">
        <v>8</v>
      </c>
      <c r="U16" s="21"/>
      <c r="V16" s="21"/>
      <c r="W16" s="21"/>
      <c r="X16" s="21"/>
      <c r="Y16" s="21"/>
      <c r="Z16" s="21"/>
      <c r="AA16" s="21"/>
    </row>
    <row r="17" spans="1:27" s="20" customFormat="1" ht="21" customHeight="1" x14ac:dyDescent="0.2">
      <c r="A17" s="69" t="s">
        <v>26</v>
      </c>
      <c r="B17" s="71">
        <f t="shared" si="1"/>
        <v>30016</v>
      </c>
      <c r="C17" s="71">
        <f t="shared" si="2"/>
        <v>0</v>
      </c>
      <c r="D17" s="71">
        <v>0</v>
      </c>
      <c r="E17" s="71">
        <v>0</v>
      </c>
      <c r="F17" s="71">
        <f t="shared" si="3"/>
        <v>9967</v>
      </c>
      <c r="G17" s="71">
        <v>194</v>
      </c>
      <c r="H17" s="71">
        <v>9773</v>
      </c>
      <c r="I17" s="71">
        <f t="shared" si="4"/>
        <v>18874</v>
      </c>
      <c r="J17" s="71">
        <v>3568</v>
      </c>
      <c r="K17" s="71">
        <v>15306</v>
      </c>
      <c r="L17" s="71">
        <f t="shared" si="5"/>
        <v>0</v>
      </c>
      <c r="M17" s="71">
        <v>0</v>
      </c>
      <c r="N17" s="71">
        <v>0</v>
      </c>
      <c r="O17" s="71">
        <f t="shared" si="6"/>
        <v>964</v>
      </c>
      <c r="P17" s="71">
        <v>67</v>
      </c>
      <c r="Q17" s="71">
        <v>897</v>
      </c>
      <c r="R17" s="71">
        <f t="shared" si="7"/>
        <v>211</v>
      </c>
      <c r="S17" s="71">
        <v>198</v>
      </c>
      <c r="T17" s="71">
        <v>13</v>
      </c>
      <c r="U17" s="19"/>
      <c r="V17" s="19"/>
      <c r="W17" s="19"/>
      <c r="X17" s="19"/>
      <c r="Y17" s="19"/>
      <c r="Z17" s="19"/>
      <c r="AA17" s="19"/>
    </row>
    <row r="18" spans="1:27" s="20" customFormat="1" ht="21" customHeight="1" x14ac:dyDescent="0.2">
      <c r="A18" s="9" t="s">
        <v>27</v>
      </c>
      <c r="B18" s="10">
        <f t="shared" si="1"/>
        <v>30651</v>
      </c>
      <c r="C18" s="10">
        <f t="shared" si="2"/>
        <v>0</v>
      </c>
      <c r="D18" s="10">
        <v>0</v>
      </c>
      <c r="E18" s="10">
        <v>0</v>
      </c>
      <c r="F18" s="10">
        <f t="shared" si="3"/>
        <v>9904</v>
      </c>
      <c r="G18" s="10">
        <v>193</v>
      </c>
      <c r="H18" s="10">
        <v>9711</v>
      </c>
      <c r="I18" s="10">
        <f t="shared" si="4"/>
        <v>19522</v>
      </c>
      <c r="J18" s="10">
        <v>3692</v>
      </c>
      <c r="K18" s="10">
        <v>15830</v>
      </c>
      <c r="L18" s="10">
        <f t="shared" si="5"/>
        <v>0</v>
      </c>
      <c r="M18" s="10">
        <v>0</v>
      </c>
      <c r="N18" s="10">
        <v>0</v>
      </c>
      <c r="O18" s="10">
        <f t="shared" si="6"/>
        <v>997</v>
      </c>
      <c r="P18" s="10">
        <v>69</v>
      </c>
      <c r="Q18" s="10">
        <v>928</v>
      </c>
      <c r="R18" s="10">
        <f t="shared" si="7"/>
        <v>228</v>
      </c>
      <c r="S18" s="10">
        <v>201</v>
      </c>
      <c r="T18" s="10">
        <v>27</v>
      </c>
      <c r="U18" s="19"/>
      <c r="V18" s="19"/>
      <c r="W18" s="19"/>
      <c r="X18" s="19"/>
      <c r="Y18" s="19"/>
      <c r="Z18" s="19"/>
      <c r="AA18" s="19"/>
    </row>
    <row r="19" spans="1:27" s="20" customFormat="1" ht="21" customHeight="1" x14ac:dyDescent="0.2">
      <c r="A19" s="69" t="s">
        <v>28</v>
      </c>
      <c r="B19" s="70">
        <f t="shared" si="1"/>
        <v>33823</v>
      </c>
      <c r="C19" s="70">
        <f t="shared" si="2"/>
        <v>0</v>
      </c>
      <c r="D19" s="70">
        <v>0</v>
      </c>
      <c r="E19" s="70">
        <v>0</v>
      </c>
      <c r="F19" s="70">
        <f t="shared" si="3"/>
        <v>11715</v>
      </c>
      <c r="G19" s="70">
        <v>229</v>
      </c>
      <c r="H19" s="70">
        <v>11486</v>
      </c>
      <c r="I19" s="70">
        <f t="shared" si="4"/>
        <v>20796</v>
      </c>
      <c r="J19" s="70">
        <v>3933</v>
      </c>
      <c r="K19" s="70">
        <v>16863</v>
      </c>
      <c r="L19" s="70">
        <f t="shared" si="5"/>
        <v>0</v>
      </c>
      <c r="M19" s="70">
        <v>0</v>
      </c>
      <c r="N19" s="70">
        <v>0</v>
      </c>
      <c r="O19" s="70">
        <f t="shared" si="6"/>
        <v>1090</v>
      </c>
      <c r="P19" s="70">
        <v>75</v>
      </c>
      <c r="Q19" s="70">
        <v>1015</v>
      </c>
      <c r="R19" s="70">
        <f t="shared" si="7"/>
        <v>222</v>
      </c>
      <c r="S19" s="70">
        <v>205</v>
      </c>
      <c r="T19" s="70">
        <v>17</v>
      </c>
      <c r="U19" s="19"/>
      <c r="V19" s="19"/>
      <c r="W19" s="19"/>
      <c r="X19" s="19"/>
      <c r="Y19" s="19"/>
      <c r="Z19" s="19"/>
      <c r="AA19" s="19"/>
    </row>
    <row r="20" spans="1:27" s="20" customFormat="1" ht="21" customHeight="1" x14ac:dyDescent="0.2">
      <c r="A20" s="9" t="s">
        <v>29</v>
      </c>
      <c r="B20" s="10">
        <f t="shared" si="1"/>
        <v>34612</v>
      </c>
      <c r="C20" s="10">
        <f t="shared" si="2"/>
        <v>0</v>
      </c>
      <c r="D20" s="10">
        <v>0</v>
      </c>
      <c r="E20" s="10">
        <v>0</v>
      </c>
      <c r="F20" s="10">
        <f t="shared" si="3"/>
        <v>11152</v>
      </c>
      <c r="G20" s="10">
        <v>217</v>
      </c>
      <c r="H20" s="10">
        <v>10935</v>
      </c>
      <c r="I20" s="10">
        <f t="shared" si="4"/>
        <v>22033</v>
      </c>
      <c r="J20" s="10">
        <v>4167</v>
      </c>
      <c r="K20" s="10">
        <v>17866</v>
      </c>
      <c r="L20" s="10">
        <f t="shared" si="5"/>
        <v>0</v>
      </c>
      <c r="M20" s="10">
        <v>0</v>
      </c>
      <c r="N20" s="10">
        <v>0</v>
      </c>
      <c r="O20" s="10">
        <f t="shared" si="6"/>
        <v>1204</v>
      </c>
      <c r="P20" s="10">
        <v>83</v>
      </c>
      <c r="Q20" s="10">
        <v>1121</v>
      </c>
      <c r="R20" s="10">
        <f t="shared" si="7"/>
        <v>223</v>
      </c>
      <c r="S20" s="10">
        <v>203</v>
      </c>
      <c r="T20" s="10">
        <v>20</v>
      </c>
      <c r="U20" s="19"/>
      <c r="V20" s="19"/>
      <c r="W20" s="19"/>
      <c r="X20" s="19"/>
      <c r="Y20" s="19"/>
      <c r="Z20" s="19"/>
      <c r="AA20" s="19"/>
    </row>
    <row r="21" spans="1:27" s="20" customFormat="1" ht="21" customHeight="1" x14ac:dyDescent="0.2">
      <c r="A21" s="69" t="s">
        <v>30</v>
      </c>
      <c r="B21" s="71">
        <f t="shared" si="1"/>
        <v>39751</v>
      </c>
      <c r="C21" s="71">
        <f t="shared" si="2"/>
        <v>0</v>
      </c>
      <c r="D21" s="71">
        <v>0</v>
      </c>
      <c r="E21" s="71">
        <v>0</v>
      </c>
      <c r="F21" s="71">
        <f t="shared" si="3"/>
        <v>12773</v>
      </c>
      <c r="G21" s="71">
        <v>249</v>
      </c>
      <c r="H21" s="71">
        <v>12524</v>
      </c>
      <c r="I21" s="71">
        <f t="shared" si="4"/>
        <v>25203</v>
      </c>
      <c r="J21" s="71">
        <v>4767</v>
      </c>
      <c r="K21" s="71">
        <v>20436</v>
      </c>
      <c r="L21" s="71">
        <f t="shared" si="5"/>
        <v>0</v>
      </c>
      <c r="M21" s="71">
        <v>0</v>
      </c>
      <c r="N21" s="71">
        <v>0</v>
      </c>
      <c r="O21" s="71">
        <f t="shared" si="6"/>
        <v>1544</v>
      </c>
      <c r="P21" s="71">
        <v>107</v>
      </c>
      <c r="Q21" s="71">
        <v>1437</v>
      </c>
      <c r="R21" s="71">
        <f t="shared" si="7"/>
        <v>231</v>
      </c>
      <c r="S21" s="71">
        <v>217</v>
      </c>
      <c r="T21" s="71">
        <v>14</v>
      </c>
      <c r="U21" s="19"/>
      <c r="V21" s="19"/>
      <c r="W21" s="19"/>
      <c r="X21" s="19"/>
      <c r="Y21" s="19"/>
      <c r="Z21" s="19"/>
      <c r="AA21" s="19"/>
    </row>
    <row r="22" spans="1:27" s="22" customFormat="1" ht="21" customHeight="1" x14ac:dyDescent="0.2">
      <c r="A22" s="9" t="s">
        <v>31</v>
      </c>
      <c r="B22" s="10">
        <f t="shared" si="1"/>
        <v>41881</v>
      </c>
      <c r="C22" s="10">
        <f t="shared" si="2"/>
        <v>0</v>
      </c>
      <c r="D22" s="10">
        <v>0</v>
      </c>
      <c r="E22" s="10">
        <v>0</v>
      </c>
      <c r="F22" s="10">
        <f t="shared" si="3"/>
        <v>13214</v>
      </c>
      <c r="G22" s="10">
        <v>258</v>
      </c>
      <c r="H22" s="10">
        <v>12956</v>
      </c>
      <c r="I22" s="10">
        <f t="shared" si="4"/>
        <v>27029</v>
      </c>
      <c r="J22" s="10">
        <v>5111</v>
      </c>
      <c r="K22" s="10">
        <v>21918</v>
      </c>
      <c r="L22" s="10">
        <f t="shared" si="5"/>
        <v>0</v>
      </c>
      <c r="M22" s="10">
        <v>0</v>
      </c>
      <c r="N22" s="10">
        <v>0</v>
      </c>
      <c r="O22" s="10">
        <f t="shared" si="6"/>
        <v>1364</v>
      </c>
      <c r="P22" s="10">
        <v>94</v>
      </c>
      <c r="Q22" s="10">
        <v>1270</v>
      </c>
      <c r="R22" s="10">
        <f t="shared" si="7"/>
        <v>274</v>
      </c>
      <c r="S22" s="10">
        <v>226</v>
      </c>
      <c r="T22" s="10">
        <v>48</v>
      </c>
      <c r="U22" s="21"/>
      <c r="V22" s="21"/>
      <c r="W22" s="21"/>
      <c r="X22" s="21"/>
      <c r="Y22" s="21"/>
      <c r="Z22" s="21"/>
      <c r="AA22" s="21"/>
    </row>
    <row r="23" spans="1:27" s="20" customFormat="1" ht="21" customHeight="1" x14ac:dyDescent="0.2">
      <c r="A23" s="69" t="s">
        <v>32</v>
      </c>
      <c r="B23" s="70">
        <f t="shared" si="1"/>
        <v>45382</v>
      </c>
      <c r="C23" s="70">
        <f t="shared" si="2"/>
        <v>0</v>
      </c>
      <c r="D23" s="70">
        <v>0</v>
      </c>
      <c r="E23" s="70">
        <v>0</v>
      </c>
      <c r="F23" s="70">
        <f t="shared" si="3"/>
        <v>14852</v>
      </c>
      <c r="G23" s="70">
        <v>290</v>
      </c>
      <c r="H23" s="70">
        <v>14562</v>
      </c>
      <c r="I23" s="70">
        <f t="shared" si="4"/>
        <v>28746</v>
      </c>
      <c r="J23" s="70">
        <v>5432</v>
      </c>
      <c r="K23" s="70">
        <v>23314</v>
      </c>
      <c r="L23" s="70">
        <f t="shared" si="5"/>
        <v>0</v>
      </c>
      <c r="M23" s="70">
        <v>0</v>
      </c>
      <c r="N23" s="70">
        <v>0</v>
      </c>
      <c r="O23" s="70">
        <f t="shared" si="6"/>
        <v>1522</v>
      </c>
      <c r="P23" s="70">
        <v>105</v>
      </c>
      <c r="Q23" s="70">
        <v>1417</v>
      </c>
      <c r="R23" s="70">
        <f t="shared" si="7"/>
        <v>262</v>
      </c>
      <c r="S23" s="70">
        <v>232</v>
      </c>
      <c r="T23" s="70">
        <v>30</v>
      </c>
      <c r="U23" s="19"/>
      <c r="V23" s="19"/>
      <c r="W23" s="19"/>
      <c r="X23" s="19"/>
      <c r="Y23" s="19"/>
      <c r="Z23" s="19"/>
      <c r="AA23" s="19"/>
    </row>
    <row r="24" spans="1:27" s="20" customFormat="1" ht="21" customHeight="1" x14ac:dyDescent="0.2">
      <c r="A24" s="9" t="s">
        <v>33</v>
      </c>
      <c r="B24" s="10">
        <f t="shared" si="1"/>
        <v>49613</v>
      </c>
      <c r="C24" s="10">
        <f t="shared" si="2"/>
        <v>0</v>
      </c>
      <c r="D24" s="10">
        <v>0</v>
      </c>
      <c r="E24" s="10">
        <v>0</v>
      </c>
      <c r="F24" s="10">
        <f t="shared" si="3"/>
        <v>15255</v>
      </c>
      <c r="G24" s="10">
        <v>298</v>
      </c>
      <c r="H24" s="10">
        <v>14957</v>
      </c>
      <c r="I24" s="10">
        <f t="shared" si="4"/>
        <v>32267</v>
      </c>
      <c r="J24" s="10">
        <v>6099</v>
      </c>
      <c r="K24" s="10">
        <v>26168</v>
      </c>
      <c r="L24" s="10">
        <f t="shared" si="5"/>
        <v>0</v>
      </c>
      <c r="M24" s="10">
        <v>0</v>
      </c>
      <c r="N24" s="10">
        <v>0</v>
      </c>
      <c r="O24" s="10">
        <f t="shared" si="6"/>
        <v>1834</v>
      </c>
      <c r="P24" s="10">
        <v>126</v>
      </c>
      <c r="Q24" s="10">
        <v>1708</v>
      </c>
      <c r="R24" s="10">
        <f t="shared" si="7"/>
        <v>257</v>
      </c>
      <c r="S24" s="10">
        <v>240</v>
      </c>
      <c r="T24" s="10">
        <v>17</v>
      </c>
      <c r="U24" s="19"/>
      <c r="V24" s="19"/>
      <c r="W24" s="19"/>
      <c r="X24" s="19"/>
      <c r="Y24" s="19"/>
      <c r="Z24" s="19"/>
      <c r="AA24" s="19"/>
    </row>
    <row r="25" spans="1:27" s="20" customFormat="1" ht="21" customHeight="1" x14ac:dyDescent="0.2">
      <c r="A25" s="69" t="s">
        <v>34</v>
      </c>
      <c r="B25" s="71">
        <f t="shared" si="1"/>
        <v>54892</v>
      </c>
      <c r="C25" s="71">
        <f t="shared" si="2"/>
        <v>0</v>
      </c>
      <c r="D25" s="71">
        <v>0</v>
      </c>
      <c r="E25" s="71">
        <v>0</v>
      </c>
      <c r="F25" s="71">
        <f t="shared" si="3"/>
        <v>16629</v>
      </c>
      <c r="G25" s="71">
        <v>324</v>
      </c>
      <c r="H25" s="71">
        <v>16305</v>
      </c>
      <c r="I25" s="71">
        <f t="shared" si="4"/>
        <v>36220</v>
      </c>
      <c r="J25" s="71">
        <v>6845</v>
      </c>
      <c r="K25" s="71">
        <v>29375</v>
      </c>
      <c r="L25" s="71">
        <f t="shared" si="5"/>
        <v>0</v>
      </c>
      <c r="M25" s="71">
        <v>0</v>
      </c>
      <c r="N25" s="71">
        <v>0</v>
      </c>
      <c r="O25" s="71">
        <f t="shared" si="6"/>
        <v>1784</v>
      </c>
      <c r="P25" s="71">
        <v>123</v>
      </c>
      <c r="Q25" s="71">
        <v>1661</v>
      </c>
      <c r="R25" s="71">
        <f t="shared" si="7"/>
        <v>259</v>
      </c>
      <c r="S25" s="71">
        <v>242</v>
      </c>
      <c r="T25" s="71">
        <v>17</v>
      </c>
      <c r="U25" s="19"/>
      <c r="V25" s="19"/>
      <c r="W25" s="19"/>
      <c r="X25" s="19"/>
      <c r="Y25" s="19"/>
      <c r="Z25" s="19"/>
      <c r="AA25" s="19"/>
    </row>
    <row r="26" spans="1:27" s="20" customFormat="1" ht="21" customHeight="1" x14ac:dyDescent="0.2">
      <c r="A26" s="9" t="s">
        <v>35</v>
      </c>
      <c r="B26" s="10">
        <f t="shared" si="1"/>
        <v>64524</v>
      </c>
      <c r="C26" s="10">
        <f t="shared" si="2"/>
        <v>0</v>
      </c>
      <c r="D26" s="10">
        <v>0</v>
      </c>
      <c r="E26" s="10">
        <v>0</v>
      </c>
      <c r="F26" s="10">
        <f t="shared" si="3"/>
        <v>19366</v>
      </c>
      <c r="G26" s="10">
        <v>377</v>
      </c>
      <c r="H26" s="10">
        <v>18989</v>
      </c>
      <c r="I26" s="10">
        <f t="shared" si="4"/>
        <v>42432</v>
      </c>
      <c r="J26" s="10">
        <v>8018</v>
      </c>
      <c r="K26" s="10">
        <v>34414</v>
      </c>
      <c r="L26" s="10">
        <f t="shared" si="5"/>
        <v>0</v>
      </c>
      <c r="M26" s="10">
        <v>0</v>
      </c>
      <c r="N26" s="10">
        <v>0</v>
      </c>
      <c r="O26" s="10">
        <f t="shared" si="6"/>
        <v>2374</v>
      </c>
      <c r="P26" s="10">
        <v>164</v>
      </c>
      <c r="Q26" s="10">
        <v>2210</v>
      </c>
      <c r="R26" s="10">
        <f t="shared" si="7"/>
        <v>352</v>
      </c>
      <c r="S26" s="10">
        <v>280</v>
      </c>
      <c r="T26" s="10">
        <v>72</v>
      </c>
      <c r="U26" s="19"/>
      <c r="V26" s="19"/>
      <c r="W26" s="19"/>
      <c r="X26" s="19"/>
      <c r="Y26" s="19"/>
      <c r="Z26" s="19"/>
      <c r="AA26" s="19"/>
    </row>
    <row r="27" spans="1:27" s="20" customFormat="1" ht="21" customHeight="1" x14ac:dyDescent="0.2">
      <c r="A27" s="69" t="s">
        <v>36</v>
      </c>
      <c r="B27" s="70">
        <f t="shared" si="1"/>
        <v>69547</v>
      </c>
      <c r="C27" s="70">
        <f t="shared" si="2"/>
        <v>0</v>
      </c>
      <c r="D27" s="70">
        <v>0</v>
      </c>
      <c r="E27" s="70">
        <v>0</v>
      </c>
      <c r="F27" s="70">
        <f t="shared" si="3"/>
        <v>20807</v>
      </c>
      <c r="G27" s="70">
        <v>406</v>
      </c>
      <c r="H27" s="70">
        <v>20401</v>
      </c>
      <c r="I27" s="70">
        <f t="shared" si="4"/>
        <v>45689</v>
      </c>
      <c r="J27" s="70">
        <v>8633</v>
      </c>
      <c r="K27" s="70">
        <v>37056</v>
      </c>
      <c r="L27" s="70">
        <f t="shared" si="5"/>
        <v>0</v>
      </c>
      <c r="M27" s="70">
        <v>0</v>
      </c>
      <c r="N27" s="70">
        <v>0</v>
      </c>
      <c r="O27" s="70">
        <f t="shared" si="6"/>
        <v>2711</v>
      </c>
      <c r="P27" s="70">
        <v>187</v>
      </c>
      <c r="Q27" s="70">
        <v>2524</v>
      </c>
      <c r="R27" s="70">
        <f t="shared" si="7"/>
        <v>340</v>
      </c>
      <c r="S27" s="70">
        <v>287</v>
      </c>
      <c r="T27" s="70">
        <v>53</v>
      </c>
      <c r="U27" s="19"/>
      <c r="V27" s="19"/>
      <c r="W27" s="19"/>
      <c r="X27" s="19"/>
      <c r="Y27" s="19"/>
      <c r="Z27" s="19"/>
      <c r="AA27" s="19"/>
    </row>
    <row r="28" spans="1:27" s="20" customFormat="1" ht="21" customHeight="1" x14ac:dyDescent="0.2">
      <c r="A28" s="9" t="s">
        <v>37</v>
      </c>
      <c r="B28" s="10">
        <f t="shared" si="1"/>
        <v>65315</v>
      </c>
      <c r="C28" s="10">
        <f t="shared" si="2"/>
        <v>0</v>
      </c>
      <c r="D28" s="10">
        <v>0</v>
      </c>
      <c r="E28" s="10">
        <v>0</v>
      </c>
      <c r="F28" s="10">
        <f t="shared" si="3"/>
        <v>18529</v>
      </c>
      <c r="G28" s="10">
        <v>361</v>
      </c>
      <c r="H28" s="10">
        <v>18168</v>
      </c>
      <c r="I28" s="10">
        <f t="shared" si="4"/>
        <v>44035</v>
      </c>
      <c r="J28" s="10">
        <v>8319</v>
      </c>
      <c r="K28" s="10">
        <v>35716</v>
      </c>
      <c r="L28" s="10">
        <f t="shared" si="5"/>
        <v>0</v>
      </c>
      <c r="M28" s="10">
        <v>0</v>
      </c>
      <c r="N28" s="10">
        <v>0</v>
      </c>
      <c r="O28" s="10">
        <f t="shared" si="6"/>
        <v>2459</v>
      </c>
      <c r="P28" s="10">
        <v>170</v>
      </c>
      <c r="Q28" s="10">
        <v>2289</v>
      </c>
      <c r="R28" s="10">
        <f t="shared" si="7"/>
        <v>292</v>
      </c>
      <c r="S28" s="10">
        <v>256</v>
      </c>
      <c r="T28" s="10">
        <v>36</v>
      </c>
      <c r="U28" s="19"/>
      <c r="V28" s="19"/>
      <c r="W28" s="19"/>
      <c r="X28" s="19"/>
      <c r="Y28" s="19"/>
      <c r="Z28" s="19"/>
      <c r="AA28" s="19"/>
    </row>
    <row r="29" spans="1:27" s="20" customFormat="1" ht="21" customHeight="1" x14ac:dyDescent="0.2">
      <c r="A29" s="69" t="s">
        <v>38</v>
      </c>
      <c r="B29" s="71">
        <f t="shared" si="1"/>
        <v>62382</v>
      </c>
      <c r="C29" s="71">
        <f t="shared" si="2"/>
        <v>0</v>
      </c>
      <c r="D29" s="71">
        <v>0</v>
      </c>
      <c r="E29" s="71">
        <v>0</v>
      </c>
      <c r="F29" s="71">
        <f t="shared" si="3"/>
        <v>16286</v>
      </c>
      <c r="G29" s="71">
        <v>318</v>
      </c>
      <c r="H29" s="71">
        <v>15968</v>
      </c>
      <c r="I29" s="71">
        <f t="shared" si="4"/>
        <v>43503</v>
      </c>
      <c r="J29" s="71">
        <v>8222</v>
      </c>
      <c r="K29" s="71">
        <v>35281</v>
      </c>
      <c r="L29" s="71">
        <f t="shared" si="5"/>
        <v>0</v>
      </c>
      <c r="M29" s="71">
        <v>0</v>
      </c>
      <c r="N29" s="71">
        <v>0</v>
      </c>
      <c r="O29" s="71">
        <f t="shared" si="6"/>
        <v>2326</v>
      </c>
      <c r="P29" s="71">
        <v>160</v>
      </c>
      <c r="Q29" s="71">
        <v>2166</v>
      </c>
      <c r="R29" s="71">
        <f t="shared" si="7"/>
        <v>267</v>
      </c>
      <c r="S29" s="71">
        <v>248</v>
      </c>
      <c r="T29" s="71">
        <v>19</v>
      </c>
      <c r="U29" s="19"/>
      <c r="V29" s="19"/>
      <c r="W29" s="19"/>
      <c r="X29" s="19"/>
      <c r="Y29" s="19"/>
      <c r="Z29" s="19"/>
      <c r="AA29" s="19"/>
    </row>
    <row r="30" spans="1:27" s="20" customFormat="1" ht="21" customHeight="1" x14ac:dyDescent="0.2">
      <c r="A30" s="9" t="s">
        <v>39</v>
      </c>
      <c r="B30" s="10">
        <f t="shared" si="1"/>
        <v>56696</v>
      </c>
      <c r="C30" s="10">
        <f t="shared" si="2"/>
        <v>0</v>
      </c>
      <c r="D30" s="10">
        <v>0</v>
      </c>
      <c r="E30" s="10">
        <v>0</v>
      </c>
      <c r="F30" s="10">
        <f t="shared" si="3"/>
        <v>14131</v>
      </c>
      <c r="G30" s="10">
        <v>276</v>
      </c>
      <c r="H30" s="10">
        <v>13855</v>
      </c>
      <c r="I30" s="10">
        <f t="shared" si="4"/>
        <v>40179</v>
      </c>
      <c r="J30" s="10">
        <v>7595</v>
      </c>
      <c r="K30" s="10">
        <v>32584</v>
      </c>
      <c r="L30" s="10">
        <f t="shared" si="5"/>
        <v>0</v>
      </c>
      <c r="M30" s="10">
        <v>0</v>
      </c>
      <c r="N30" s="10">
        <v>0</v>
      </c>
      <c r="O30" s="10">
        <f t="shared" si="6"/>
        <v>2115</v>
      </c>
      <c r="P30" s="10">
        <v>146</v>
      </c>
      <c r="Q30" s="10">
        <v>1969</v>
      </c>
      <c r="R30" s="10">
        <f t="shared" si="7"/>
        <v>271</v>
      </c>
      <c r="S30" s="10">
        <v>222</v>
      </c>
      <c r="T30" s="10">
        <v>49</v>
      </c>
      <c r="U30" s="19"/>
      <c r="V30" s="19"/>
      <c r="W30" s="19"/>
      <c r="X30" s="19"/>
      <c r="Y30" s="19"/>
      <c r="Z30" s="19"/>
      <c r="AA30" s="19"/>
    </row>
    <row r="31" spans="1:27" s="20" customFormat="1" ht="21" customHeight="1" x14ac:dyDescent="0.2">
      <c r="A31" s="69" t="s">
        <v>40</v>
      </c>
      <c r="B31" s="70">
        <f t="shared" si="1"/>
        <v>61819</v>
      </c>
      <c r="C31" s="70">
        <f t="shared" si="2"/>
        <v>0</v>
      </c>
      <c r="D31" s="70">
        <v>0</v>
      </c>
      <c r="E31" s="70">
        <v>0</v>
      </c>
      <c r="F31" s="70">
        <f t="shared" si="3"/>
        <v>15589</v>
      </c>
      <c r="G31" s="70">
        <v>304</v>
      </c>
      <c r="H31" s="70">
        <v>15285</v>
      </c>
      <c r="I31" s="70">
        <f t="shared" si="4"/>
        <v>43440</v>
      </c>
      <c r="J31" s="70">
        <v>8211</v>
      </c>
      <c r="K31" s="70">
        <v>35229</v>
      </c>
      <c r="L31" s="70">
        <f t="shared" si="5"/>
        <v>0</v>
      </c>
      <c r="M31" s="70">
        <v>0</v>
      </c>
      <c r="N31" s="70">
        <v>0</v>
      </c>
      <c r="O31" s="70">
        <f t="shared" si="6"/>
        <v>2507</v>
      </c>
      <c r="P31" s="70">
        <v>173</v>
      </c>
      <c r="Q31" s="70">
        <v>2334</v>
      </c>
      <c r="R31" s="70">
        <f t="shared" si="7"/>
        <v>283</v>
      </c>
      <c r="S31" s="70">
        <v>236</v>
      </c>
      <c r="T31" s="70">
        <v>47</v>
      </c>
      <c r="U31" s="19"/>
      <c r="V31" s="19"/>
      <c r="W31" s="19"/>
      <c r="X31" s="19"/>
      <c r="Y31" s="19"/>
      <c r="Z31" s="19"/>
      <c r="AA31" s="19"/>
    </row>
    <row r="32" spans="1:27" s="20" customFormat="1" ht="21" customHeight="1" x14ac:dyDescent="0.2">
      <c r="A32" s="9" t="s">
        <v>41</v>
      </c>
      <c r="B32" s="10">
        <f t="shared" si="1"/>
        <v>65300</v>
      </c>
      <c r="C32" s="10">
        <f t="shared" si="2"/>
        <v>0</v>
      </c>
      <c r="D32" s="10">
        <v>0</v>
      </c>
      <c r="E32" s="10">
        <v>0</v>
      </c>
      <c r="F32" s="10">
        <f t="shared" si="3"/>
        <v>16136</v>
      </c>
      <c r="G32" s="10">
        <v>315</v>
      </c>
      <c r="H32" s="10">
        <v>15821</v>
      </c>
      <c r="I32" s="10">
        <f t="shared" si="4"/>
        <v>46338</v>
      </c>
      <c r="J32" s="10">
        <v>8759</v>
      </c>
      <c r="K32" s="10">
        <v>37579</v>
      </c>
      <c r="L32" s="10">
        <f t="shared" si="5"/>
        <v>0</v>
      </c>
      <c r="M32" s="10">
        <v>0</v>
      </c>
      <c r="N32" s="10">
        <v>0</v>
      </c>
      <c r="O32" s="10">
        <f t="shared" si="6"/>
        <v>2547</v>
      </c>
      <c r="P32" s="10">
        <v>175</v>
      </c>
      <c r="Q32" s="10">
        <v>2372</v>
      </c>
      <c r="R32" s="10">
        <f t="shared" si="7"/>
        <v>279</v>
      </c>
      <c r="S32" s="10">
        <v>255</v>
      </c>
      <c r="T32" s="10">
        <v>24</v>
      </c>
      <c r="U32" s="19"/>
      <c r="V32" s="19"/>
      <c r="W32" s="19"/>
      <c r="X32" s="19"/>
      <c r="Y32" s="19"/>
      <c r="Z32" s="19"/>
      <c r="AA32" s="19"/>
    </row>
    <row r="33" spans="1:27" s="20" customFormat="1" ht="21" customHeight="1" x14ac:dyDescent="0.2">
      <c r="A33" s="69" t="s">
        <v>42</v>
      </c>
      <c r="B33" s="71">
        <f t="shared" si="1"/>
        <v>66954</v>
      </c>
      <c r="C33" s="71">
        <f t="shared" si="2"/>
        <v>0</v>
      </c>
      <c r="D33" s="71">
        <v>0</v>
      </c>
      <c r="E33" s="71">
        <v>0</v>
      </c>
      <c r="F33" s="71">
        <f t="shared" si="3"/>
        <v>16643</v>
      </c>
      <c r="G33" s="71">
        <v>325</v>
      </c>
      <c r="H33" s="71">
        <v>16318</v>
      </c>
      <c r="I33" s="71">
        <f t="shared" si="4"/>
        <v>47264</v>
      </c>
      <c r="J33" s="71">
        <v>8933</v>
      </c>
      <c r="K33" s="71">
        <v>38331</v>
      </c>
      <c r="L33" s="71">
        <f t="shared" si="5"/>
        <v>0</v>
      </c>
      <c r="M33" s="71">
        <v>0</v>
      </c>
      <c r="N33" s="71">
        <v>0</v>
      </c>
      <c r="O33" s="71">
        <f t="shared" si="6"/>
        <v>2740</v>
      </c>
      <c r="P33" s="71">
        <v>189</v>
      </c>
      <c r="Q33" s="71">
        <v>2551</v>
      </c>
      <c r="R33" s="71">
        <f t="shared" si="7"/>
        <v>307</v>
      </c>
      <c r="S33" s="71">
        <v>267</v>
      </c>
      <c r="T33" s="71">
        <v>40</v>
      </c>
      <c r="U33" s="19"/>
      <c r="V33" s="19"/>
      <c r="W33" s="19"/>
      <c r="X33" s="19"/>
      <c r="Y33" s="19"/>
      <c r="Z33" s="19"/>
      <c r="AA33" s="19"/>
    </row>
    <row r="34" spans="1:27" s="20" customFormat="1" ht="21" customHeight="1" x14ac:dyDescent="0.2">
      <c r="A34" s="9" t="s">
        <v>43</v>
      </c>
      <c r="B34" s="10">
        <f t="shared" si="1"/>
        <v>56227</v>
      </c>
      <c r="C34" s="10">
        <f t="shared" si="2"/>
        <v>312</v>
      </c>
      <c r="D34" s="10">
        <v>0</v>
      </c>
      <c r="E34" s="10">
        <v>312</v>
      </c>
      <c r="F34" s="10">
        <f t="shared" si="3"/>
        <v>13156</v>
      </c>
      <c r="G34" s="10">
        <v>254</v>
      </c>
      <c r="H34" s="10">
        <v>12902</v>
      </c>
      <c r="I34" s="10">
        <f t="shared" si="4"/>
        <v>41927</v>
      </c>
      <c r="J34" s="10">
        <v>8521</v>
      </c>
      <c r="K34" s="10">
        <v>33406</v>
      </c>
      <c r="L34" s="10">
        <f t="shared" si="5"/>
        <v>0</v>
      </c>
      <c r="M34" s="10">
        <v>0</v>
      </c>
      <c r="N34" s="10">
        <v>0</v>
      </c>
      <c r="O34" s="10">
        <f t="shared" si="6"/>
        <v>540</v>
      </c>
      <c r="P34" s="10">
        <v>32</v>
      </c>
      <c r="Q34" s="10">
        <v>508</v>
      </c>
      <c r="R34" s="10">
        <f t="shared" si="7"/>
        <v>292</v>
      </c>
      <c r="S34" s="10">
        <v>292</v>
      </c>
      <c r="T34" s="10">
        <v>0</v>
      </c>
      <c r="U34" s="19"/>
      <c r="V34" s="19"/>
      <c r="W34" s="19"/>
      <c r="X34" s="19"/>
      <c r="Y34" s="19"/>
      <c r="Z34" s="19"/>
      <c r="AA34" s="19"/>
    </row>
    <row r="35" spans="1:27" s="20" customFormat="1" ht="21" customHeight="1" x14ac:dyDescent="0.2">
      <c r="A35" s="69" t="s">
        <v>44</v>
      </c>
      <c r="B35" s="70">
        <f t="shared" si="1"/>
        <v>52031</v>
      </c>
      <c r="C35" s="70">
        <f t="shared" si="2"/>
        <v>262</v>
      </c>
      <c r="D35" s="70">
        <v>0</v>
      </c>
      <c r="E35" s="70">
        <v>262</v>
      </c>
      <c r="F35" s="70">
        <f t="shared" si="3"/>
        <v>13150</v>
      </c>
      <c r="G35" s="70">
        <v>229</v>
      </c>
      <c r="H35" s="70">
        <v>12921</v>
      </c>
      <c r="I35" s="70">
        <f t="shared" si="4"/>
        <v>37714</v>
      </c>
      <c r="J35" s="70">
        <v>7804</v>
      </c>
      <c r="K35" s="70">
        <v>29910</v>
      </c>
      <c r="L35" s="70">
        <f t="shared" si="5"/>
        <v>0</v>
      </c>
      <c r="M35" s="70">
        <v>0</v>
      </c>
      <c r="N35" s="70">
        <v>0</v>
      </c>
      <c r="O35" s="70">
        <f t="shared" si="6"/>
        <v>612</v>
      </c>
      <c r="P35" s="70">
        <v>126</v>
      </c>
      <c r="Q35" s="70">
        <v>486</v>
      </c>
      <c r="R35" s="70">
        <f t="shared" si="7"/>
        <v>293</v>
      </c>
      <c r="S35" s="70">
        <v>293</v>
      </c>
      <c r="T35" s="70">
        <v>0</v>
      </c>
      <c r="U35" s="19"/>
      <c r="V35" s="19"/>
      <c r="W35" s="19"/>
      <c r="X35" s="19"/>
      <c r="Y35" s="19"/>
      <c r="Z35" s="19"/>
      <c r="AA35" s="19"/>
    </row>
    <row r="36" spans="1:27" s="20" customFormat="1" ht="21" customHeight="1" x14ac:dyDescent="0.2">
      <c r="A36" s="9" t="s">
        <v>45</v>
      </c>
      <c r="B36" s="10">
        <f t="shared" si="1"/>
        <v>58227</v>
      </c>
      <c r="C36" s="10">
        <f t="shared" si="2"/>
        <v>359</v>
      </c>
      <c r="D36" s="10">
        <v>-1</v>
      </c>
      <c r="E36" s="10">
        <v>360</v>
      </c>
      <c r="F36" s="10">
        <f t="shared" si="3"/>
        <v>14278</v>
      </c>
      <c r="G36" s="10">
        <v>217</v>
      </c>
      <c r="H36" s="10">
        <v>14061</v>
      </c>
      <c r="I36" s="10">
        <f t="shared" si="4"/>
        <v>42615</v>
      </c>
      <c r="J36" s="10">
        <v>8851</v>
      </c>
      <c r="K36" s="10">
        <v>33764</v>
      </c>
      <c r="L36" s="10">
        <f t="shared" si="5"/>
        <v>0</v>
      </c>
      <c r="M36" s="10">
        <v>0</v>
      </c>
      <c r="N36" s="10">
        <v>0</v>
      </c>
      <c r="O36" s="10">
        <f t="shared" si="6"/>
        <v>657</v>
      </c>
      <c r="P36" s="10">
        <v>41</v>
      </c>
      <c r="Q36" s="10">
        <v>616</v>
      </c>
      <c r="R36" s="10">
        <f t="shared" si="7"/>
        <v>318</v>
      </c>
      <c r="S36" s="10">
        <v>318</v>
      </c>
      <c r="T36" s="10">
        <v>0</v>
      </c>
      <c r="U36" s="19"/>
      <c r="V36" s="19"/>
      <c r="W36" s="19"/>
      <c r="X36" s="19"/>
      <c r="Y36" s="19"/>
      <c r="Z36" s="19"/>
      <c r="AA36" s="19"/>
    </row>
    <row r="37" spans="1:27" s="20" customFormat="1" ht="21" customHeight="1" x14ac:dyDescent="0.2">
      <c r="A37" s="69" t="s">
        <v>46</v>
      </c>
      <c r="B37" s="71">
        <f t="shared" si="1"/>
        <v>58847</v>
      </c>
      <c r="C37" s="71">
        <f t="shared" si="2"/>
        <v>394</v>
      </c>
      <c r="D37" s="71">
        <v>-1</v>
      </c>
      <c r="E37" s="71">
        <v>395</v>
      </c>
      <c r="F37" s="71">
        <f t="shared" si="3"/>
        <v>15274</v>
      </c>
      <c r="G37" s="71">
        <v>256</v>
      </c>
      <c r="H37" s="71">
        <v>15018</v>
      </c>
      <c r="I37" s="71">
        <f t="shared" si="4"/>
        <v>42285</v>
      </c>
      <c r="J37" s="71">
        <v>8655</v>
      </c>
      <c r="K37" s="71">
        <v>33630</v>
      </c>
      <c r="L37" s="71">
        <f t="shared" si="5"/>
        <v>0</v>
      </c>
      <c r="M37" s="71">
        <v>0</v>
      </c>
      <c r="N37" s="71">
        <v>0</v>
      </c>
      <c r="O37" s="71">
        <f t="shared" si="6"/>
        <v>581</v>
      </c>
      <c r="P37" s="71">
        <v>24</v>
      </c>
      <c r="Q37" s="71">
        <v>557</v>
      </c>
      <c r="R37" s="71">
        <f t="shared" si="7"/>
        <v>313</v>
      </c>
      <c r="S37" s="71">
        <v>313</v>
      </c>
      <c r="T37" s="71">
        <v>0</v>
      </c>
      <c r="U37" s="19"/>
      <c r="V37" s="19"/>
      <c r="W37" s="19"/>
      <c r="X37" s="19"/>
      <c r="Y37" s="19"/>
      <c r="Z37" s="19"/>
      <c r="AA37" s="19"/>
    </row>
    <row r="38" spans="1:27" s="20" customFormat="1" ht="21" customHeight="1" x14ac:dyDescent="0.2">
      <c r="A38" s="9" t="s">
        <v>47</v>
      </c>
      <c r="B38" s="10">
        <f t="shared" si="1"/>
        <v>68898</v>
      </c>
      <c r="C38" s="10">
        <f t="shared" si="2"/>
        <v>339</v>
      </c>
      <c r="D38" s="10">
        <v>-1</v>
      </c>
      <c r="E38" s="10">
        <v>340</v>
      </c>
      <c r="F38" s="10">
        <f t="shared" si="3"/>
        <v>16813</v>
      </c>
      <c r="G38" s="10">
        <v>297</v>
      </c>
      <c r="H38" s="10">
        <v>16516</v>
      </c>
      <c r="I38" s="10">
        <f t="shared" si="4"/>
        <v>44927</v>
      </c>
      <c r="J38" s="10">
        <v>9197</v>
      </c>
      <c r="K38" s="10">
        <v>35730</v>
      </c>
      <c r="L38" s="10">
        <f t="shared" si="5"/>
        <v>0</v>
      </c>
      <c r="M38" s="10">
        <v>0</v>
      </c>
      <c r="N38" s="10">
        <v>0</v>
      </c>
      <c r="O38" s="10">
        <f t="shared" si="6"/>
        <v>6408</v>
      </c>
      <c r="P38" s="10">
        <v>5740</v>
      </c>
      <c r="Q38" s="10">
        <v>668</v>
      </c>
      <c r="R38" s="10">
        <f t="shared" si="7"/>
        <v>411</v>
      </c>
      <c r="S38" s="10">
        <v>411</v>
      </c>
      <c r="T38" s="10">
        <v>0</v>
      </c>
      <c r="U38" s="19"/>
      <c r="V38" s="19"/>
      <c r="W38" s="19"/>
      <c r="X38" s="19"/>
      <c r="Y38" s="19"/>
      <c r="Z38" s="19"/>
      <c r="AA38" s="19"/>
    </row>
    <row r="39" spans="1:27" s="20" customFormat="1" ht="21" customHeight="1" x14ac:dyDescent="0.2">
      <c r="A39" s="69" t="s">
        <v>48</v>
      </c>
      <c r="B39" s="70">
        <f t="shared" si="1"/>
        <v>66827</v>
      </c>
      <c r="C39" s="70">
        <f t="shared" si="2"/>
        <v>339</v>
      </c>
      <c r="D39" s="70">
        <v>-1</v>
      </c>
      <c r="E39" s="70">
        <v>340</v>
      </c>
      <c r="F39" s="70">
        <f t="shared" si="3"/>
        <v>18313</v>
      </c>
      <c r="G39" s="70">
        <v>342</v>
      </c>
      <c r="H39" s="70">
        <v>17971</v>
      </c>
      <c r="I39" s="70">
        <f t="shared" si="4"/>
        <v>47077</v>
      </c>
      <c r="J39" s="70">
        <v>9567</v>
      </c>
      <c r="K39" s="70">
        <v>37510</v>
      </c>
      <c r="L39" s="70">
        <f t="shared" si="5"/>
        <v>0</v>
      </c>
      <c r="M39" s="70">
        <v>0</v>
      </c>
      <c r="N39" s="70">
        <v>0</v>
      </c>
      <c r="O39" s="70">
        <f t="shared" si="6"/>
        <v>736</v>
      </c>
      <c r="P39" s="70">
        <v>46</v>
      </c>
      <c r="Q39" s="70">
        <v>690</v>
      </c>
      <c r="R39" s="70">
        <f t="shared" si="7"/>
        <v>362</v>
      </c>
      <c r="S39" s="70">
        <v>362</v>
      </c>
      <c r="T39" s="70">
        <v>0</v>
      </c>
      <c r="U39" s="19"/>
      <c r="V39" s="19"/>
      <c r="W39" s="19"/>
      <c r="X39" s="19"/>
      <c r="Y39" s="19"/>
      <c r="Z39" s="19"/>
      <c r="AA39" s="19"/>
    </row>
    <row r="40" spans="1:27" s="20" customFormat="1" ht="21" customHeight="1" x14ac:dyDescent="0.2">
      <c r="A40" s="9" t="s">
        <v>49</v>
      </c>
      <c r="B40" s="10">
        <f t="shared" si="1"/>
        <v>61085</v>
      </c>
      <c r="C40" s="10">
        <f t="shared" si="2"/>
        <v>238</v>
      </c>
      <c r="D40" s="10">
        <v>-1</v>
      </c>
      <c r="E40" s="10">
        <v>239</v>
      </c>
      <c r="F40" s="10">
        <f t="shared" si="3"/>
        <v>17077</v>
      </c>
      <c r="G40" s="10">
        <v>278</v>
      </c>
      <c r="H40" s="10">
        <v>16799</v>
      </c>
      <c r="I40" s="10">
        <f t="shared" si="4"/>
        <v>42833</v>
      </c>
      <c r="J40" s="10">
        <v>8200</v>
      </c>
      <c r="K40" s="10">
        <v>34633</v>
      </c>
      <c r="L40" s="10">
        <f t="shared" si="5"/>
        <v>0</v>
      </c>
      <c r="M40" s="10">
        <v>0</v>
      </c>
      <c r="N40" s="10">
        <v>0</v>
      </c>
      <c r="O40" s="10">
        <f t="shared" si="6"/>
        <v>636</v>
      </c>
      <c r="P40" s="10">
        <v>40</v>
      </c>
      <c r="Q40" s="10">
        <v>596</v>
      </c>
      <c r="R40" s="10">
        <f t="shared" si="7"/>
        <v>301</v>
      </c>
      <c r="S40" s="10">
        <v>301</v>
      </c>
      <c r="T40" s="10">
        <v>0</v>
      </c>
      <c r="U40" s="19"/>
      <c r="V40" s="19"/>
      <c r="W40" s="19"/>
      <c r="X40" s="19"/>
      <c r="Y40" s="19"/>
      <c r="Z40" s="19"/>
      <c r="AA40" s="19"/>
    </row>
    <row r="41" spans="1:27" s="20" customFormat="1" ht="21" customHeight="1" x14ac:dyDescent="0.2">
      <c r="A41" s="69" t="s">
        <v>50</v>
      </c>
      <c r="B41" s="71">
        <f t="shared" si="1"/>
        <v>60554</v>
      </c>
      <c r="C41" s="71">
        <f t="shared" si="2"/>
        <v>213</v>
      </c>
      <c r="D41" s="71">
        <v>-1</v>
      </c>
      <c r="E41" s="71">
        <v>214</v>
      </c>
      <c r="F41" s="71">
        <f t="shared" si="3"/>
        <v>16308</v>
      </c>
      <c r="G41" s="71">
        <v>278</v>
      </c>
      <c r="H41" s="71">
        <v>16030</v>
      </c>
      <c r="I41" s="71">
        <f t="shared" si="4"/>
        <v>42715</v>
      </c>
      <c r="J41" s="71">
        <v>7744</v>
      </c>
      <c r="K41" s="71">
        <v>34971</v>
      </c>
      <c r="L41" s="71">
        <f t="shared" si="5"/>
        <v>0</v>
      </c>
      <c r="M41" s="71">
        <v>0</v>
      </c>
      <c r="N41" s="71">
        <v>0</v>
      </c>
      <c r="O41" s="71">
        <f t="shared" si="6"/>
        <v>1040</v>
      </c>
      <c r="P41" s="71">
        <v>287</v>
      </c>
      <c r="Q41" s="71">
        <v>753</v>
      </c>
      <c r="R41" s="71">
        <f t="shared" si="7"/>
        <v>278</v>
      </c>
      <c r="S41" s="71">
        <v>278</v>
      </c>
      <c r="T41" s="71">
        <v>0</v>
      </c>
      <c r="U41" s="19"/>
      <c r="V41" s="19"/>
      <c r="W41" s="19"/>
      <c r="X41" s="19"/>
      <c r="Y41" s="19"/>
      <c r="Z41" s="19"/>
      <c r="AA41" s="19"/>
    </row>
    <row r="42" spans="1:27" s="20" customFormat="1" ht="21" customHeight="1" x14ac:dyDescent="0.2">
      <c r="A42" s="9" t="s">
        <v>51</v>
      </c>
      <c r="B42" s="10">
        <f t="shared" si="1"/>
        <v>63722</v>
      </c>
      <c r="C42" s="10">
        <f t="shared" si="2"/>
        <v>83</v>
      </c>
      <c r="D42" s="10">
        <v>-1</v>
      </c>
      <c r="E42" s="10">
        <v>84</v>
      </c>
      <c r="F42" s="10">
        <f t="shared" si="3"/>
        <v>17008</v>
      </c>
      <c r="G42" s="10">
        <v>323</v>
      </c>
      <c r="H42" s="10">
        <v>16685</v>
      </c>
      <c r="I42" s="10">
        <f t="shared" si="4"/>
        <v>45154</v>
      </c>
      <c r="J42" s="10">
        <v>8213</v>
      </c>
      <c r="K42" s="10">
        <v>36941</v>
      </c>
      <c r="L42" s="10">
        <f t="shared" si="5"/>
        <v>0</v>
      </c>
      <c r="M42" s="10">
        <v>0</v>
      </c>
      <c r="N42" s="10">
        <v>0</v>
      </c>
      <c r="O42" s="10">
        <f t="shared" si="6"/>
        <v>1134</v>
      </c>
      <c r="P42" s="10">
        <v>347</v>
      </c>
      <c r="Q42" s="10">
        <v>787</v>
      </c>
      <c r="R42" s="10">
        <f t="shared" si="7"/>
        <v>343</v>
      </c>
      <c r="S42" s="10">
        <v>343</v>
      </c>
      <c r="T42" s="10">
        <v>0</v>
      </c>
      <c r="U42" s="19"/>
      <c r="V42" s="19"/>
      <c r="W42" s="19"/>
      <c r="X42" s="19"/>
      <c r="Y42" s="19"/>
      <c r="Z42" s="19"/>
      <c r="AA42" s="19"/>
    </row>
    <row r="43" spans="1:27" s="20" customFormat="1" ht="21" customHeight="1" x14ac:dyDescent="0.2">
      <c r="A43" s="69" t="s">
        <v>52</v>
      </c>
      <c r="B43" s="70">
        <f t="shared" si="1"/>
        <v>59459</v>
      </c>
      <c r="C43" s="70">
        <f t="shared" si="2"/>
        <v>115</v>
      </c>
      <c r="D43" s="70">
        <v>-1</v>
      </c>
      <c r="E43" s="70">
        <v>116</v>
      </c>
      <c r="F43" s="70">
        <f t="shared" si="3"/>
        <v>15620</v>
      </c>
      <c r="G43" s="70">
        <v>296</v>
      </c>
      <c r="H43" s="70">
        <v>15324</v>
      </c>
      <c r="I43" s="70">
        <f t="shared" si="4"/>
        <v>42590</v>
      </c>
      <c r="J43" s="70">
        <v>7753</v>
      </c>
      <c r="K43" s="70">
        <v>34837</v>
      </c>
      <c r="L43" s="70">
        <f t="shared" si="5"/>
        <v>0</v>
      </c>
      <c r="M43" s="70">
        <v>0</v>
      </c>
      <c r="N43" s="70">
        <v>0</v>
      </c>
      <c r="O43" s="70">
        <f t="shared" si="6"/>
        <v>818</v>
      </c>
      <c r="P43" s="70">
        <v>108</v>
      </c>
      <c r="Q43" s="70">
        <v>710</v>
      </c>
      <c r="R43" s="70">
        <f t="shared" si="7"/>
        <v>316</v>
      </c>
      <c r="S43" s="70">
        <v>316</v>
      </c>
      <c r="T43" s="70">
        <v>0</v>
      </c>
      <c r="U43" s="19"/>
      <c r="V43" s="19"/>
      <c r="W43" s="19"/>
      <c r="X43" s="19"/>
      <c r="Y43" s="19"/>
      <c r="Z43" s="19"/>
      <c r="AA43" s="19"/>
    </row>
    <row r="44" spans="1:27" s="20" customFormat="1" ht="21" customHeight="1" x14ac:dyDescent="0.2">
      <c r="A44" s="9" t="s">
        <v>53</v>
      </c>
      <c r="B44" s="10">
        <f t="shared" si="1"/>
        <v>62186</v>
      </c>
      <c r="C44" s="10">
        <f t="shared" si="2"/>
        <v>96</v>
      </c>
      <c r="D44" s="10">
        <v>-1</v>
      </c>
      <c r="E44" s="10">
        <v>97</v>
      </c>
      <c r="F44" s="10">
        <f t="shared" si="3"/>
        <v>16325</v>
      </c>
      <c r="G44" s="10">
        <v>379</v>
      </c>
      <c r="H44" s="10">
        <v>15946</v>
      </c>
      <c r="I44" s="10">
        <f t="shared" si="4"/>
        <v>44389</v>
      </c>
      <c r="J44" s="10">
        <v>8218</v>
      </c>
      <c r="K44" s="10">
        <v>36171</v>
      </c>
      <c r="L44" s="10">
        <f t="shared" si="5"/>
        <v>0</v>
      </c>
      <c r="M44" s="10">
        <v>0</v>
      </c>
      <c r="N44" s="10">
        <v>0</v>
      </c>
      <c r="O44" s="10">
        <f t="shared" si="6"/>
        <v>1004</v>
      </c>
      <c r="P44" s="10">
        <v>126</v>
      </c>
      <c r="Q44" s="10">
        <v>878</v>
      </c>
      <c r="R44" s="10">
        <f t="shared" si="7"/>
        <v>372</v>
      </c>
      <c r="S44" s="10">
        <v>372</v>
      </c>
      <c r="T44" s="10">
        <v>0</v>
      </c>
      <c r="U44" s="19"/>
      <c r="V44" s="19"/>
      <c r="W44" s="19"/>
      <c r="X44" s="19"/>
      <c r="Y44" s="19"/>
      <c r="Z44" s="19"/>
      <c r="AA44" s="19"/>
    </row>
    <row r="45" spans="1:27" s="20" customFormat="1" ht="21" customHeight="1" x14ac:dyDescent="0.2">
      <c r="A45" s="69" t="s">
        <v>54</v>
      </c>
      <c r="B45" s="71">
        <f t="shared" si="1"/>
        <v>62674</v>
      </c>
      <c r="C45" s="71">
        <f t="shared" si="2"/>
        <v>54</v>
      </c>
      <c r="D45" s="71">
        <v>-1</v>
      </c>
      <c r="E45" s="71">
        <v>55</v>
      </c>
      <c r="F45" s="71">
        <f t="shared" si="3"/>
        <v>16055</v>
      </c>
      <c r="G45" s="71">
        <v>366</v>
      </c>
      <c r="H45" s="71">
        <v>15689</v>
      </c>
      <c r="I45" s="71">
        <f t="shared" si="4"/>
        <v>44991</v>
      </c>
      <c r="J45" s="71">
        <v>8656</v>
      </c>
      <c r="K45" s="71">
        <v>36335</v>
      </c>
      <c r="L45" s="71">
        <f t="shared" si="5"/>
        <v>0</v>
      </c>
      <c r="M45" s="71">
        <v>0</v>
      </c>
      <c r="N45" s="71">
        <v>0</v>
      </c>
      <c r="O45" s="71">
        <f t="shared" si="6"/>
        <v>1194</v>
      </c>
      <c r="P45" s="71">
        <v>125</v>
      </c>
      <c r="Q45" s="71">
        <v>1069</v>
      </c>
      <c r="R45" s="71">
        <f t="shared" si="7"/>
        <v>380</v>
      </c>
      <c r="S45" s="71">
        <v>380</v>
      </c>
      <c r="T45" s="71">
        <v>0</v>
      </c>
      <c r="U45" s="19"/>
      <c r="V45" s="19"/>
      <c r="W45" s="19"/>
      <c r="X45" s="19"/>
      <c r="Y45" s="19"/>
      <c r="Z45" s="19"/>
      <c r="AA45" s="19"/>
    </row>
    <row r="46" spans="1:27" s="20" customFormat="1" ht="21" customHeight="1" x14ac:dyDescent="0.2">
      <c r="A46" s="9" t="s">
        <v>55</v>
      </c>
      <c r="B46" s="10">
        <f t="shared" si="1"/>
        <v>59886</v>
      </c>
      <c r="C46" s="10">
        <f t="shared" si="2"/>
        <v>79</v>
      </c>
      <c r="D46" s="10">
        <v>-1</v>
      </c>
      <c r="E46" s="10">
        <v>80</v>
      </c>
      <c r="F46" s="10">
        <f t="shared" si="3"/>
        <v>15639</v>
      </c>
      <c r="G46" s="10">
        <v>349</v>
      </c>
      <c r="H46" s="10">
        <v>15290</v>
      </c>
      <c r="I46" s="10">
        <f t="shared" si="4"/>
        <v>42799</v>
      </c>
      <c r="J46" s="10">
        <v>7939</v>
      </c>
      <c r="K46" s="10">
        <v>34860</v>
      </c>
      <c r="L46" s="10">
        <f t="shared" si="5"/>
        <v>0</v>
      </c>
      <c r="M46" s="10">
        <v>0</v>
      </c>
      <c r="N46" s="10">
        <v>0</v>
      </c>
      <c r="O46" s="10">
        <f t="shared" si="6"/>
        <v>981</v>
      </c>
      <c r="P46" s="10">
        <v>44</v>
      </c>
      <c r="Q46" s="10">
        <v>937</v>
      </c>
      <c r="R46" s="10">
        <f t="shared" si="7"/>
        <v>388</v>
      </c>
      <c r="S46" s="10">
        <v>388</v>
      </c>
      <c r="T46" s="10">
        <v>0</v>
      </c>
      <c r="U46" s="19"/>
      <c r="V46" s="19"/>
      <c r="W46" s="19"/>
      <c r="X46" s="19"/>
      <c r="Y46" s="19"/>
      <c r="Z46" s="19"/>
      <c r="AA46" s="19"/>
    </row>
    <row r="47" spans="1:27" s="20" customFormat="1" ht="21" customHeight="1" x14ac:dyDescent="0.2">
      <c r="A47" s="69" t="s">
        <v>56</v>
      </c>
      <c r="B47" s="70">
        <f t="shared" si="1"/>
        <v>59987</v>
      </c>
      <c r="C47" s="70">
        <f t="shared" si="2"/>
        <v>80</v>
      </c>
      <c r="D47" s="70">
        <v>-1</v>
      </c>
      <c r="E47" s="70">
        <v>81</v>
      </c>
      <c r="F47" s="70">
        <f t="shared" si="3"/>
        <v>16053</v>
      </c>
      <c r="G47" s="70">
        <v>348</v>
      </c>
      <c r="H47" s="70">
        <v>15705</v>
      </c>
      <c r="I47" s="70">
        <f t="shared" si="4"/>
        <v>42435</v>
      </c>
      <c r="J47" s="70">
        <v>8123</v>
      </c>
      <c r="K47" s="70">
        <v>34312</v>
      </c>
      <c r="L47" s="70">
        <f t="shared" si="5"/>
        <v>0</v>
      </c>
      <c r="M47" s="70">
        <v>0</v>
      </c>
      <c r="N47" s="70">
        <v>0</v>
      </c>
      <c r="O47" s="70">
        <f t="shared" si="6"/>
        <v>1022</v>
      </c>
      <c r="P47" s="70">
        <v>45</v>
      </c>
      <c r="Q47" s="70">
        <v>977</v>
      </c>
      <c r="R47" s="70">
        <f t="shared" si="7"/>
        <v>397</v>
      </c>
      <c r="S47" s="70">
        <v>397</v>
      </c>
      <c r="T47" s="70">
        <v>0</v>
      </c>
      <c r="U47" s="19"/>
      <c r="V47" s="19"/>
      <c r="W47" s="19"/>
      <c r="X47" s="19"/>
      <c r="Y47" s="19"/>
      <c r="Z47" s="19"/>
      <c r="AA47" s="19"/>
    </row>
    <row r="48" spans="1:27" s="20" customFormat="1" ht="21" customHeight="1" x14ac:dyDescent="0.2">
      <c r="A48" s="9" t="s">
        <v>57</v>
      </c>
      <c r="B48" s="10">
        <f t="shared" si="1"/>
        <v>61749</v>
      </c>
      <c r="C48" s="10">
        <f t="shared" si="2"/>
        <v>89</v>
      </c>
      <c r="D48" s="10">
        <v>-1</v>
      </c>
      <c r="E48" s="10">
        <v>90</v>
      </c>
      <c r="F48" s="10">
        <f t="shared" si="3"/>
        <v>16910</v>
      </c>
      <c r="G48" s="10">
        <v>330</v>
      </c>
      <c r="H48" s="10">
        <v>16580</v>
      </c>
      <c r="I48" s="10">
        <f t="shared" si="4"/>
        <v>43245</v>
      </c>
      <c r="J48" s="10">
        <v>7917</v>
      </c>
      <c r="K48" s="10">
        <v>35328</v>
      </c>
      <c r="L48" s="10">
        <f t="shared" si="5"/>
        <v>0</v>
      </c>
      <c r="M48" s="10">
        <v>0</v>
      </c>
      <c r="N48" s="10">
        <v>0</v>
      </c>
      <c r="O48" s="10">
        <f t="shared" si="6"/>
        <v>1136</v>
      </c>
      <c r="P48" s="10">
        <v>135</v>
      </c>
      <c r="Q48" s="10">
        <v>1001</v>
      </c>
      <c r="R48" s="10">
        <f t="shared" si="7"/>
        <v>369</v>
      </c>
      <c r="S48" s="10">
        <v>369</v>
      </c>
      <c r="T48" s="10">
        <v>0</v>
      </c>
      <c r="U48" s="19"/>
      <c r="V48" s="19"/>
      <c r="W48" s="19"/>
      <c r="X48" s="19"/>
      <c r="Y48" s="19"/>
      <c r="Z48" s="19"/>
      <c r="AA48" s="19"/>
    </row>
    <row r="49" spans="1:27" s="20" customFormat="1" ht="21" customHeight="1" x14ac:dyDescent="0.2">
      <c r="A49" s="69" t="s">
        <v>58</v>
      </c>
      <c r="B49" s="71">
        <f t="shared" si="1"/>
        <v>63743</v>
      </c>
      <c r="C49" s="71">
        <f t="shared" si="2"/>
        <v>84</v>
      </c>
      <c r="D49" s="71">
        <v>1</v>
      </c>
      <c r="E49" s="71">
        <v>83</v>
      </c>
      <c r="F49" s="71">
        <f t="shared" si="3"/>
        <v>17104</v>
      </c>
      <c r="G49" s="71">
        <v>307</v>
      </c>
      <c r="H49" s="71">
        <v>16797</v>
      </c>
      <c r="I49" s="71">
        <f t="shared" si="4"/>
        <v>45221</v>
      </c>
      <c r="J49" s="71">
        <v>8836</v>
      </c>
      <c r="K49" s="71">
        <v>36385</v>
      </c>
      <c r="L49" s="71">
        <f t="shared" si="5"/>
        <v>0</v>
      </c>
      <c r="M49" s="71">
        <v>0</v>
      </c>
      <c r="N49" s="71">
        <v>0</v>
      </c>
      <c r="O49" s="71">
        <f t="shared" si="6"/>
        <v>980</v>
      </c>
      <c r="P49" s="71">
        <v>63</v>
      </c>
      <c r="Q49" s="71">
        <v>917</v>
      </c>
      <c r="R49" s="71">
        <f t="shared" si="7"/>
        <v>354</v>
      </c>
      <c r="S49" s="71">
        <v>354</v>
      </c>
      <c r="T49" s="71">
        <v>0</v>
      </c>
      <c r="U49" s="19"/>
      <c r="V49" s="19"/>
      <c r="W49" s="19"/>
      <c r="X49" s="19"/>
      <c r="Y49" s="19"/>
      <c r="Z49" s="19"/>
      <c r="AA49" s="19"/>
    </row>
    <row r="50" spans="1:27" s="38" customFormat="1" ht="21" customHeight="1" x14ac:dyDescent="0.2">
      <c r="A50" s="9" t="s">
        <v>124</v>
      </c>
      <c r="B50" s="36">
        <f t="shared" si="1"/>
        <v>62871</v>
      </c>
      <c r="C50" s="36">
        <f t="shared" si="2"/>
        <v>89</v>
      </c>
      <c r="D50" s="10">
        <v>1</v>
      </c>
      <c r="E50" s="10">
        <v>88</v>
      </c>
      <c r="F50" s="36">
        <f t="shared" si="3"/>
        <v>16901</v>
      </c>
      <c r="G50" s="10">
        <v>336</v>
      </c>
      <c r="H50" s="10">
        <v>16565</v>
      </c>
      <c r="I50" s="36">
        <f t="shared" si="4"/>
        <v>44375</v>
      </c>
      <c r="J50" s="10">
        <v>9226</v>
      </c>
      <c r="K50" s="10">
        <v>35149</v>
      </c>
      <c r="L50" s="36">
        <f t="shared" si="5"/>
        <v>0</v>
      </c>
      <c r="M50" s="10">
        <v>0</v>
      </c>
      <c r="N50" s="10">
        <v>0</v>
      </c>
      <c r="O50" s="36">
        <f t="shared" si="6"/>
        <v>1127</v>
      </c>
      <c r="P50" s="10">
        <v>99</v>
      </c>
      <c r="Q50" s="10">
        <v>1028</v>
      </c>
      <c r="R50" s="36">
        <f t="shared" si="7"/>
        <v>379</v>
      </c>
      <c r="S50" s="10">
        <v>379</v>
      </c>
      <c r="T50" s="10">
        <v>0</v>
      </c>
    </row>
    <row r="51" spans="1:27" s="38" customFormat="1" ht="21" customHeight="1" x14ac:dyDescent="0.2">
      <c r="A51" s="69" t="s">
        <v>125</v>
      </c>
      <c r="B51" s="73">
        <f t="shared" si="1"/>
        <v>64094</v>
      </c>
      <c r="C51" s="73">
        <f t="shared" si="2"/>
        <v>91</v>
      </c>
      <c r="D51" s="70">
        <v>1</v>
      </c>
      <c r="E51" s="70">
        <v>90</v>
      </c>
      <c r="F51" s="73">
        <f t="shared" si="3"/>
        <v>17093</v>
      </c>
      <c r="G51" s="70">
        <v>279</v>
      </c>
      <c r="H51" s="70">
        <v>16814</v>
      </c>
      <c r="I51" s="73">
        <f t="shared" si="4"/>
        <v>45417</v>
      </c>
      <c r="J51" s="70">
        <v>9793</v>
      </c>
      <c r="K51" s="70">
        <v>35624</v>
      </c>
      <c r="L51" s="73">
        <f t="shared" si="5"/>
        <v>0</v>
      </c>
      <c r="M51" s="70">
        <v>0</v>
      </c>
      <c r="N51" s="70">
        <v>0</v>
      </c>
      <c r="O51" s="73">
        <f t="shared" si="6"/>
        <v>1106</v>
      </c>
      <c r="P51" s="70">
        <v>180</v>
      </c>
      <c r="Q51" s="70">
        <v>926</v>
      </c>
      <c r="R51" s="73">
        <f t="shared" si="7"/>
        <v>387</v>
      </c>
      <c r="S51" s="70">
        <v>387</v>
      </c>
      <c r="T51" s="70">
        <v>0</v>
      </c>
    </row>
    <row r="52" spans="1:27" s="38" customFormat="1" ht="21" customHeight="1" x14ac:dyDescent="0.2">
      <c r="A52" s="9" t="s">
        <v>126</v>
      </c>
      <c r="B52" s="36">
        <f t="shared" si="1"/>
        <v>59426</v>
      </c>
      <c r="C52" s="36">
        <f t="shared" si="2"/>
        <v>86</v>
      </c>
      <c r="D52" s="10">
        <v>2</v>
      </c>
      <c r="E52" s="10">
        <v>84</v>
      </c>
      <c r="F52" s="36">
        <f t="shared" si="3"/>
        <v>16125</v>
      </c>
      <c r="G52" s="10">
        <v>239</v>
      </c>
      <c r="H52" s="10">
        <v>15886</v>
      </c>
      <c r="I52" s="36">
        <f t="shared" si="4"/>
        <v>41393</v>
      </c>
      <c r="J52" s="10">
        <v>8484</v>
      </c>
      <c r="K52" s="10">
        <v>32909</v>
      </c>
      <c r="L52" s="36">
        <f t="shared" si="5"/>
        <v>0</v>
      </c>
      <c r="M52" s="10">
        <v>0</v>
      </c>
      <c r="N52" s="10">
        <v>0</v>
      </c>
      <c r="O52" s="36">
        <f t="shared" si="6"/>
        <v>1473</v>
      </c>
      <c r="P52" s="10">
        <v>589</v>
      </c>
      <c r="Q52" s="10">
        <v>884</v>
      </c>
      <c r="R52" s="36">
        <f t="shared" si="7"/>
        <v>349</v>
      </c>
      <c r="S52" s="10">
        <v>349</v>
      </c>
      <c r="T52" s="10">
        <v>0</v>
      </c>
    </row>
    <row r="53" spans="1:27" s="38" customFormat="1" ht="21" customHeight="1" x14ac:dyDescent="0.2">
      <c r="A53" s="69" t="s">
        <v>127</v>
      </c>
      <c r="B53" s="74">
        <f t="shared" si="1"/>
        <v>56875</v>
      </c>
      <c r="C53" s="74">
        <f t="shared" si="2"/>
        <v>85</v>
      </c>
      <c r="D53" s="71">
        <v>1</v>
      </c>
      <c r="E53" s="71">
        <v>84</v>
      </c>
      <c r="F53" s="74">
        <f t="shared" si="3"/>
        <v>14941</v>
      </c>
      <c r="G53" s="71">
        <v>253</v>
      </c>
      <c r="H53" s="71">
        <v>14688</v>
      </c>
      <c r="I53" s="74">
        <f t="shared" si="4"/>
        <v>40057</v>
      </c>
      <c r="J53" s="71">
        <v>8196</v>
      </c>
      <c r="K53" s="71">
        <v>31861</v>
      </c>
      <c r="L53" s="74">
        <f t="shared" si="5"/>
        <v>0</v>
      </c>
      <c r="M53" s="71">
        <v>0</v>
      </c>
      <c r="N53" s="71">
        <v>0</v>
      </c>
      <c r="O53" s="74">
        <f t="shared" si="6"/>
        <v>1440</v>
      </c>
      <c r="P53" s="71">
        <v>609</v>
      </c>
      <c r="Q53" s="71">
        <v>831</v>
      </c>
      <c r="R53" s="74">
        <f t="shared" si="7"/>
        <v>352</v>
      </c>
      <c r="S53" s="71">
        <v>352</v>
      </c>
      <c r="T53" s="71">
        <v>0</v>
      </c>
    </row>
    <row r="54" spans="1:27" s="38" customFormat="1" ht="21" customHeight="1" x14ac:dyDescent="0.2">
      <c r="A54" s="9" t="s">
        <v>131</v>
      </c>
      <c r="B54" s="36">
        <f t="shared" ref="B54:B57" si="8">+C54+F54+I54+L54+O54+R54</f>
        <v>51304</v>
      </c>
      <c r="C54" s="36">
        <f t="shared" ref="C54:C57" si="9">+D54+E54</f>
        <v>53</v>
      </c>
      <c r="D54" s="10">
        <v>2</v>
      </c>
      <c r="E54" s="10">
        <v>51</v>
      </c>
      <c r="F54" s="36">
        <f t="shared" ref="F54:F57" si="10">+G54+H54</f>
        <v>13672</v>
      </c>
      <c r="G54" s="10">
        <v>273</v>
      </c>
      <c r="H54" s="10">
        <v>13399</v>
      </c>
      <c r="I54" s="36">
        <f t="shared" ref="I54:I57" si="11">+J54+K54</f>
        <v>36370</v>
      </c>
      <c r="J54" s="10">
        <v>7516</v>
      </c>
      <c r="K54" s="10">
        <v>28854</v>
      </c>
      <c r="L54" s="36">
        <f t="shared" ref="L54:L57" si="12">+M54+N54</f>
        <v>0</v>
      </c>
      <c r="M54" s="10">
        <v>0</v>
      </c>
      <c r="N54" s="10">
        <v>0</v>
      </c>
      <c r="O54" s="36">
        <f t="shared" ref="O54:O57" si="13">+P54+Q54</f>
        <v>851</v>
      </c>
      <c r="P54" s="10">
        <v>106</v>
      </c>
      <c r="Q54" s="10">
        <v>745</v>
      </c>
      <c r="R54" s="36">
        <f t="shared" ref="R54:R57" si="14">+S54+T54</f>
        <v>358</v>
      </c>
      <c r="S54" s="10">
        <v>358</v>
      </c>
      <c r="T54" s="10">
        <v>0</v>
      </c>
    </row>
    <row r="55" spans="1:27" s="38" customFormat="1" ht="21" customHeight="1" x14ac:dyDescent="0.2">
      <c r="A55" s="69" t="s">
        <v>132</v>
      </c>
      <c r="B55" s="73">
        <f t="shared" si="8"/>
        <v>53877</v>
      </c>
      <c r="C55" s="73">
        <f t="shared" si="9"/>
        <v>57</v>
      </c>
      <c r="D55" s="70">
        <v>2</v>
      </c>
      <c r="E55" s="70">
        <v>55</v>
      </c>
      <c r="F55" s="73">
        <f t="shared" si="10"/>
        <v>14867</v>
      </c>
      <c r="G55" s="70">
        <v>267</v>
      </c>
      <c r="H55" s="70">
        <v>14600</v>
      </c>
      <c r="I55" s="73">
        <f t="shared" si="11"/>
        <v>37323</v>
      </c>
      <c r="J55" s="70">
        <v>7761</v>
      </c>
      <c r="K55" s="70">
        <v>29562</v>
      </c>
      <c r="L55" s="73">
        <f t="shared" si="12"/>
        <v>0</v>
      </c>
      <c r="M55" s="70">
        <v>0</v>
      </c>
      <c r="N55" s="70">
        <v>0</v>
      </c>
      <c r="O55" s="73">
        <f t="shared" si="13"/>
        <v>1284</v>
      </c>
      <c r="P55" s="70">
        <v>194</v>
      </c>
      <c r="Q55" s="70">
        <v>1090</v>
      </c>
      <c r="R55" s="73">
        <f t="shared" si="14"/>
        <v>346</v>
      </c>
      <c r="S55" s="70">
        <v>346</v>
      </c>
      <c r="T55" s="70">
        <v>0</v>
      </c>
    </row>
    <row r="56" spans="1:27" s="38" customFormat="1" ht="21" customHeight="1" x14ac:dyDescent="0.2">
      <c r="A56" s="9" t="s">
        <v>133</v>
      </c>
      <c r="B56" s="36">
        <f t="shared" si="8"/>
        <v>53862</v>
      </c>
      <c r="C56" s="36">
        <f t="shared" si="9"/>
        <v>51</v>
      </c>
      <c r="D56" s="10">
        <v>2</v>
      </c>
      <c r="E56" s="10">
        <v>49</v>
      </c>
      <c r="F56" s="36">
        <f t="shared" si="10"/>
        <v>14387</v>
      </c>
      <c r="G56" s="10">
        <v>262</v>
      </c>
      <c r="H56" s="10">
        <v>14125</v>
      </c>
      <c r="I56" s="36">
        <f t="shared" si="11"/>
        <v>37775</v>
      </c>
      <c r="J56" s="10">
        <v>7820</v>
      </c>
      <c r="K56" s="10">
        <v>29955</v>
      </c>
      <c r="L56" s="36">
        <f t="shared" si="12"/>
        <v>0</v>
      </c>
      <c r="M56" s="10">
        <v>0</v>
      </c>
      <c r="N56" s="10">
        <v>0</v>
      </c>
      <c r="O56" s="36">
        <f t="shared" si="13"/>
        <v>1257</v>
      </c>
      <c r="P56" s="10">
        <v>399</v>
      </c>
      <c r="Q56" s="10">
        <v>858</v>
      </c>
      <c r="R56" s="36">
        <f t="shared" si="14"/>
        <v>392</v>
      </c>
      <c r="S56" s="10">
        <v>392</v>
      </c>
      <c r="T56" s="10">
        <v>0</v>
      </c>
    </row>
    <row r="57" spans="1:27" s="38" customFormat="1" ht="21" customHeight="1" x14ac:dyDescent="0.2">
      <c r="A57" s="69" t="s">
        <v>134</v>
      </c>
      <c r="B57" s="74">
        <f t="shared" si="8"/>
        <v>51936</v>
      </c>
      <c r="C57" s="74">
        <f t="shared" si="9"/>
        <v>73</v>
      </c>
      <c r="D57" s="71">
        <v>1</v>
      </c>
      <c r="E57" s="71">
        <v>72</v>
      </c>
      <c r="F57" s="74">
        <f t="shared" si="10"/>
        <v>14142</v>
      </c>
      <c r="G57" s="71">
        <v>356</v>
      </c>
      <c r="H57" s="71">
        <v>13786</v>
      </c>
      <c r="I57" s="74">
        <f t="shared" si="11"/>
        <v>36610</v>
      </c>
      <c r="J57" s="71">
        <v>7923</v>
      </c>
      <c r="K57" s="71">
        <v>28687</v>
      </c>
      <c r="L57" s="74">
        <f t="shared" si="12"/>
        <v>0</v>
      </c>
      <c r="M57" s="71">
        <v>0</v>
      </c>
      <c r="N57" s="71">
        <v>0</v>
      </c>
      <c r="O57" s="74">
        <f t="shared" si="13"/>
        <v>792</v>
      </c>
      <c r="P57" s="71">
        <v>122</v>
      </c>
      <c r="Q57" s="71">
        <v>670</v>
      </c>
      <c r="R57" s="74">
        <f t="shared" si="14"/>
        <v>319</v>
      </c>
      <c r="S57" s="71">
        <v>319</v>
      </c>
      <c r="T57" s="71">
        <v>0</v>
      </c>
    </row>
    <row r="58" spans="1:27" s="38" customFormat="1" ht="21" customHeight="1" x14ac:dyDescent="0.2">
      <c r="A58" s="9" t="s">
        <v>135</v>
      </c>
      <c r="B58" s="36">
        <f t="shared" ref="B58:B61" si="15">+C58+F58+I58+L58+O58+R58</f>
        <v>54289</v>
      </c>
      <c r="C58" s="36">
        <f t="shared" ref="C58:C61" si="16">+D58+E58</f>
        <v>76</v>
      </c>
      <c r="D58" s="10">
        <v>1</v>
      </c>
      <c r="E58" s="10">
        <v>75</v>
      </c>
      <c r="F58" s="36">
        <f t="shared" ref="F58:F61" si="17">+G58+H58</f>
        <v>14467</v>
      </c>
      <c r="G58" s="10">
        <v>401</v>
      </c>
      <c r="H58" s="10">
        <v>14066</v>
      </c>
      <c r="I58" s="36">
        <f t="shared" ref="I58:I61" si="18">+J58+K58</f>
        <v>38317</v>
      </c>
      <c r="J58" s="10">
        <v>8306</v>
      </c>
      <c r="K58" s="10">
        <v>30011</v>
      </c>
      <c r="L58" s="36">
        <f t="shared" ref="L58:L61" si="19">+M58+N58</f>
        <v>0</v>
      </c>
      <c r="M58" s="10">
        <v>0</v>
      </c>
      <c r="N58" s="10">
        <v>0</v>
      </c>
      <c r="O58" s="36">
        <f t="shared" ref="O58:O61" si="20">+P58+Q58</f>
        <v>929</v>
      </c>
      <c r="P58" s="10">
        <v>139</v>
      </c>
      <c r="Q58" s="10">
        <v>790</v>
      </c>
      <c r="R58" s="36">
        <f t="shared" ref="R58:R61" si="21">+S58+T58</f>
        <v>500</v>
      </c>
      <c r="S58" s="10">
        <v>500</v>
      </c>
      <c r="T58" s="10">
        <v>0</v>
      </c>
    </row>
    <row r="59" spans="1:27" s="38" customFormat="1" ht="21" customHeight="1" x14ac:dyDescent="0.2">
      <c r="A59" s="69" t="s">
        <v>136</v>
      </c>
      <c r="B59" s="73">
        <f t="shared" si="15"/>
        <v>54012</v>
      </c>
      <c r="C59" s="73">
        <f t="shared" si="16"/>
        <v>84</v>
      </c>
      <c r="D59" s="70">
        <v>1</v>
      </c>
      <c r="E59" s="70">
        <v>83</v>
      </c>
      <c r="F59" s="73">
        <f t="shared" si="17"/>
        <v>14934</v>
      </c>
      <c r="G59" s="70">
        <v>376</v>
      </c>
      <c r="H59" s="70">
        <v>14558</v>
      </c>
      <c r="I59" s="73">
        <f t="shared" si="18"/>
        <v>37426</v>
      </c>
      <c r="J59" s="70">
        <v>8577</v>
      </c>
      <c r="K59" s="70">
        <v>28849</v>
      </c>
      <c r="L59" s="73">
        <f t="shared" si="19"/>
        <v>0</v>
      </c>
      <c r="M59" s="70">
        <v>0</v>
      </c>
      <c r="N59" s="70">
        <v>0</v>
      </c>
      <c r="O59" s="73">
        <f t="shared" si="20"/>
        <v>1105</v>
      </c>
      <c r="P59" s="70">
        <v>160</v>
      </c>
      <c r="Q59" s="70">
        <v>945</v>
      </c>
      <c r="R59" s="73">
        <f t="shared" si="21"/>
        <v>463</v>
      </c>
      <c r="S59" s="70">
        <v>463</v>
      </c>
      <c r="T59" s="70">
        <v>0</v>
      </c>
    </row>
    <row r="60" spans="1:27" s="38" customFormat="1" ht="21" customHeight="1" x14ac:dyDescent="0.2">
      <c r="A60" s="9" t="s">
        <v>137</v>
      </c>
      <c r="B60" s="36">
        <f t="shared" si="15"/>
        <v>55523</v>
      </c>
      <c r="C60" s="36">
        <f t="shared" si="16"/>
        <v>83</v>
      </c>
      <c r="D60" s="10">
        <v>2</v>
      </c>
      <c r="E60" s="10">
        <v>81</v>
      </c>
      <c r="F60" s="36">
        <f t="shared" si="17"/>
        <v>15051</v>
      </c>
      <c r="G60" s="10">
        <v>342</v>
      </c>
      <c r="H60" s="10">
        <v>14709</v>
      </c>
      <c r="I60" s="36">
        <f t="shared" si="18"/>
        <v>38567</v>
      </c>
      <c r="J60" s="10">
        <v>9159</v>
      </c>
      <c r="K60" s="10">
        <v>29408</v>
      </c>
      <c r="L60" s="36">
        <f t="shared" si="19"/>
        <v>0</v>
      </c>
      <c r="M60" s="10">
        <v>0</v>
      </c>
      <c r="N60" s="10">
        <v>0</v>
      </c>
      <c r="O60" s="36">
        <f t="shared" si="20"/>
        <v>1332</v>
      </c>
      <c r="P60" s="10">
        <v>340</v>
      </c>
      <c r="Q60" s="10">
        <v>992</v>
      </c>
      <c r="R60" s="36">
        <f t="shared" si="21"/>
        <v>490</v>
      </c>
      <c r="S60" s="10">
        <v>490</v>
      </c>
      <c r="T60" s="10">
        <v>0</v>
      </c>
    </row>
    <row r="61" spans="1:27" s="38" customFormat="1" ht="21" customHeight="1" x14ac:dyDescent="0.2">
      <c r="A61" s="69" t="s">
        <v>138</v>
      </c>
      <c r="B61" s="74">
        <f t="shared" si="15"/>
        <v>52625</v>
      </c>
      <c r="C61" s="74">
        <f t="shared" si="16"/>
        <v>65</v>
      </c>
      <c r="D61" s="71">
        <v>1</v>
      </c>
      <c r="E61" s="71">
        <v>64</v>
      </c>
      <c r="F61" s="74">
        <f t="shared" si="17"/>
        <v>15195</v>
      </c>
      <c r="G61" s="71">
        <v>309</v>
      </c>
      <c r="H61" s="71">
        <v>14886</v>
      </c>
      <c r="I61" s="74">
        <f t="shared" si="18"/>
        <v>35873</v>
      </c>
      <c r="J61" s="71">
        <v>7897</v>
      </c>
      <c r="K61" s="71">
        <v>27976</v>
      </c>
      <c r="L61" s="74">
        <f t="shared" si="19"/>
        <v>0</v>
      </c>
      <c r="M61" s="71">
        <v>0</v>
      </c>
      <c r="N61" s="71">
        <v>0</v>
      </c>
      <c r="O61" s="74">
        <f t="shared" si="20"/>
        <v>1042</v>
      </c>
      <c r="P61" s="71">
        <v>148</v>
      </c>
      <c r="Q61" s="71">
        <v>894</v>
      </c>
      <c r="R61" s="74">
        <f t="shared" si="21"/>
        <v>450</v>
      </c>
      <c r="S61" s="71">
        <v>450</v>
      </c>
      <c r="T61" s="71">
        <v>0</v>
      </c>
    </row>
    <row r="62" spans="1:27" s="38" customFormat="1" ht="21" customHeight="1" x14ac:dyDescent="0.2">
      <c r="A62" s="9" t="s">
        <v>139</v>
      </c>
      <c r="B62" s="36">
        <f t="shared" ref="B62:B69" si="22">+C62+F62+I62+L62+O62+R62</f>
        <v>54261</v>
      </c>
      <c r="C62" s="36">
        <f t="shared" ref="C62:C69" si="23">+D62+E62</f>
        <v>68</v>
      </c>
      <c r="D62" s="10">
        <v>1</v>
      </c>
      <c r="E62" s="10">
        <v>67</v>
      </c>
      <c r="F62" s="36">
        <f t="shared" ref="F62:F69" si="24">+G62+H62</f>
        <v>15136</v>
      </c>
      <c r="G62" s="10">
        <v>368</v>
      </c>
      <c r="H62" s="10">
        <v>14768</v>
      </c>
      <c r="I62" s="36">
        <f t="shared" ref="I62:I69" si="25">+J62+K62</f>
        <v>37437</v>
      </c>
      <c r="J62" s="10">
        <v>8441</v>
      </c>
      <c r="K62" s="10">
        <v>28996</v>
      </c>
      <c r="L62" s="36">
        <f t="shared" ref="L62:L69" si="26">+M62+N62</f>
        <v>0</v>
      </c>
      <c r="M62" s="10">
        <v>0</v>
      </c>
      <c r="N62" s="10">
        <v>0</v>
      </c>
      <c r="O62" s="36">
        <f t="shared" ref="O62:O69" si="27">+P62+Q62</f>
        <v>1087</v>
      </c>
      <c r="P62" s="10">
        <v>138</v>
      </c>
      <c r="Q62" s="10">
        <v>949</v>
      </c>
      <c r="R62" s="36">
        <f t="shared" ref="R62:R69" si="28">+S62+T62</f>
        <v>533</v>
      </c>
      <c r="S62" s="10">
        <v>533</v>
      </c>
      <c r="T62" s="10">
        <v>0</v>
      </c>
    </row>
    <row r="63" spans="1:27" s="38" customFormat="1" ht="21" customHeight="1" x14ac:dyDescent="0.2">
      <c r="A63" s="69" t="s">
        <v>140</v>
      </c>
      <c r="B63" s="73">
        <f t="shared" si="22"/>
        <v>58684</v>
      </c>
      <c r="C63" s="73">
        <f t="shared" si="23"/>
        <v>67</v>
      </c>
      <c r="D63" s="70">
        <v>2</v>
      </c>
      <c r="E63" s="70">
        <v>65</v>
      </c>
      <c r="F63" s="73">
        <f t="shared" si="24"/>
        <v>16750</v>
      </c>
      <c r="G63" s="70">
        <v>439</v>
      </c>
      <c r="H63" s="70">
        <v>16311</v>
      </c>
      <c r="I63" s="73">
        <f t="shared" si="25"/>
        <v>40151</v>
      </c>
      <c r="J63" s="70">
        <v>10887</v>
      </c>
      <c r="K63" s="70">
        <v>29264</v>
      </c>
      <c r="L63" s="73">
        <f t="shared" si="26"/>
        <v>0</v>
      </c>
      <c r="M63" s="70">
        <v>0</v>
      </c>
      <c r="N63" s="70">
        <v>0</v>
      </c>
      <c r="O63" s="73">
        <f t="shared" si="27"/>
        <v>1158</v>
      </c>
      <c r="P63" s="70">
        <v>186</v>
      </c>
      <c r="Q63" s="70">
        <v>972</v>
      </c>
      <c r="R63" s="73">
        <f t="shared" si="28"/>
        <v>558</v>
      </c>
      <c r="S63" s="70">
        <v>558</v>
      </c>
      <c r="T63" s="70">
        <v>0</v>
      </c>
    </row>
    <row r="64" spans="1:27" s="38" customFormat="1" ht="21" customHeight="1" x14ac:dyDescent="0.2">
      <c r="A64" s="9" t="s">
        <v>141</v>
      </c>
      <c r="B64" s="36">
        <f t="shared" si="22"/>
        <v>61337</v>
      </c>
      <c r="C64" s="36">
        <f t="shared" si="23"/>
        <v>66</v>
      </c>
      <c r="D64" s="10">
        <v>2</v>
      </c>
      <c r="E64" s="10">
        <v>64</v>
      </c>
      <c r="F64" s="36">
        <f t="shared" si="24"/>
        <v>17801</v>
      </c>
      <c r="G64" s="10">
        <v>324</v>
      </c>
      <c r="H64" s="10">
        <v>17477</v>
      </c>
      <c r="I64" s="36">
        <f t="shared" si="25"/>
        <v>41568</v>
      </c>
      <c r="J64" s="10">
        <v>11643</v>
      </c>
      <c r="K64" s="10">
        <v>29925</v>
      </c>
      <c r="L64" s="36">
        <f t="shared" si="26"/>
        <v>0</v>
      </c>
      <c r="M64" s="10">
        <v>0</v>
      </c>
      <c r="N64" s="10">
        <v>0</v>
      </c>
      <c r="O64" s="36">
        <f t="shared" si="27"/>
        <v>1351</v>
      </c>
      <c r="P64" s="10">
        <v>328</v>
      </c>
      <c r="Q64" s="10">
        <v>1023</v>
      </c>
      <c r="R64" s="36">
        <f t="shared" si="28"/>
        <v>551</v>
      </c>
      <c r="S64" s="10">
        <v>551</v>
      </c>
      <c r="T64" s="10">
        <v>0</v>
      </c>
    </row>
    <row r="65" spans="1:20" s="38" customFormat="1" ht="21" customHeight="1" x14ac:dyDescent="0.2">
      <c r="A65" s="69" t="s">
        <v>142</v>
      </c>
      <c r="B65" s="74">
        <f t="shared" si="22"/>
        <v>64752</v>
      </c>
      <c r="C65" s="74">
        <f t="shared" si="23"/>
        <v>81</v>
      </c>
      <c r="D65" s="71">
        <v>3</v>
      </c>
      <c r="E65" s="71">
        <v>78</v>
      </c>
      <c r="F65" s="74">
        <f t="shared" si="24"/>
        <v>19039</v>
      </c>
      <c r="G65" s="71">
        <v>372</v>
      </c>
      <c r="H65" s="71">
        <v>18667</v>
      </c>
      <c r="I65" s="74">
        <f t="shared" si="25"/>
        <v>43697</v>
      </c>
      <c r="J65" s="71">
        <v>13127</v>
      </c>
      <c r="K65" s="71">
        <v>30570</v>
      </c>
      <c r="L65" s="74">
        <f t="shared" si="26"/>
        <v>0</v>
      </c>
      <c r="M65" s="71">
        <v>0</v>
      </c>
      <c r="N65" s="71">
        <v>0</v>
      </c>
      <c r="O65" s="74">
        <f t="shared" si="27"/>
        <v>1332</v>
      </c>
      <c r="P65" s="71">
        <v>315</v>
      </c>
      <c r="Q65" s="71">
        <v>1017</v>
      </c>
      <c r="R65" s="74">
        <f t="shared" si="28"/>
        <v>603</v>
      </c>
      <c r="S65" s="71">
        <v>603</v>
      </c>
      <c r="T65" s="71">
        <v>0</v>
      </c>
    </row>
    <row r="66" spans="1:20" s="38" customFormat="1" ht="21" customHeight="1" x14ac:dyDescent="0.2">
      <c r="A66" s="35" t="s">
        <v>143</v>
      </c>
      <c r="B66" s="36">
        <f t="shared" si="22"/>
        <v>67522</v>
      </c>
      <c r="C66" s="36">
        <f t="shared" si="23"/>
        <v>122</v>
      </c>
      <c r="D66" s="36">
        <v>3</v>
      </c>
      <c r="E66" s="36">
        <v>119</v>
      </c>
      <c r="F66" s="36">
        <f t="shared" si="24"/>
        <v>20295</v>
      </c>
      <c r="G66" s="36">
        <v>451</v>
      </c>
      <c r="H66" s="36">
        <v>19844</v>
      </c>
      <c r="I66" s="36">
        <f t="shared" si="25"/>
        <v>45056</v>
      </c>
      <c r="J66" s="36">
        <v>12459</v>
      </c>
      <c r="K66" s="36">
        <v>32597</v>
      </c>
      <c r="L66" s="36">
        <f t="shared" si="26"/>
        <v>0</v>
      </c>
      <c r="M66" s="36">
        <v>0</v>
      </c>
      <c r="N66" s="36">
        <v>0</v>
      </c>
      <c r="O66" s="36">
        <f t="shared" si="27"/>
        <v>1379</v>
      </c>
      <c r="P66" s="36">
        <v>267</v>
      </c>
      <c r="Q66" s="36">
        <v>1112</v>
      </c>
      <c r="R66" s="36">
        <f t="shared" si="28"/>
        <v>670</v>
      </c>
      <c r="S66" s="36">
        <v>670</v>
      </c>
      <c r="T66" s="36">
        <v>0</v>
      </c>
    </row>
    <row r="67" spans="1:20" s="38" customFormat="1" ht="21" customHeight="1" x14ac:dyDescent="0.2">
      <c r="A67" s="72" t="s">
        <v>144</v>
      </c>
      <c r="B67" s="73">
        <f t="shared" si="22"/>
        <v>64295</v>
      </c>
      <c r="C67" s="73">
        <f t="shared" si="23"/>
        <v>112</v>
      </c>
      <c r="D67" s="73">
        <v>3</v>
      </c>
      <c r="E67" s="73">
        <v>109</v>
      </c>
      <c r="F67" s="73">
        <f t="shared" si="24"/>
        <v>19243</v>
      </c>
      <c r="G67" s="73">
        <v>392</v>
      </c>
      <c r="H67" s="73">
        <v>18851</v>
      </c>
      <c r="I67" s="73">
        <f t="shared" si="25"/>
        <v>42918</v>
      </c>
      <c r="J67" s="73">
        <v>12068</v>
      </c>
      <c r="K67" s="73">
        <v>30850</v>
      </c>
      <c r="L67" s="73">
        <f t="shared" si="26"/>
        <v>0</v>
      </c>
      <c r="M67" s="73">
        <v>0</v>
      </c>
      <c r="N67" s="73">
        <v>0</v>
      </c>
      <c r="O67" s="73">
        <f t="shared" si="27"/>
        <v>1410</v>
      </c>
      <c r="P67" s="73">
        <v>302</v>
      </c>
      <c r="Q67" s="73">
        <v>1108</v>
      </c>
      <c r="R67" s="73">
        <f t="shared" si="28"/>
        <v>612</v>
      </c>
      <c r="S67" s="73">
        <v>612</v>
      </c>
      <c r="T67" s="73">
        <v>0</v>
      </c>
    </row>
    <row r="68" spans="1:20" s="38" customFormat="1" ht="21" customHeight="1" x14ac:dyDescent="0.2">
      <c r="A68" s="35" t="s">
        <v>145</v>
      </c>
      <c r="B68" s="36">
        <f t="shared" si="22"/>
        <v>64788</v>
      </c>
      <c r="C68" s="36">
        <f t="shared" si="23"/>
        <v>112</v>
      </c>
      <c r="D68" s="36">
        <v>4</v>
      </c>
      <c r="E68" s="36">
        <v>108</v>
      </c>
      <c r="F68" s="36">
        <f t="shared" si="24"/>
        <v>19547</v>
      </c>
      <c r="G68" s="36">
        <v>401</v>
      </c>
      <c r="H68" s="36">
        <v>19146</v>
      </c>
      <c r="I68" s="36">
        <f t="shared" si="25"/>
        <v>42958</v>
      </c>
      <c r="J68" s="36">
        <v>12303</v>
      </c>
      <c r="K68" s="36">
        <v>30655</v>
      </c>
      <c r="L68" s="36">
        <f t="shared" si="26"/>
        <v>0</v>
      </c>
      <c r="M68" s="36">
        <v>0</v>
      </c>
      <c r="N68" s="36">
        <v>0</v>
      </c>
      <c r="O68" s="36">
        <f t="shared" si="27"/>
        <v>1591</v>
      </c>
      <c r="P68" s="36">
        <v>471</v>
      </c>
      <c r="Q68" s="36">
        <v>1120</v>
      </c>
      <c r="R68" s="36">
        <f t="shared" si="28"/>
        <v>580</v>
      </c>
      <c r="S68" s="36">
        <v>580</v>
      </c>
      <c r="T68" s="36">
        <v>0</v>
      </c>
    </row>
    <row r="69" spans="1:20" s="38" customFormat="1" ht="21" customHeight="1" x14ac:dyDescent="0.2">
      <c r="A69" s="72" t="s">
        <v>146</v>
      </c>
      <c r="B69" s="74">
        <f t="shared" si="22"/>
        <v>64109</v>
      </c>
      <c r="C69" s="74">
        <f t="shared" si="23"/>
        <v>117</v>
      </c>
      <c r="D69" s="74">
        <v>1</v>
      </c>
      <c r="E69" s="74">
        <v>116</v>
      </c>
      <c r="F69" s="74">
        <f t="shared" si="24"/>
        <v>19326</v>
      </c>
      <c r="G69" s="74">
        <v>373</v>
      </c>
      <c r="H69" s="74">
        <v>18953</v>
      </c>
      <c r="I69" s="74">
        <f t="shared" si="25"/>
        <v>42867</v>
      </c>
      <c r="J69" s="74">
        <v>13245</v>
      </c>
      <c r="K69" s="74">
        <v>29622</v>
      </c>
      <c r="L69" s="74">
        <f t="shared" si="26"/>
        <v>0</v>
      </c>
      <c r="M69" s="74">
        <v>0</v>
      </c>
      <c r="N69" s="74">
        <v>0</v>
      </c>
      <c r="O69" s="74">
        <f t="shared" si="27"/>
        <v>1203</v>
      </c>
      <c r="P69" s="74">
        <v>528</v>
      </c>
      <c r="Q69" s="74">
        <v>675</v>
      </c>
      <c r="R69" s="74">
        <f t="shared" si="28"/>
        <v>596</v>
      </c>
      <c r="S69" s="74">
        <v>596</v>
      </c>
      <c r="T69" s="74">
        <v>0</v>
      </c>
    </row>
    <row r="70" spans="1:20" s="38" customFormat="1" ht="21" customHeight="1" x14ac:dyDescent="0.2">
      <c r="A70" s="35" t="s">
        <v>148</v>
      </c>
      <c r="B70" s="36">
        <f t="shared" ref="B70:B73" si="29">+C70+F70+I70+L70+O70+R70</f>
        <v>65061</v>
      </c>
      <c r="C70" s="36">
        <f t="shared" ref="C70:C73" si="30">+D70+E70</f>
        <v>101</v>
      </c>
      <c r="D70" s="36">
        <v>1</v>
      </c>
      <c r="E70" s="36">
        <v>100</v>
      </c>
      <c r="F70" s="36">
        <f t="shared" ref="F70:F73" si="31">+G70+H70</f>
        <v>19348</v>
      </c>
      <c r="G70" s="36">
        <v>322</v>
      </c>
      <c r="H70" s="36">
        <v>19026</v>
      </c>
      <c r="I70" s="36">
        <f t="shared" ref="I70:I73" si="32">+J70+K70</f>
        <v>43277</v>
      </c>
      <c r="J70" s="36">
        <v>14622</v>
      </c>
      <c r="K70" s="36">
        <v>28655</v>
      </c>
      <c r="L70" s="36">
        <f t="shared" ref="L70:L73" si="33">+M70+N70</f>
        <v>0</v>
      </c>
      <c r="M70" s="36">
        <v>0</v>
      </c>
      <c r="N70" s="36">
        <v>0</v>
      </c>
      <c r="O70" s="36">
        <f t="shared" ref="O70:O73" si="34">+P70+Q70</f>
        <v>1655</v>
      </c>
      <c r="P70" s="36">
        <v>893</v>
      </c>
      <c r="Q70" s="36">
        <v>762</v>
      </c>
      <c r="R70" s="36">
        <f t="shared" ref="R70:R73" si="35">+S70+T70</f>
        <v>680</v>
      </c>
      <c r="S70" s="36">
        <v>680</v>
      </c>
      <c r="T70" s="36">
        <v>0</v>
      </c>
    </row>
    <row r="71" spans="1:20" s="38" customFormat="1" ht="21" customHeight="1" x14ac:dyDescent="0.2">
      <c r="A71" s="72" t="s">
        <v>149</v>
      </c>
      <c r="B71" s="73">
        <f t="shared" si="29"/>
        <v>69069</v>
      </c>
      <c r="C71" s="73">
        <f t="shared" si="30"/>
        <v>97</v>
      </c>
      <c r="D71" s="73">
        <v>2</v>
      </c>
      <c r="E71" s="73">
        <v>95</v>
      </c>
      <c r="F71" s="73">
        <f t="shared" si="31"/>
        <v>19749</v>
      </c>
      <c r="G71" s="73">
        <v>392</v>
      </c>
      <c r="H71" s="73">
        <v>19357</v>
      </c>
      <c r="I71" s="73">
        <f t="shared" si="32"/>
        <v>46458</v>
      </c>
      <c r="J71" s="73">
        <v>16609</v>
      </c>
      <c r="K71" s="73">
        <v>29849</v>
      </c>
      <c r="L71" s="73">
        <f t="shared" si="33"/>
        <v>0</v>
      </c>
      <c r="M71" s="73">
        <v>0</v>
      </c>
      <c r="N71" s="73">
        <v>0</v>
      </c>
      <c r="O71" s="73">
        <f t="shared" si="34"/>
        <v>2112</v>
      </c>
      <c r="P71" s="73">
        <v>1350</v>
      </c>
      <c r="Q71" s="73">
        <v>762</v>
      </c>
      <c r="R71" s="73">
        <f t="shared" si="35"/>
        <v>653</v>
      </c>
      <c r="S71" s="73">
        <v>653</v>
      </c>
      <c r="T71" s="73">
        <v>0</v>
      </c>
    </row>
    <row r="72" spans="1:20" s="38" customFormat="1" ht="21" customHeight="1" x14ac:dyDescent="0.2">
      <c r="A72" s="35" t="s">
        <v>150</v>
      </c>
      <c r="B72" s="36">
        <f t="shared" si="29"/>
        <v>68058</v>
      </c>
      <c r="C72" s="36">
        <f t="shared" si="30"/>
        <v>103</v>
      </c>
      <c r="D72" s="36">
        <v>2</v>
      </c>
      <c r="E72" s="36">
        <v>101</v>
      </c>
      <c r="F72" s="36">
        <f t="shared" si="31"/>
        <v>19252</v>
      </c>
      <c r="G72" s="36">
        <v>323</v>
      </c>
      <c r="H72" s="36">
        <v>18929</v>
      </c>
      <c r="I72" s="36">
        <f t="shared" si="32"/>
        <v>45423</v>
      </c>
      <c r="J72" s="36">
        <v>15729</v>
      </c>
      <c r="K72" s="36">
        <v>29694</v>
      </c>
      <c r="L72" s="36">
        <f t="shared" si="33"/>
        <v>0</v>
      </c>
      <c r="M72" s="36">
        <v>0</v>
      </c>
      <c r="N72" s="36">
        <v>0</v>
      </c>
      <c r="O72" s="36">
        <f t="shared" si="34"/>
        <v>2694</v>
      </c>
      <c r="P72" s="36">
        <v>1881</v>
      </c>
      <c r="Q72" s="36">
        <v>813</v>
      </c>
      <c r="R72" s="36">
        <f t="shared" si="35"/>
        <v>586</v>
      </c>
      <c r="S72" s="36">
        <v>586</v>
      </c>
      <c r="T72" s="36">
        <v>0</v>
      </c>
    </row>
    <row r="73" spans="1:20" s="38" customFormat="1" ht="21" customHeight="1" x14ac:dyDescent="0.2">
      <c r="A73" s="72" t="s">
        <v>151</v>
      </c>
      <c r="B73" s="74">
        <f t="shared" si="29"/>
        <v>72237</v>
      </c>
      <c r="C73" s="74">
        <f t="shared" si="30"/>
        <v>248</v>
      </c>
      <c r="D73" s="74">
        <v>0</v>
      </c>
      <c r="E73" s="74">
        <v>248</v>
      </c>
      <c r="F73" s="74">
        <f t="shared" si="31"/>
        <v>19784</v>
      </c>
      <c r="G73" s="74">
        <v>340</v>
      </c>
      <c r="H73" s="74">
        <v>19444</v>
      </c>
      <c r="I73" s="74">
        <f t="shared" si="32"/>
        <v>48745</v>
      </c>
      <c r="J73" s="74">
        <v>17366</v>
      </c>
      <c r="K73" s="74">
        <v>31379</v>
      </c>
      <c r="L73" s="74">
        <f t="shared" si="33"/>
        <v>0</v>
      </c>
      <c r="M73" s="74">
        <v>0</v>
      </c>
      <c r="N73" s="74">
        <v>0</v>
      </c>
      <c r="O73" s="74">
        <f t="shared" si="34"/>
        <v>2826</v>
      </c>
      <c r="P73" s="74">
        <v>1891</v>
      </c>
      <c r="Q73" s="74">
        <v>935</v>
      </c>
      <c r="R73" s="74">
        <f t="shared" si="35"/>
        <v>634</v>
      </c>
      <c r="S73" s="74">
        <v>634</v>
      </c>
      <c r="T73" s="74">
        <v>0</v>
      </c>
    </row>
    <row r="74" spans="1:20" s="38" customFormat="1" ht="21" customHeight="1" x14ac:dyDescent="0.2">
      <c r="A74" s="35" t="s">
        <v>152</v>
      </c>
      <c r="B74" s="36">
        <f t="shared" ref="B74:B77" si="36">+C74+F74+I74+L74+O74+R74</f>
        <v>69797</v>
      </c>
      <c r="C74" s="36">
        <f t="shared" ref="C74:C77" si="37">+D74+E74</f>
        <v>244</v>
      </c>
      <c r="D74" s="36">
        <v>0</v>
      </c>
      <c r="E74" s="36">
        <v>244</v>
      </c>
      <c r="F74" s="36">
        <f t="shared" ref="F74:F77" si="38">+G74+H74</f>
        <v>18770</v>
      </c>
      <c r="G74" s="36">
        <v>348</v>
      </c>
      <c r="H74" s="36">
        <v>18422</v>
      </c>
      <c r="I74" s="36">
        <f t="shared" ref="I74:I77" si="39">+J74+K74</f>
        <v>47151</v>
      </c>
      <c r="J74" s="36">
        <v>15346</v>
      </c>
      <c r="K74" s="36">
        <v>31805</v>
      </c>
      <c r="L74" s="36">
        <f t="shared" ref="L74:L77" si="40">+M74+N74</f>
        <v>0</v>
      </c>
      <c r="M74" s="36">
        <v>0</v>
      </c>
      <c r="N74" s="36">
        <v>0</v>
      </c>
      <c r="O74" s="36">
        <f t="shared" ref="O74:O77" si="41">+P74+Q74</f>
        <v>2997</v>
      </c>
      <c r="P74" s="36">
        <v>2052</v>
      </c>
      <c r="Q74" s="36">
        <v>945</v>
      </c>
      <c r="R74" s="36">
        <f t="shared" ref="R74:R77" si="42">+S74+T74</f>
        <v>635</v>
      </c>
      <c r="S74" s="36">
        <v>635</v>
      </c>
      <c r="T74" s="36">
        <v>0</v>
      </c>
    </row>
    <row r="75" spans="1:20" s="38" customFormat="1" ht="21" customHeight="1" x14ac:dyDescent="0.2">
      <c r="A75" s="72" t="s">
        <v>153</v>
      </c>
      <c r="B75" s="73">
        <f t="shared" si="36"/>
        <v>65861</v>
      </c>
      <c r="C75" s="73">
        <f t="shared" si="37"/>
        <v>254</v>
      </c>
      <c r="D75" s="73">
        <v>0</v>
      </c>
      <c r="E75" s="73">
        <v>254</v>
      </c>
      <c r="F75" s="73">
        <f t="shared" si="38"/>
        <v>17309</v>
      </c>
      <c r="G75" s="73">
        <v>357</v>
      </c>
      <c r="H75" s="73">
        <v>16952</v>
      </c>
      <c r="I75" s="73">
        <f t="shared" si="39"/>
        <v>44809</v>
      </c>
      <c r="J75" s="73">
        <v>14126</v>
      </c>
      <c r="K75" s="73">
        <v>30683</v>
      </c>
      <c r="L75" s="73">
        <f t="shared" si="40"/>
        <v>0</v>
      </c>
      <c r="M75" s="73">
        <v>0</v>
      </c>
      <c r="N75" s="73">
        <v>0</v>
      </c>
      <c r="O75" s="73">
        <f t="shared" si="41"/>
        <v>2842</v>
      </c>
      <c r="P75" s="73">
        <v>1992</v>
      </c>
      <c r="Q75" s="73">
        <v>850</v>
      </c>
      <c r="R75" s="73">
        <f t="shared" si="42"/>
        <v>647</v>
      </c>
      <c r="S75" s="73">
        <v>647</v>
      </c>
      <c r="T75" s="73">
        <v>0</v>
      </c>
    </row>
    <row r="76" spans="1:20" s="38" customFormat="1" ht="21" customHeight="1" x14ac:dyDescent="0.2">
      <c r="A76" s="35" t="s">
        <v>154</v>
      </c>
      <c r="B76" s="36">
        <f t="shared" si="36"/>
        <v>69472</v>
      </c>
      <c r="C76" s="36">
        <f t="shared" si="37"/>
        <v>125</v>
      </c>
      <c r="D76" s="36">
        <v>0</v>
      </c>
      <c r="E76" s="36">
        <v>125</v>
      </c>
      <c r="F76" s="36">
        <f t="shared" si="38"/>
        <v>19090</v>
      </c>
      <c r="G76" s="36">
        <v>355</v>
      </c>
      <c r="H76" s="36">
        <v>18735</v>
      </c>
      <c r="I76" s="36">
        <f t="shared" si="39"/>
        <v>46773</v>
      </c>
      <c r="J76" s="36">
        <v>14607</v>
      </c>
      <c r="K76" s="36">
        <v>32166</v>
      </c>
      <c r="L76" s="36">
        <f t="shared" si="40"/>
        <v>0</v>
      </c>
      <c r="M76" s="36">
        <v>0</v>
      </c>
      <c r="N76" s="36">
        <v>0</v>
      </c>
      <c r="O76" s="36">
        <f t="shared" si="41"/>
        <v>2847</v>
      </c>
      <c r="P76" s="36">
        <v>2031</v>
      </c>
      <c r="Q76" s="36">
        <v>816</v>
      </c>
      <c r="R76" s="36">
        <f t="shared" si="42"/>
        <v>637</v>
      </c>
      <c r="S76" s="36">
        <v>637</v>
      </c>
      <c r="T76" s="36">
        <v>0</v>
      </c>
    </row>
    <row r="77" spans="1:20" s="38" customFormat="1" ht="21" customHeight="1" x14ac:dyDescent="0.2">
      <c r="A77" s="72" t="s">
        <v>155</v>
      </c>
      <c r="B77" s="74">
        <f t="shared" si="36"/>
        <v>72993</v>
      </c>
      <c r="C77" s="74">
        <f t="shared" si="37"/>
        <v>141</v>
      </c>
      <c r="D77" s="74">
        <v>0</v>
      </c>
      <c r="E77" s="74">
        <v>141</v>
      </c>
      <c r="F77" s="74">
        <f t="shared" si="38"/>
        <v>20653</v>
      </c>
      <c r="G77" s="74">
        <v>367</v>
      </c>
      <c r="H77" s="74">
        <v>20286</v>
      </c>
      <c r="I77" s="74">
        <f t="shared" si="39"/>
        <v>48945</v>
      </c>
      <c r="J77" s="74">
        <v>15238</v>
      </c>
      <c r="K77" s="74">
        <v>33707</v>
      </c>
      <c r="L77" s="74">
        <f t="shared" si="40"/>
        <v>0</v>
      </c>
      <c r="M77" s="74">
        <v>0</v>
      </c>
      <c r="N77" s="74">
        <v>0</v>
      </c>
      <c r="O77" s="74">
        <f t="shared" si="41"/>
        <v>2565</v>
      </c>
      <c r="P77" s="74">
        <v>1909</v>
      </c>
      <c r="Q77" s="74">
        <v>656</v>
      </c>
      <c r="R77" s="74">
        <f t="shared" si="42"/>
        <v>689</v>
      </c>
      <c r="S77" s="74">
        <v>689</v>
      </c>
      <c r="T77" s="74">
        <v>0</v>
      </c>
    </row>
    <row r="78" spans="1:20" s="38" customFormat="1" ht="21" customHeight="1" x14ac:dyDescent="0.2">
      <c r="A78" s="35" t="s">
        <v>157</v>
      </c>
      <c r="B78" s="36">
        <f t="shared" ref="B78:B81" si="43">+C78+F78+I78+L78+O78+R78</f>
        <v>73120</v>
      </c>
      <c r="C78" s="36">
        <f t="shared" ref="C78:C81" si="44">+D78+E78</f>
        <v>130</v>
      </c>
      <c r="D78" s="36">
        <v>0</v>
      </c>
      <c r="E78" s="36">
        <v>130</v>
      </c>
      <c r="F78" s="36">
        <f t="shared" ref="F78:F81" si="45">+G78+H78</f>
        <v>21454</v>
      </c>
      <c r="G78" s="36">
        <v>318</v>
      </c>
      <c r="H78" s="36">
        <v>21136</v>
      </c>
      <c r="I78" s="36">
        <f t="shared" ref="I78:I81" si="46">+J78+K78</f>
        <v>47820</v>
      </c>
      <c r="J78" s="36">
        <v>14655</v>
      </c>
      <c r="K78" s="36">
        <v>33165</v>
      </c>
      <c r="L78" s="36">
        <f t="shared" ref="L78:L81" si="47">+M78+N78</f>
        <v>0</v>
      </c>
      <c r="M78" s="36">
        <v>0</v>
      </c>
      <c r="N78" s="36">
        <v>0</v>
      </c>
      <c r="O78" s="36">
        <f t="shared" ref="O78:O81" si="48">+P78+Q78</f>
        <v>2975</v>
      </c>
      <c r="P78" s="36">
        <v>1896</v>
      </c>
      <c r="Q78" s="36">
        <v>1079</v>
      </c>
      <c r="R78" s="36">
        <f t="shared" ref="R78:R81" si="49">+S78+T78</f>
        <v>741</v>
      </c>
      <c r="S78" s="36">
        <v>741</v>
      </c>
      <c r="T78" s="36">
        <v>0</v>
      </c>
    </row>
    <row r="79" spans="1:20" s="38" customFormat="1" ht="21" customHeight="1" x14ac:dyDescent="0.2">
      <c r="A79" s="72" t="s">
        <v>158</v>
      </c>
      <c r="B79" s="73">
        <f t="shared" si="43"/>
        <v>75626</v>
      </c>
      <c r="C79" s="73">
        <f t="shared" si="44"/>
        <v>136</v>
      </c>
      <c r="D79" s="73">
        <v>0</v>
      </c>
      <c r="E79" s="73">
        <v>136</v>
      </c>
      <c r="F79" s="73">
        <f t="shared" si="45"/>
        <v>22765</v>
      </c>
      <c r="G79" s="73">
        <v>334</v>
      </c>
      <c r="H79" s="73">
        <v>22431</v>
      </c>
      <c r="I79" s="73">
        <f t="shared" si="46"/>
        <v>49040</v>
      </c>
      <c r="J79" s="73">
        <v>15960</v>
      </c>
      <c r="K79" s="73">
        <v>33080</v>
      </c>
      <c r="L79" s="73">
        <f t="shared" si="47"/>
        <v>0</v>
      </c>
      <c r="M79" s="73">
        <v>0</v>
      </c>
      <c r="N79" s="73">
        <v>0</v>
      </c>
      <c r="O79" s="73">
        <f t="shared" si="48"/>
        <v>2942</v>
      </c>
      <c r="P79" s="73">
        <v>1851</v>
      </c>
      <c r="Q79" s="73">
        <v>1091</v>
      </c>
      <c r="R79" s="73">
        <f t="shared" si="49"/>
        <v>743</v>
      </c>
      <c r="S79" s="73">
        <v>743</v>
      </c>
      <c r="T79" s="73">
        <v>0</v>
      </c>
    </row>
    <row r="80" spans="1:20" s="38" customFormat="1" ht="21" customHeight="1" x14ac:dyDescent="0.2">
      <c r="A80" s="35" t="s">
        <v>159</v>
      </c>
      <c r="B80" s="36">
        <f t="shared" si="43"/>
        <v>75828</v>
      </c>
      <c r="C80" s="36">
        <f t="shared" si="44"/>
        <v>186</v>
      </c>
      <c r="D80" s="36">
        <v>0</v>
      </c>
      <c r="E80" s="36">
        <v>186</v>
      </c>
      <c r="F80" s="36">
        <f t="shared" si="45"/>
        <v>22785</v>
      </c>
      <c r="G80" s="36">
        <v>290</v>
      </c>
      <c r="H80" s="36">
        <v>22495</v>
      </c>
      <c r="I80" s="36">
        <f t="shared" si="46"/>
        <v>48906</v>
      </c>
      <c r="J80" s="36">
        <v>15453</v>
      </c>
      <c r="K80" s="36">
        <v>33453</v>
      </c>
      <c r="L80" s="36">
        <f t="shared" si="47"/>
        <v>0</v>
      </c>
      <c r="M80" s="36">
        <v>0</v>
      </c>
      <c r="N80" s="36">
        <v>0</v>
      </c>
      <c r="O80" s="36">
        <f t="shared" si="48"/>
        <v>3266</v>
      </c>
      <c r="P80" s="36">
        <v>1798</v>
      </c>
      <c r="Q80" s="36">
        <v>1468</v>
      </c>
      <c r="R80" s="36">
        <f t="shared" si="49"/>
        <v>685</v>
      </c>
      <c r="S80" s="36">
        <v>685</v>
      </c>
      <c r="T80" s="36">
        <v>0</v>
      </c>
    </row>
    <row r="81" spans="1:20" s="38" customFormat="1" ht="21" customHeight="1" x14ac:dyDescent="0.2">
      <c r="A81" s="39" t="s">
        <v>160</v>
      </c>
      <c r="B81" s="41">
        <f t="shared" si="43"/>
        <v>76395</v>
      </c>
      <c r="C81" s="41">
        <f t="shared" si="44"/>
        <v>177</v>
      </c>
      <c r="D81" s="41">
        <v>0</v>
      </c>
      <c r="E81" s="41">
        <v>177</v>
      </c>
      <c r="F81" s="41">
        <f t="shared" si="45"/>
        <v>24013</v>
      </c>
      <c r="G81" s="41">
        <v>318</v>
      </c>
      <c r="H81" s="41">
        <v>23695</v>
      </c>
      <c r="I81" s="41">
        <f t="shared" si="46"/>
        <v>49038</v>
      </c>
      <c r="J81" s="41">
        <v>15642</v>
      </c>
      <c r="K81" s="41">
        <v>33396</v>
      </c>
      <c r="L81" s="41">
        <f t="shared" si="47"/>
        <v>0</v>
      </c>
      <c r="M81" s="41">
        <v>0</v>
      </c>
      <c r="N81" s="41">
        <v>0</v>
      </c>
      <c r="O81" s="41">
        <f t="shared" si="48"/>
        <v>2459</v>
      </c>
      <c r="P81" s="41">
        <v>1440</v>
      </c>
      <c r="Q81" s="41">
        <v>1019</v>
      </c>
      <c r="R81" s="41">
        <f t="shared" si="49"/>
        <v>708</v>
      </c>
      <c r="S81" s="41">
        <v>708</v>
      </c>
      <c r="T81" s="41">
        <v>0</v>
      </c>
    </row>
    <row r="82" spans="1:20" s="38" customFormat="1" ht="21" customHeight="1" x14ac:dyDescent="0.2">
      <c r="A82" s="35" t="s">
        <v>161</v>
      </c>
      <c r="B82" s="36">
        <f t="shared" ref="B82:B85" si="50">+C82+F82+I82+L82+O82+R82</f>
        <v>78295</v>
      </c>
      <c r="C82" s="36">
        <f t="shared" ref="C82:C85" si="51">+D82+E82</f>
        <v>176</v>
      </c>
      <c r="D82" s="36">
        <v>0</v>
      </c>
      <c r="E82" s="36">
        <v>176</v>
      </c>
      <c r="F82" s="36">
        <f t="shared" ref="F82:F85" si="52">+G82+H82</f>
        <v>25231</v>
      </c>
      <c r="G82" s="36">
        <v>315</v>
      </c>
      <c r="H82" s="36">
        <v>24916</v>
      </c>
      <c r="I82" s="36">
        <f t="shared" ref="I82:I85" si="53">+J82+K82</f>
        <v>49750</v>
      </c>
      <c r="J82" s="36">
        <v>16624</v>
      </c>
      <c r="K82" s="36">
        <v>33126</v>
      </c>
      <c r="L82" s="36">
        <f t="shared" ref="L82:L85" si="54">+M82+N82</f>
        <v>0</v>
      </c>
      <c r="M82" s="36">
        <v>0</v>
      </c>
      <c r="N82" s="36">
        <v>0</v>
      </c>
      <c r="O82" s="36">
        <f t="shared" ref="O82:O85" si="55">+P82+Q82</f>
        <v>2338</v>
      </c>
      <c r="P82" s="36">
        <v>1056</v>
      </c>
      <c r="Q82" s="36">
        <v>1282</v>
      </c>
      <c r="R82" s="36">
        <f t="shared" ref="R82:R85" si="56">+S82+T82</f>
        <v>800</v>
      </c>
      <c r="S82" s="36">
        <v>800</v>
      </c>
      <c r="T82" s="36">
        <v>0</v>
      </c>
    </row>
    <row r="83" spans="1:20" s="38" customFormat="1" ht="21" customHeight="1" x14ac:dyDescent="0.2">
      <c r="A83" s="72" t="s">
        <v>162</v>
      </c>
      <c r="B83" s="73">
        <f t="shared" si="50"/>
        <v>77928</v>
      </c>
      <c r="C83" s="73">
        <f t="shared" si="51"/>
        <v>172</v>
      </c>
      <c r="D83" s="73">
        <v>0</v>
      </c>
      <c r="E83" s="73">
        <v>172</v>
      </c>
      <c r="F83" s="73">
        <f t="shared" si="52"/>
        <v>26554</v>
      </c>
      <c r="G83" s="73">
        <v>312</v>
      </c>
      <c r="H83" s="73">
        <v>26242</v>
      </c>
      <c r="I83" s="73">
        <f t="shared" si="53"/>
        <v>48216</v>
      </c>
      <c r="J83" s="73">
        <v>15881</v>
      </c>
      <c r="K83" s="73">
        <v>32335</v>
      </c>
      <c r="L83" s="73">
        <f t="shared" si="54"/>
        <v>0</v>
      </c>
      <c r="M83" s="73">
        <v>0</v>
      </c>
      <c r="N83" s="73">
        <v>0</v>
      </c>
      <c r="O83" s="73">
        <f t="shared" si="55"/>
        <v>2279</v>
      </c>
      <c r="P83" s="73">
        <v>941</v>
      </c>
      <c r="Q83" s="73">
        <v>1338</v>
      </c>
      <c r="R83" s="73">
        <f t="shared" si="56"/>
        <v>707</v>
      </c>
      <c r="S83" s="73">
        <v>707</v>
      </c>
      <c r="T83" s="73">
        <v>0</v>
      </c>
    </row>
    <row r="84" spans="1:20" s="38" customFormat="1" ht="21" customHeight="1" x14ac:dyDescent="0.2">
      <c r="A84" s="35" t="s">
        <v>163</v>
      </c>
      <c r="B84" s="36">
        <f t="shared" si="50"/>
        <v>74184</v>
      </c>
      <c r="C84" s="36">
        <f t="shared" si="51"/>
        <v>173</v>
      </c>
      <c r="D84" s="36">
        <v>0</v>
      </c>
      <c r="E84" s="36">
        <v>173</v>
      </c>
      <c r="F84" s="36">
        <f t="shared" si="52"/>
        <v>25398</v>
      </c>
      <c r="G84" s="36">
        <v>254</v>
      </c>
      <c r="H84" s="36">
        <v>25144</v>
      </c>
      <c r="I84" s="36">
        <f t="shared" si="53"/>
        <v>46014</v>
      </c>
      <c r="J84" s="36">
        <v>14429</v>
      </c>
      <c r="K84" s="36">
        <v>31585</v>
      </c>
      <c r="L84" s="36">
        <f t="shared" si="54"/>
        <v>0</v>
      </c>
      <c r="M84" s="36">
        <v>0</v>
      </c>
      <c r="N84" s="36">
        <v>0</v>
      </c>
      <c r="O84" s="36">
        <f t="shared" si="55"/>
        <v>1997</v>
      </c>
      <c r="P84" s="36">
        <v>795</v>
      </c>
      <c r="Q84" s="36">
        <v>1202</v>
      </c>
      <c r="R84" s="36">
        <f t="shared" si="56"/>
        <v>602</v>
      </c>
      <c r="S84" s="36">
        <v>602</v>
      </c>
      <c r="T84" s="36">
        <v>0</v>
      </c>
    </row>
    <row r="85" spans="1:20" s="38" customFormat="1" ht="21" customHeight="1" x14ac:dyDescent="0.2">
      <c r="A85" s="72" t="s">
        <v>164</v>
      </c>
      <c r="B85" s="41">
        <f t="shared" si="50"/>
        <v>77866</v>
      </c>
      <c r="C85" s="41">
        <f t="shared" si="51"/>
        <v>219</v>
      </c>
      <c r="D85" s="41">
        <v>0</v>
      </c>
      <c r="E85" s="41">
        <v>219</v>
      </c>
      <c r="F85" s="41">
        <f t="shared" si="52"/>
        <v>25539</v>
      </c>
      <c r="G85" s="41">
        <v>331</v>
      </c>
      <c r="H85" s="41">
        <v>25208</v>
      </c>
      <c r="I85" s="41">
        <f t="shared" si="53"/>
        <v>49578</v>
      </c>
      <c r="J85" s="41">
        <v>15656</v>
      </c>
      <c r="K85" s="41">
        <v>33922</v>
      </c>
      <c r="L85" s="41">
        <f t="shared" si="54"/>
        <v>0</v>
      </c>
      <c r="M85" s="41">
        <v>0</v>
      </c>
      <c r="N85" s="41">
        <v>0</v>
      </c>
      <c r="O85" s="41">
        <f t="shared" si="55"/>
        <v>1837</v>
      </c>
      <c r="P85" s="41">
        <v>664</v>
      </c>
      <c r="Q85" s="41">
        <v>1173</v>
      </c>
      <c r="R85" s="41">
        <f t="shared" si="56"/>
        <v>693</v>
      </c>
      <c r="S85" s="41">
        <v>693</v>
      </c>
      <c r="T85" s="41">
        <v>0</v>
      </c>
    </row>
    <row r="86" spans="1:20" s="38" customFormat="1" ht="21" customHeight="1" x14ac:dyDescent="0.2">
      <c r="A86" s="35" t="s">
        <v>165</v>
      </c>
      <c r="B86" s="36">
        <f t="shared" ref="B86:B89" si="57">+C86+F86+I86+L86+O86+R86</f>
        <v>82296</v>
      </c>
      <c r="C86" s="36">
        <f t="shared" ref="C86:C89" si="58">+D86+E86</f>
        <v>198</v>
      </c>
      <c r="D86" s="36">
        <v>0</v>
      </c>
      <c r="E86" s="36">
        <v>198</v>
      </c>
      <c r="F86" s="36">
        <f t="shared" ref="F86:F89" si="59">+G86+H86</f>
        <v>26909</v>
      </c>
      <c r="G86" s="36">
        <v>382</v>
      </c>
      <c r="H86" s="36">
        <v>26527</v>
      </c>
      <c r="I86" s="36">
        <f t="shared" ref="I86:I89" si="60">+J86+K86</f>
        <v>51672</v>
      </c>
      <c r="J86" s="36">
        <v>15991</v>
      </c>
      <c r="K86" s="36">
        <v>35681</v>
      </c>
      <c r="L86" s="36">
        <f t="shared" ref="L86:L89" si="61">+M86+N86</f>
        <v>0</v>
      </c>
      <c r="M86" s="36">
        <v>0</v>
      </c>
      <c r="N86" s="36">
        <v>0</v>
      </c>
      <c r="O86" s="36">
        <f t="shared" ref="O86:O89" si="62">+P86+Q86</f>
        <v>2527</v>
      </c>
      <c r="P86" s="36">
        <v>1040</v>
      </c>
      <c r="Q86" s="36">
        <v>1487</v>
      </c>
      <c r="R86" s="36">
        <f t="shared" ref="R86:R89" si="63">+S86+T86</f>
        <v>990</v>
      </c>
      <c r="S86" s="36">
        <v>990</v>
      </c>
      <c r="T86" s="36">
        <v>0</v>
      </c>
    </row>
    <row r="87" spans="1:20" s="38" customFormat="1" ht="21" customHeight="1" x14ac:dyDescent="0.2">
      <c r="A87" s="72" t="s">
        <v>166</v>
      </c>
      <c r="B87" s="73">
        <f t="shared" si="57"/>
        <v>82775</v>
      </c>
      <c r="C87" s="73">
        <f t="shared" si="58"/>
        <v>205</v>
      </c>
      <c r="D87" s="73">
        <v>0</v>
      </c>
      <c r="E87" s="73">
        <v>205</v>
      </c>
      <c r="F87" s="73">
        <f t="shared" si="59"/>
        <v>26823</v>
      </c>
      <c r="G87" s="73">
        <v>383</v>
      </c>
      <c r="H87" s="73">
        <v>26440</v>
      </c>
      <c r="I87" s="73">
        <f t="shared" si="60"/>
        <v>52719</v>
      </c>
      <c r="J87" s="73">
        <v>16294</v>
      </c>
      <c r="K87" s="73">
        <v>36425</v>
      </c>
      <c r="L87" s="73">
        <f t="shared" si="61"/>
        <v>0</v>
      </c>
      <c r="M87" s="73">
        <v>0</v>
      </c>
      <c r="N87" s="73">
        <v>0</v>
      </c>
      <c r="O87" s="73">
        <f t="shared" si="62"/>
        <v>2139</v>
      </c>
      <c r="P87" s="73">
        <v>757</v>
      </c>
      <c r="Q87" s="73">
        <v>1382</v>
      </c>
      <c r="R87" s="73">
        <f t="shared" si="63"/>
        <v>889</v>
      </c>
      <c r="S87" s="73">
        <v>889</v>
      </c>
      <c r="T87" s="73">
        <v>0</v>
      </c>
    </row>
    <row r="88" spans="1:20" s="38" customFormat="1" ht="21" customHeight="1" x14ac:dyDescent="0.2">
      <c r="A88" s="35" t="s">
        <v>167</v>
      </c>
      <c r="B88" s="36">
        <f t="shared" si="57"/>
        <v>78784</v>
      </c>
      <c r="C88" s="36">
        <f t="shared" si="58"/>
        <v>194</v>
      </c>
      <c r="D88" s="36">
        <v>0</v>
      </c>
      <c r="E88" s="36">
        <v>194</v>
      </c>
      <c r="F88" s="36">
        <f t="shared" si="59"/>
        <v>25723</v>
      </c>
      <c r="G88" s="36">
        <v>290</v>
      </c>
      <c r="H88" s="36">
        <v>25433</v>
      </c>
      <c r="I88" s="36">
        <f t="shared" si="60"/>
        <v>50237</v>
      </c>
      <c r="J88" s="36">
        <v>15328</v>
      </c>
      <c r="K88" s="36">
        <v>34909</v>
      </c>
      <c r="L88" s="36">
        <f t="shared" si="61"/>
        <v>0</v>
      </c>
      <c r="M88" s="36">
        <v>0</v>
      </c>
      <c r="N88" s="36">
        <v>0</v>
      </c>
      <c r="O88" s="36">
        <f t="shared" si="62"/>
        <v>1815</v>
      </c>
      <c r="P88" s="36">
        <v>591</v>
      </c>
      <c r="Q88" s="36">
        <v>1224</v>
      </c>
      <c r="R88" s="36">
        <f t="shared" si="63"/>
        <v>815</v>
      </c>
      <c r="S88" s="36">
        <v>815</v>
      </c>
      <c r="T88" s="36">
        <v>0</v>
      </c>
    </row>
    <row r="89" spans="1:20" s="38" customFormat="1" ht="21" customHeight="1" x14ac:dyDescent="0.2">
      <c r="A89" s="72" t="s">
        <v>168</v>
      </c>
      <c r="B89" s="41">
        <f t="shared" si="57"/>
        <v>83074</v>
      </c>
      <c r="C89" s="41">
        <f t="shared" si="58"/>
        <v>224</v>
      </c>
      <c r="D89" s="41">
        <v>0</v>
      </c>
      <c r="E89" s="41">
        <v>224</v>
      </c>
      <c r="F89" s="41">
        <f t="shared" si="59"/>
        <v>25326</v>
      </c>
      <c r="G89" s="41">
        <v>325</v>
      </c>
      <c r="H89" s="41">
        <v>25001</v>
      </c>
      <c r="I89" s="41">
        <f t="shared" si="60"/>
        <v>54821</v>
      </c>
      <c r="J89" s="41">
        <v>17316</v>
      </c>
      <c r="K89" s="41">
        <v>37505</v>
      </c>
      <c r="L89" s="41">
        <f t="shared" si="61"/>
        <v>0</v>
      </c>
      <c r="M89" s="41">
        <v>0</v>
      </c>
      <c r="N89" s="41">
        <v>0</v>
      </c>
      <c r="O89" s="41">
        <f t="shared" si="62"/>
        <v>1750</v>
      </c>
      <c r="P89" s="41">
        <v>502</v>
      </c>
      <c r="Q89" s="41">
        <v>1248</v>
      </c>
      <c r="R89" s="41">
        <f t="shared" si="63"/>
        <v>953</v>
      </c>
      <c r="S89" s="41">
        <v>953</v>
      </c>
      <c r="T89" s="41">
        <v>0</v>
      </c>
    </row>
  </sheetData>
  <mergeCells count="10">
    <mergeCell ref="A6:A8"/>
    <mergeCell ref="B6:T6"/>
    <mergeCell ref="B7:B8"/>
    <mergeCell ref="O7:Q7"/>
    <mergeCell ref="B5:T5"/>
    <mergeCell ref="C7:E7"/>
    <mergeCell ref="F7:H7"/>
    <mergeCell ref="I7:K7"/>
    <mergeCell ref="L7:N7"/>
    <mergeCell ref="R7:T7"/>
  </mergeCells>
  <pageMargins left="0.19685039370078741" right="0.23622047244094491" top="0.27559055118110237" bottom="0.19685039370078741" header="0.27559055118110237" footer="0.15748031496062992"/>
  <pageSetup paperSize="9" scale="44" fitToHeight="4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2"/>
  </sheetPr>
  <dimension ref="A1:AC89"/>
  <sheetViews>
    <sheetView showGridLines="0" view="pageBreakPreview" zoomScale="80" zoomScaleNormal="100" zoomScaleSheetLayoutView="80" workbookViewId="0">
      <pane ySplit="9" topLeftCell="A71" activePane="bottomLeft" state="frozen"/>
      <selection sqref="A1:XFD1048576"/>
      <selection pane="bottomLeft" sqref="A1:XFD1048576"/>
    </sheetView>
  </sheetViews>
  <sheetFormatPr defaultColWidth="9.140625" defaultRowHeight="12.75" x14ac:dyDescent="0.2"/>
  <cols>
    <col min="1" max="1" width="14" style="3" customWidth="1"/>
    <col min="2" max="8" width="26.85546875" style="3" customWidth="1"/>
    <col min="9" max="16384" width="9.140625" style="3"/>
  </cols>
  <sheetData>
    <row r="1" spans="1:29" s="2" customFormat="1" ht="18" x14ac:dyDescent="0.2">
      <c r="A1" s="1" t="s">
        <v>169</v>
      </c>
    </row>
    <row r="3" spans="1:29" ht="15.75" x14ac:dyDescent="0.25">
      <c r="A3" s="5" t="s">
        <v>122</v>
      </c>
    </row>
    <row r="5" spans="1:29" ht="24.75" customHeight="1" x14ac:dyDescent="0.25">
      <c r="A5" s="109"/>
      <c r="B5" s="263" t="s">
        <v>83</v>
      </c>
      <c r="C5" s="263"/>
      <c r="D5" s="263"/>
      <c r="E5" s="263"/>
      <c r="F5" s="263"/>
      <c r="G5" s="263"/>
      <c r="H5" s="264"/>
    </row>
    <row r="6" spans="1:29" ht="22.5" customHeight="1" x14ac:dyDescent="0.2">
      <c r="A6" s="272" t="s">
        <v>11</v>
      </c>
      <c r="B6" s="251" t="s">
        <v>105</v>
      </c>
      <c r="C6" s="251"/>
      <c r="D6" s="251"/>
      <c r="E6" s="251"/>
      <c r="F6" s="251"/>
      <c r="G6" s="251"/>
      <c r="H6" s="274"/>
    </row>
    <row r="7" spans="1:29" s="7" customFormat="1" ht="24.75" customHeight="1" x14ac:dyDescent="0.2">
      <c r="A7" s="272"/>
      <c r="B7" s="259" t="s">
        <v>12</v>
      </c>
      <c r="C7" s="218" t="s">
        <v>13</v>
      </c>
      <c r="D7" s="219"/>
      <c r="E7" s="220"/>
      <c r="F7" s="218" t="s">
        <v>14</v>
      </c>
      <c r="G7" s="219"/>
      <c r="H7" s="268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s="7" customFormat="1" ht="47.25" customHeight="1" x14ac:dyDescent="0.2">
      <c r="A8" s="273"/>
      <c r="B8" s="275"/>
      <c r="C8" s="57" t="s">
        <v>65</v>
      </c>
      <c r="D8" s="47" t="s">
        <v>94</v>
      </c>
      <c r="E8" s="47" t="s">
        <v>95</v>
      </c>
      <c r="F8" s="57" t="s">
        <v>65</v>
      </c>
      <c r="G8" s="47" t="s">
        <v>94</v>
      </c>
      <c r="H8" s="48" t="s">
        <v>95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s="18" customFormat="1" ht="21" customHeight="1" x14ac:dyDescent="0.25">
      <c r="A9" s="68"/>
      <c r="B9" s="68">
        <f>+'MPI poz sek 4-IIP other sec4'!T9</f>
        <v>80</v>
      </c>
      <c r="C9" s="68">
        <f t="shared" ref="C9:H9" si="0">B9+1</f>
        <v>81</v>
      </c>
      <c r="D9" s="68">
        <f t="shared" si="0"/>
        <v>82</v>
      </c>
      <c r="E9" s="68">
        <f t="shared" si="0"/>
        <v>83</v>
      </c>
      <c r="F9" s="68">
        <f t="shared" si="0"/>
        <v>84</v>
      </c>
      <c r="G9" s="68">
        <f t="shared" si="0"/>
        <v>85</v>
      </c>
      <c r="H9" s="68">
        <f t="shared" si="0"/>
        <v>86</v>
      </c>
    </row>
    <row r="10" spans="1:29" s="20" customFormat="1" ht="21" customHeight="1" x14ac:dyDescent="0.2">
      <c r="A10" s="9" t="s">
        <v>19</v>
      </c>
      <c r="B10" s="10">
        <f>+C10-F10</f>
        <v>320</v>
      </c>
      <c r="C10" s="10">
        <f>+D10+E10</f>
        <v>375</v>
      </c>
      <c r="D10" s="10">
        <v>225</v>
      </c>
      <c r="E10" s="10">
        <v>150</v>
      </c>
      <c r="F10" s="10">
        <f>+G10+H10</f>
        <v>55</v>
      </c>
      <c r="G10" s="10">
        <v>33</v>
      </c>
      <c r="H10" s="10">
        <v>22</v>
      </c>
      <c r="I10" s="19"/>
      <c r="J10" s="19"/>
      <c r="K10" s="19"/>
      <c r="L10" s="19"/>
      <c r="M10" s="19"/>
      <c r="N10" s="19"/>
      <c r="O10" s="19"/>
    </row>
    <row r="11" spans="1:29" s="20" customFormat="1" ht="21" customHeight="1" x14ac:dyDescent="0.2">
      <c r="A11" s="69" t="s">
        <v>20</v>
      </c>
      <c r="B11" s="70">
        <f t="shared" ref="B11:B53" si="1">+C11-F11</f>
        <v>310</v>
      </c>
      <c r="C11" s="70">
        <f t="shared" ref="C11:C53" si="2">+D11+E11</f>
        <v>368</v>
      </c>
      <c r="D11" s="70">
        <v>221</v>
      </c>
      <c r="E11" s="70">
        <v>147</v>
      </c>
      <c r="F11" s="70">
        <f t="shared" ref="F11:F53" si="3">+G11+H11</f>
        <v>58</v>
      </c>
      <c r="G11" s="70">
        <v>35</v>
      </c>
      <c r="H11" s="70">
        <v>23</v>
      </c>
      <c r="I11" s="19"/>
      <c r="J11" s="19"/>
      <c r="K11" s="19"/>
      <c r="L11" s="19"/>
      <c r="M11" s="19"/>
      <c r="N11" s="19"/>
      <c r="O11" s="19"/>
    </row>
    <row r="12" spans="1:29" s="20" customFormat="1" ht="21" customHeight="1" x14ac:dyDescent="0.2">
      <c r="A12" s="9" t="s">
        <v>21</v>
      </c>
      <c r="B12" s="10">
        <f t="shared" si="1"/>
        <v>128</v>
      </c>
      <c r="C12" s="10">
        <f t="shared" si="2"/>
        <v>293</v>
      </c>
      <c r="D12" s="10">
        <v>176</v>
      </c>
      <c r="E12" s="10">
        <v>117</v>
      </c>
      <c r="F12" s="10">
        <f t="shared" si="3"/>
        <v>165</v>
      </c>
      <c r="G12" s="10">
        <v>99</v>
      </c>
      <c r="H12" s="10">
        <v>66</v>
      </c>
      <c r="I12" s="19"/>
      <c r="J12" s="19"/>
      <c r="K12" s="19"/>
      <c r="L12" s="19"/>
      <c r="M12" s="19"/>
      <c r="N12" s="19"/>
      <c r="O12" s="19"/>
    </row>
    <row r="13" spans="1:29" s="20" customFormat="1" ht="21" customHeight="1" x14ac:dyDescent="0.2">
      <c r="A13" s="69" t="s">
        <v>22</v>
      </c>
      <c r="B13" s="71">
        <f t="shared" si="1"/>
        <v>-114</v>
      </c>
      <c r="C13" s="71">
        <f t="shared" si="2"/>
        <v>303</v>
      </c>
      <c r="D13" s="71">
        <v>182</v>
      </c>
      <c r="E13" s="71">
        <v>121</v>
      </c>
      <c r="F13" s="71">
        <f t="shared" si="3"/>
        <v>417</v>
      </c>
      <c r="G13" s="71">
        <v>250</v>
      </c>
      <c r="H13" s="71">
        <v>167</v>
      </c>
      <c r="I13" s="19"/>
      <c r="J13" s="19"/>
      <c r="K13" s="19"/>
      <c r="L13" s="19"/>
      <c r="M13" s="19"/>
      <c r="N13" s="19"/>
      <c r="O13" s="19"/>
    </row>
    <row r="14" spans="1:29" s="20" customFormat="1" ht="21" customHeight="1" x14ac:dyDescent="0.2">
      <c r="A14" s="9" t="s">
        <v>23</v>
      </c>
      <c r="B14" s="10">
        <f t="shared" si="1"/>
        <v>-87</v>
      </c>
      <c r="C14" s="10">
        <f t="shared" si="2"/>
        <v>275</v>
      </c>
      <c r="D14" s="10">
        <v>165</v>
      </c>
      <c r="E14" s="10">
        <v>110</v>
      </c>
      <c r="F14" s="10">
        <f t="shared" si="3"/>
        <v>362</v>
      </c>
      <c r="G14" s="10">
        <v>217</v>
      </c>
      <c r="H14" s="10">
        <v>145</v>
      </c>
      <c r="I14" s="19"/>
      <c r="J14" s="19"/>
      <c r="K14" s="19"/>
      <c r="L14" s="19"/>
      <c r="M14" s="19"/>
      <c r="N14" s="19"/>
      <c r="O14" s="19"/>
    </row>
    <row r="15" spans="1:29" s="20" customFormat="1" ht="21" customHeight="1" x14ac:dyDescent="0.2">
      <c r="A15" s="69" t="s">
        <v>24</v>
      </c>
      <c r="B15" s="70">
        <f t="shared" si="1"/>
        <v>-42</v>
      </c>
      <c r="C15" s="70">
        <f t="shared" si="2"/>
        <v>236</v>
      </c>
      <c r="D15" s="70">
        <v>142</v>
      </c>
      <c r="E15" s="70">
        <v>94</v>
      </c>
      <c r="F15" s="70">
        <f t="shared" si="3"/>
        <v>278</v>
      </c>
      <c r="G15" s="70">
        <v>167</v>
      </c>
      <c r="H15" s="70">
        <v>111</v>
      </c>
      <c r="I15" s="19"/>
      <c r="J15" s="19"/>
      <c r="K15" s="19"/>
      <c r="L15" s="19"/>
      <c r="M15" s="19"/>
      <c r="N15" s="19"/>
      <c r="O15" s="19"/>
    </row>
    <row r="16" spans="1:29" s="22" customFormat="1" ht="21" customHeight="1" x14ac:dyDescent="0.2">
      <c r="A16" s="9" t="s">
        <v>25</v>
      </c>
      <c r="B16" s="10">
        <f t="shared" si="1"/>
        <v>-84</v>
      </c>
      <c r="C16" s="10">
        <f t="shared" si="2"/>
        <v>251</v>
      </c>
      <c r="D16" s="10">
        <v>151</v>
      </c>
      <c r="E16" s="10">
        <v>100</v>
      </c>
      <c r="F16" s="10">
        <f t="shared" si="3"/>
        <v>335</v>
      </c>
      <c r="G16" s="10">
        <v>201</v>
      </c>
      <c r="H16" s="10">
        <v>134</v>
      </c>
      <c r="I16" s="21"/>
      <c r="J16" s="21"/>
      <c r="K16" s="21"/>
      <c r="L16" s="21"/>
      <c r="M16" s="21"/>
      <c r="N16" s="21"/>
      <c r="O16" s="21"/>
    </row>
    <row r="17" spans="1:15" s="20" customFormat="1" ht="21" customHeight="1" x14ac:dyDescent="0.2">
      <c r="A17" s="69" t="s">
        <v>26</v>
      </c>
      <c r="B17" s="71">
        <f t="shared" si="1"/>
        <v>-150</v>
      </c>
      <c r="C17" s="71">
        <f t="shared" si="2"/>
        <v>183</v>
      </c>
      <c r="D17" s="71">
        <v>110</v>
      </c>
      <c r="E17" s="71">
        <v>73</v>
      </c>
      <c r="F17" s="71">
        <f t="shared" si="3"/>
        <v>333</v>
      </c>
      <c r="G17" s="71">
        <v>200</v>
      </c>
      <c r="H17" s="71">
        <v>133</v>
      </c>
      <c r="I17" s="19"/>
      <c r="J17" s="19"/>
      <c r="K17" s="19"/>
      <c r="L17" s="19"/>
      <c r="M17" s="19"/>
      <c r="N17" s="19"/>
      <c r="O17" s="19"/>
    </row>
    <row r="18" spans="1:15" s="20" customFormat="1" ht="21" customHeight="1" x14ac:dyDescent="0.2">
      <c r="A18" s="9" t="s">
        <v>27</v>
      </c>
      <c r="B18" s="10">
        <f t="shared" si="1"/>
        <v>-131</v>
      </c>
      <c r="C18" s="10">
        <f t="shared" si="2"/>
        <v>165</v>
      </c>
      <c r="D18" s="10">
        <v>99</v>
      </c>
      <c r="E18" s="10">
        <v>66</v>
      </c>
      <c r="F18" s="10">
        <f t="shared" si="3"/>
        <v>296</v>
      </c>
      <c r="G18" s="10">
        <v>178</v>
      </c>
      <c r="H18" s="10">
        <v>118</v>
      </c>
      <c r="I18" s="19"/>
      <c r="J18" s="19"/>
      <c r="K18" s="19"/>
      <c r="L18" s="19"/>
      <c r="M18" s="19"/>
      <c r="N18" s="19"/>
      <c r="O18" s="19"/>
    </row>
    <row r="19" spans="1:15" s="20" customFormat="1" ht="21" customHeight="1" x14ac:dyDescent="0.2">
      <c r="A19" s="69" t="s">
        <v>28</v>
      </c>
      <c r="B19" s="70">
        <f t="shared" si="1"/>
        <v>-113</v>
      </c>
      <c r="C19" s="70">
        <f t="shared" si="2"/>
        <v>182</v>
      </c>
      <c r="D19" s="70">
        <v>109</v>
      </c>
      <c r="E19" s="70">
        <v>73</v>
      </c>
      <c r="F19" s="70">
        <f t="shared" si="3"/>
        <v>295</v>
      </c>
      <c r="G19" s="70">
        <v>177</v>
      </c>
      <c r="H19" s="70">
        <v>118</v>
      </c>
      <c r="I19" s="19"/>
      <c r="J19" s="19"/>
      <c r="K19" s="19"/>
      <c r="L19" s="19"/>
      <c r="M19" s="19"/>
      <c r="N19" s="19"/>
      <c r="O19" s="19"/>
    </row>
    <row r="20" spans="1:15" s="20" customFormat="1" ht="21" customHeight="1" x14ac:dyDescent="0.2">
      <c r="A20" s="9" t="s">
        <v>29</v>
      </c>
      <c r="B20" s="10">
        <f t="shared" si="1"/>
        <v>-90</v>
      </c>
      <c r="C20" s="10">
        <f t="shared" si="2"/>
        <v>185</v>
      </c>
      <c r="D20" s="10">
        <v>111</v>
      </c>
      <c r="E20" s="10">
        <v>74</v>
      </c>
      <c r="F20" s="10">
        <f t="shared" si="3"/>
        <v>275</v>
      </c>
      <c r="G20" s="10">
        <v>165</v>
      </c>
      <c r="H20" s="10">
        <v>110</v>
      </c>
      <c r="I20" s="19"/>
      <c r="J20" s="19"/>
      <c r="K20" s="19"/>
      <c r="L20" s="19"/>
      <c r="M20" s="19"/>
      <c r="N20" s="19"/>
      <c r="O20" s="19"/>
    </row>
    <row r="21" spans="1:15" s="20" customFormat="1" ht="21" customHeight="1" x14ac:dyDescent="0.2">
      <c r="A21" s="69" t="s">
        <v>30</v>
      </c>
      <c r="B21" s="71">
        <f t="shared" si="1"/>
        <v>-216</v>
      </c>
      <c r="C21" s="71">
        <f t="shared" si="2"/>
        <v>159</v>
      </c>
      <c r="D21" s="71">
        <v>95</v>
      </c>
      <c r="E21" s="71">
        <v>64</v>
      </c>
      <c r="F21" s="71">
        <f t="shared" si="3"/>
        <v>375</v>
      </c>
      <c r="G21" s="71">
        <v>225</v>
      </c>
      <c r="H21" s="71">
        <v>150</v>
      </c>
      <c r="I21" s="19"/>
      <c r="J21" s="19"/>
      <c r="K21" s="19"/>
      <c r="L21" s="19"/>
      <c r="M21" s="19"/>
      <c r="N21" s="19"/>
      <c r="O21" s="19"/>
    </row>
    <row r="22" spans="1:15" s="22" customFormat="1" ht="21" customHeight="1" x14ac:dyDescent="0.2">
      <c r="A22" s="9" t="s">
        <v>31</v>
      </c>
      <c r="B22" s="10">
        <f t="shared" si="1"/>
        <v>-186</v>
      </c>
      <c r="C22" s="10">
        <f t="shared" si="2"/>
        <v>129</v>
      </c>
      <c r="D22" s="10">
        <v>77</v>
      </c>
      <c r="E22" s="10">
        <v>52</v>
      </c>
      <c r="F22" s="10">
        <f t="shared" si="3"/>
        <v>315</v>
      </c>
      <c r="G22" s="10">
        <v>189</v>
      </c>
      <c r="H22" s="10">
        <v>126</v>
      </c>
      <c r="I22" s="21"/>
      <c r="J22" s="21"/>
      <c r="K22" s="21"/>
      <c r="L22" s="21"/>
      <c r="M22" s="21"/>
      <c r="N22" s="21"/>
      <c r="O22" s="21"/>
    </row>
    <row r="23" spans="1:15" s="20" customFormat="1" ht="21" customHeight="1" x14ac:dyDescent="0.2">
      <c r="A23" s="69" t="s">
        <v>32</v>
      </c>
      <c r="B23" s="70">
        <f t="shared" si="1"/>
        <v>-228</v>
      </c>
      <c r="C23" s="70">
        <f t="shared" si="2"/>
        <v>157</v>
      </c>
      <c r="D23" s="70">
        <v>94</v>
      </c>
      <c r="E23" s="70">
        <v>63</v>
      </c>
      <c r="F23" s="70">
        <f t="shared" si="3"/>
        <v>385</v>
      </c>
      <c r="G23" s="70">
        <v>231</v>
      </c>
      <c r="H23" s="70">
        <v>154</v>
      </c>
      <c r="I23" s="19"/>
      <c r="J23" s="19"/>
      <c r="K23" s="19"/>
      <c r="L23" s="19"/>
      <c r="M23" s="19"/>
      <c r="N23" s="19"/>
      <c r="O23" s="19"/>
    </row>
    <row r="24" spans="1:15" s="20" customFormat="1" ht="21" customHeight="1" x14ac:dyDescent="0.2">
      <c r="A24" s="9" t="s">
        <v>33</v>
      </c>
      <c r="B24" s="10">
        <f t="shared" si="1"/>
        <v>-260</v>
      </c>
      <c r="C24" s="10">
        <f t="shared" si="2"/>
        <v>150</v>
      </c>
      <c r="D24" s="10">
        <v>90</v>
      </c>
      <c r="E24" s="10">
        <v>60</v>
      </c>
      <c r="F24" s="10">
        <f t="shared" si="3"/>
        <v>410</v>
      </c>
      <c r="G24" s="10">
        <v>246</v>
      </c>
      <c r="H24" s="10">
        <v>164</v>
      </c>
      <c r="I24" s="19"/>
      <c r="J24" s="19"/>
      <c r="K24" s="19"/>
      <c r="L24" s="19"/>
      <c r="M24" s="19"/>
      <c r="N24" s="19"/>
      <c r="O24" s="19"/>
    </row>
    <row r="25" spans="1:15" s="20" customFormat="1" ht="21" customHeight="1" x14ac:dyDescent="0.2">
      <c r="A25" s="69" t="s">
        <v>34</v>
      </c>
      <c r="B25" s="71">
        <f t="shared" si="1"/>
        <v>-300</v>
      </c>
      <c r="C25" s="71">
        <f t="shared" si="2"/>
        <v>260</v>
      </c>
      <c r="D25" s="71">
        <v>156</v>
      </c>
      <c r="E25" s="71">
        <v>104</v>
      </c>
      <c r="F25" s="71">
        <f t="shared" si="3"/>
        <v>560</v>
      </c>
      <c r="G25" s="71">
        <v>336</v>
      </c>
      <c r="H25" s="71">
        <v>224</v>
      </c>
      <c r="I25" s="19"/>
      <c r="J25" s="19"/>
      <c r="K25" s="19"/>
      <c r="L25" s="19"/>
      <c r="M25" s="19"/>
      <c r="N25" s="19"/>
      <c r="O25" s="19"/>
    </row>
    <row r="26" spans="1:15" s="20" customFormat="1" ht="21" customHeight="1" x14ac:dyDescent="0.2">
      <c r="A26" s="9" t="s">
        <v>35</v>
      </c>
      <c r="B26" s="10">
        <f t="shared" si="1"/>
        <v>-485</v>
      </c>
      <c r="C26" s="10">
        <f t="shared" si="2"/>
        <v>312</v>
      </c>
      <c r="D26" s="10">
        <v>187</v>
      </c>
      <c r="E26" s="10">
        <v>125</v>
      </c>
      <c r="F26" s="10">
        <f t="shared" si="3"/>
        <v>797</v>
      </c>
      <c r="G26" s="10">
        <v>478</v>
      </c>
      <c r="H26" s="10">
        <v>319</v>
      </c>
      <c r="I26" s="19"/>
      <c r="J26" s="19"/>
      <c r="K26" s="19"/>
      <c r="L26" s="19"/>
      <c r="M26" s="19"/>
      <c r="N26" s="19"/>
      <c r="O26" s="19"/>
    </row>
    <row r="27" spans="1:15" s="20" customFormat="1" ht="21" customHeight="1" x14ac:dyDescent="0.2">
      <c r="A27" s="69" t="s">
        <v>36</v>
      </c>
      <c r="B27" s="70">
        <f t="shared" si="1"/>
        <v>-510</v>
      </c>
      <c r="C27" s="70">
        <f t="shared" si="2"/>
        <v>390</v>
      </c>
      <c r="D27" s="70">
        <v>234</v>
      </c>
      <c r="E27" s="70">
        <v>156</v>
      </c>
      <c r="F27" s="70">
        <f t="shared" si="3"/>
        <v>900</v>
      </c>
      <c r="G27" s="70">
        <v>540</v>
      </c>
      <c r="H27" s="70">
        <v>360</v>
      </c>
      <c r="I27" s="19"/>
      <c r="J27" s="19"/>
      <c r="K27" s="19"/>
      <c r="L27" s="19"/>
      <c r="M27" s="19"/>
      <c r="N27" s="19"/>
      <c r="O27" s="19"/>
    </row>
    <row r="28" spans="1:15" s="20" customFormat="1" ht="21" customHeight="1" x14ac:dyDescent="0.2">
      <c r="A28" s="9" t="s">
        <v>37</v>
      </c>
      <c r="B28" s="10">
        <f t="shared" si="1"/>
        <v>-337</v>
      </c>
      <c r="C28" s="10">
        <f t="shared" si="2"/>
        <v>335</v>
      </c>
      <c r="D28" s="10">
        <v>201</v>
      </c>
      <c r="E28" s="10">
        <v>134</v>
      </c>
      <c r="F28" s="10">
        <f t="shared" si="3"/>
        <v>672</v>
      </c>
      <c r="G28" s="10">
        <v>403</v>
      </c>
      <c r="H28" s="10">
        <v>269</v>
      </c>
      <c r="I28" s="19"/>
      <c r="J28" s="19"/>
      <c r="K28" s="19"/>
      <c r="L28" s="19"/>
      <c r="M28" s="19"/>
      <c r="N28" s="19"/>
      <c r="O28" s="19"/>
    </row>
    <row r="29" spans="1:15" s="20" customFormat="1" ht="21" customHeight="1" x14ac:dyDescent="0.2">
      <c r="A29" s="69" t="s">
        <v>38</v>
      </c>
      <c r="B29" s="71">
        <f t="shared" si="1"/>
        <v>-258</v>
      </c>
      <c r="C29" s="71">
        <f t="shared" si="2"/>
        <v>610</v>
      </c>
      <c r="D29" s="71">
        <v>366</v>
      </c>
      <c r="E29" s="71">
        <v>244</v>
      </c>
      <c r="F29" s="71">
        <f t="shared" si="3"/>
        <v>868</v>
      </c>
      <c r="G29" s="71">
        <v>521</v>
      </c>
      <c r="H29" s="71">
        <v>347</v>
      </c>
      <c r="I29" s="19"/>
      <c r="J29" s="19"/>
      <c r="K29" s="19"/>
      <c r="L29" s="19"/>
      <c r="M29" s="19"/>
      <c r="N29" s="19"/>
      <c r="O29" s="19"/>
    </row>
    <row r="30" spans="1:15" s="20" customFormat="1" ht="21" customHeight="1" x14ac:dyDescent="0.2">
      <c r="A30" s="9" t="s">
        <v>39</v>
      </c>
      <c r="B30" s="10">
        <f t="shared" si="1"/>
        <v>-1089</v>
      </c>
      <c r="C30" s="10">
        <f t="shared" si="2"/>
        <v>603</v>
      </c>
      <c r="D30" s="10">
        <v>362</v>
      </c>
      <c r="E30" s="10">
        <v>241</v>
      </c>
      <c r="F30" s="10">
        <f t="shared" si="3"/>
        <v>1692</v>
      </c>
      <c r="G30" s="10">
        <v>1015</v>
      </c>
      <c r="H30" s="10">
        <v>677</v>
      </c>
      <c r="I30" s="19"/>
      <c r="J30" s="19"/>
      <c r="K30" s="19"/>
      <c r="L30" s="19"/>
      <c r="M30" s="19"/>
      <c r="N30" s="19"/>
      <c r="O30" s="19"/>
    </row>
    <row r="31" spans="1:15" s="20" customFormat="1" ht="21" customHeight="1" x14ac:dyDescent="0.2">
      <c r="A31" s="69" t="s">
        <v>40</v>
      </c>
      <c r="B31" s="70">
        <f t="shared" si="1"/>
        <v>-1916</v>
      </c>
      <c r="C31" s="70">
        <f t="shared" si="2"/>
        <v>1074</v>
      </c>
      <c r="D31" s="70">
        <v>644</v>
      </c>
      <c r="E31" s="70">
        <v>430</v>
      </c>
      <c r="F31" s="70">
        <f t="shared" si="3"/>
        <v>2990</v>
      </c>
      <c r="G31" s="70">
        <v>1794</v>
      </c>
      <c r="H31" s="70">
        <v>1196</v>
      </c>
      <c r="I31" s="19"/>
      <c r="J31" s="19"/>
      <c r="K31" s="19"/>
      <c r="L31" s="19"/>
      <c r="M31" s="19"/>
      <c r="N31" s="19"/>
      <c r="O31" s="19"/>
    </row>
    <row r="32" spans="1:15" s="20" customFormat="1" ht="21" customHeight="1" x14ac:dyDescent="0.2">
      <c r="A32" s="9" t="s">
        <v>41</v>
      </c>
      <c r="B32" s="10">
        <f t="shared" si="1"/>
        <v>-272</v>
      </c>
      <c r="C32" s="10">
        <f t="shared" si="2"/>
        <v>470</v>
      </c>
      <c r="D32" s="10">
        <v>282</v>
      </c>
      <c r="E32" s="10">
        <v>188</v>
      </c>
      <c r="F32" s="10">
        <f t="shared" si="3"/>
        <v>742</v>
      </c>
      <c r="G32" s="10">
        <v>445</v>
      </c>
      <c r="H32" s="10">
        <v>297</v>
      </c>
      <c r="I32" s="19"/>
      <c r="J32" s="19"/>
      <c r="K32" s="19"/>
      <c r="L32" s="19"/>
      <c r="M32" s="19"/>
      <c r="N32" s="19"/>
      <c r="O32" s="19"/>
    </row>
    <row r="33" spans="1:15" s="20" customFormat="1" ht="21" customHeight="1" x14ac:dyDescent="0.2">
      <c r="A33" s="69" t="s">
        <v>42</v>
      </c>
      <c r="B33" s="71">
        <f t="shared" si="1"/>
        <v>-267</v>
      </c>
      <c r="C33" s="71">
        <f t="shared" si="2"/>
        <v>320</v>
      </c>
      <c r="D33" s="71">
        <v>192</v>
      </c>
      <c r="E33" s="71">
        <v>128</v>
      </c>
      <c r="F33" s="71">
        <f t="shared" si="3"/>
        <v>587</v>
      </c>
      <c r="G33" s="71">
        <v>352</v>
      </c>
      <c r="H33" s="71">
        <v>235</v>
      </c>
      <c r="I33" s="19"/>
      <c r="J33" s="19"/>
      <c r="K33" s="19"/>
      <c r="L33" s="19"/>
      <c r="M33" s="19"/>
      <c r="N33" s="19"/>
      <c r="O33" s="19"/>
    </row>
    <row r="34" spans="1:15" s="20" customFormat="1" ht="21" customHeight="1" x14ac:dyDescent="0.2">
      <c r="A34" s="9" t="s">
        <v>43</v>
      </c>
      <c r="B34" s="10">
        <f t="shared" si="1"/>
        <v>50</v>
      </c>
      <c r="C34" s="10">
        <f t="shared" si="2"/>
        <v>2979</v>
      </c>
      <c r="D34" s="10">
        <v>320</v>
      </c>
      <c r="E34" s="10">
        <v>2659</v>
      </c>
      <c r="F34" s="10">
        <f t="shared" si="3"/>
        <v>2929</v>
      </c>
      <c r="G34" s="10">
        <v>15</v>
      </c>
      <c r="H34" s="10">
        <v>2914</v>
      </c>
      <c r="I34" s="19"/>
      <c r="J34" s="19"/>
      <c r="K34" s="19"/>
      <c r="L34" s="19"/>
      <c r="M34" s="19"/>
      <c r="N34" s="19"/>
      <c r="O34" s="19"/>
    </row>
    <row r="35" spans="1:15" s="20" customFormat="1" ht="21" customHeight="1" x14ac:dyDescent="0.2">
      <c r="A35" s="69" t="s">
        <v>44</v>
      </c>
      <c r="B35" s="70">
        <f t="shared" si="1"/>
        <v>289</v>
      </c>
      <c r="C35" s="70">
        <f t="shared" si="2"/>
        <v>1460</v>
      </c>
      <c r="D35" s="70">
        <v>273</v>
      </c>
      <c r="E35" s="70">
        <v>1187</v>
      </c>
      <c r="F35" s="70">
        <f t="shared" si="3"/>
        <v>1171</v>
      </c>
      <c r="G35" s="70">
        <v>17</v>
      </c>
      <c r="H35" s="70">
        <v>1154</v>
      </c>
      <c r="I35" s="19"/>
      <c r="J35" s="19"/>
      <c r="K35" s="19"/>
      <c r="L35" s="19"/>
      <c r="M35" s="19"/>
      <c r="N35" s="19"/>
      <c r="O35" s="19"/>
    </row>
    <row r="36" spans="1:15" s="20" customFormat="1" ht="21" customHeight="1" x14ac:dyDescent="0.2">
      <c r="A36" s="9" t="s">
        <v>45</v>
      </c>
      <c r="B36" s="10">
        <f t="shared" si="1"/>
        <v>206</v>
      </c>
      <c r="C36" s="10">
        <f t="shared" si="2"/>
        <v>1272</v>
      </c>
      <c r="D36" s="10">
        <v>350</v>
      </c>
      <c r="E36" s="10">
        <v>922</v>
      </c>
      <c r="F36" s="10">
        <f t="shared" si="3"/>
        <v>1066</v>
      </c>
      <c r="G36" s="10">
        <v>15</v>
      </c>
      <c r="H36" s="10">
        <v>1051</v>
      </c>
      <c r="I36" s="19"/>
      <c r="J36" s="19"/>
      <c r="K36" s="19"/>
      <c r="L36" s="19"/>
      <c r="M36" s="19"/>
      <c r="N36" s="19"/>
      <c r="O36" s="19"/>
    </row>
    <row r="37" spans="1:15" s="20" customFormat="1" ht="21" customHeight="1" x14ac:dyDescent="0.2">
      <c r="A37" s="69" t="s">
        <v>46</v>
      </c>
      <c r="B37" s="71">
        <f t="shared" si="1"/>
        <v>127</v>
      </c>
      <c r="C37" s="71">
        <f t="shared" si="2"/>
        <v>1171</v>
      </c>
      <c r="D37" s="71">
        <v>384</v>
      </c>
      <c r="E37" s="71">
        <v>787</v>
      </c>
      <c r="F37" s="71">
        <f t="shared" si="3"/>
        <v>1044</v>
      </c>
      <c r="G37" s="71">
        <v>17</v>
      </c>
      <c r="H37" s="71">
        <v>1027</v>
      </c>
      <c r="I37" s="19"/>
      <c r="J37" s="19"/>
      <c r="K37" s="19"/>
      <c r="L37" s="19"/>
      <c r="M37" s="19"/>
      <c r="N37" s="19"/>
      <c r="O37" s="19"/>
    </row>
    <row r="38" spans="1:15" s="20" customFormat="1" ht="21" customHeight="1" x14ac:dyDescent="0.2">
      <c r="A38" s="9" t="s">
        <v>47</v>
      </c>
      <c r="B38" s="10">
        <f t="shared" si="1"/>
        <v>547</v>
      </c>
      <c r="C38" s="10">
        <f t="shared" si="2"/>
        <v>1576</v>
      </c>
      <c r="D38" s="10">
        <v>448</v>
      </c>
      <c r="E38" s="10">
        <v>1128</v>
      </c>
      <c r="F38" s="10">
        <f t="shared" si="3"/>
        <v>1029</v>
      </c>
      <c r="G38" s="10">
        <v>21</v>
      </c>
      <c r="H38" s="10">
        <v>1008</v>
      </c>
      <c r="I38" s="19"/>
      <c r="J38" s="19"/>
      <c r="K38" s="19"/>
      <c r="L38" s="19"/>
      <c r="M38" s="19"/>
      <c r="N38" s="19"/>
      <c r="O38" s="19"/>
    </row>
    <row r="39" spans="1:15" s="20" customFormat="1" ht="21" customHeight="1" x14ac:dyDescent="0.2">
      <c r="A39" s="69" t="s">
        <v>48</v>
      </c>
      <c r="B39" s="70">
        <f t="shared" si="1"/>
        <v>442</v>
      </c>
      <c r="C39" s="70">
        <f t="shared" si="2"/>
        <v>1479</v>
      </c>
      <c r="D39" s="70">
        <v>489</v>
      </c>
      <c r="E39" s="70">
        <v>990</v>
      </c>
      <c r="F39" s="70">
        <f t="shared" si="3"/>
        <v>1037</v>
      </c>
      <c r="G39" s="70">
        <v>34</v>
      </c>
      <c r="H39" s="70">
        <v>1003</v>
      </c>
      <c r="I39" s="19"/>
      <c r="J39" s="19"/>
      <c r="K39" s="19"/>
      <c r="L39" s="19"/>
      <c r="M39" s="19"/>
      <c r="N39" s="19"/>
      <c r="O39" s="19"/>
    </row>
    <row r="40" spans="1:15" s="20" customFormat="1" ht="21" customHeight="1" x14ac:dyDescent="0.2">
      <c r="A40" s="9" t="s">
        <v>49</v>
      </c>
      <c r="B40" s="10">
        <f t="shared" si="1"/>
        <v>727</v>
      </c>
      <c r="C40" s="10">
        <f t="shared" si="2"/>
        <v>2114</v>
      </c>
      <c r="D40" s="10">
        <v>407</v>
      </c>
      <c r="E40" s="10">
        <v>1707</v>
      </c>
      <c r="F40" s="10">
        <f t="shared" si="3"/>
        <v>1387</v>
      </c>
      <c r="G40" s="10">
        <v>43</v>
      </c>
      <c r="H40" s="10">
        <v>1344</v>
      </c>
      <c r="I40" s="19"/>
      <c r="J40" s="19"/>
      <c r="K40" s="19"/>
      <c r="L40" s="19"/>
      <c r="M40" s="19"/>
      <c r="N40" s="19"/>
      <c r="O40" s="19"/>
    </row>
    <row r="41" spans="1:15" s="20" customFormat="1" ht="21" customHeight="1" x14ac:dyDescent="0.2">
      <c r="A41" s="69" t="s">
        <v>50</v>
      </c>
      <c r="B41" s="71">
        <f t="shared" si="1"/>
        <v>283</v>
      </c>
      <c r="C41" s="71">
        <f t="shared" si="2"/>
        <v>1638</v>
      </c>
      <c r="D41" s="71">
        <v>399</v>
      </c>
      <c r="E41" s="71">
        <v>1239</v>
      </c>
      <c r="F41" s="71">
        <f t="shared" si="3"/>
        <v>1355</v>
      </c>
      <c r="G41" s="71">
        <v>55</v>
      </c>
      <c r="H41" s="71">
        <v>1300</v>
      </c>
      <c r="I41" s="19"/>
      <c r="J41" s="19"/>
      <c r="K41" s="19"/>
      <c r="L41" s="19"/>
      <c r="M41" s="19"/>
      <c r="N41" s="19"/>
      <c r="O41" s="19"/>
    </row>
    <row r="42" spans="1:15" s="20" customFormat="1" ht="21" customHeight="1" x14ac:dyDescent="0.2">
      <c r="A42" s="9" t="s">
        <v>51</v>
      </c>
      <c r="B42" s="10">
        <f t="shared" si="1"/>
        <v>247</v>
      </c>
      <c r="C42" s="10">
        <f t="shared" si="2"/>
        <v>1493</v>
      </c>
      <c r="D42" s="10">
        <v>449</v>
      </c>
      <c r="E42" s="10">
        <v>1044</v>
      </c>
      <c r="F42" s="10">
        <f t="shared" si="3"/>
        <v>1246</v>
      </c>
      <c r="G42" s="10">
        <v>39</v>
      </c>
      <c r="H42" s="10">
        <v>1207</v>
      </c>
      <c r="I42" s="19"/>
      <c r="J42" s="19"/>
      <c r="K42" s="19"/>
      <c r="L42" s="19"/>
      <c r="M42" s="19"/>
      <c r="N42" s="19"/>
      <c r="O42" s="19"/>
    </row>
    <row r="43" spans="1:15" s="20" customFormat="1" ht="21" customHeight="1" x14ac:dyDescent="0.2">
      <c r="A43" s="69" t="s">
        <v>52</v>
      </c>
      <c r="B43" s="70">
        <f t="shared" si="1"/>
        <v>233</v>
      </c>
      <c r="C43" s="70">
        <f t="shared" si="2"/>
        <v>1422</v>
      </c>
      <c r="D43" s="70">
        <v>412</v>
      </c>
      <c r="E43" s="70">
        <v>1010</v>
      </c>
      <c r="F43" s="70">
        <f t="shared" si="3"/>
        <v>1189</v>
      </c>
      <c r="G43" s="70">
        <v>40</v>
      </c>
      <c r="H43" s="70">
        <v>1149</v>
      </c>
      <c r="I43" s="19"/>
      <c r="J43" s="19"/>
      <c r="K43" s="19"/>
      <c r="L43" s="19"/>
      <c r="M43" s="19"/>
      <c r="N43" s="19"/>
      <c r="O43" s="19"/>
    </row>
    <row r="44" spans="1:15" s="20" customFormat="1" ht="21" customHeight="1" x14ac:dyDescent="0.2">
      <c r="A44" s="9" t="s">
        <v>53</v>
      </c>
      <c r="B44" s="10">
        <f t="shared" si="1"/>
        <v>316</v>
      </c>
      <c r="C44" s="10">
        <f t="shared" si="2"/>
        <v>1467</v>
      </c>
      <c r="D44" s="10">
        <v>457</v>
      </c>
      <c r="E44" s="10">
        <v>1010</v>
      </c>
      <c r="F44" s="10">
        <f t="shared" si="3"/>
        <v>1151</v>
      </c>
      <c r="G44" s="10">
        <v>51</v>
      </c>
      <c r="H44" s="10">
        <v>1100</v>
      </c>
      <c r="I44" s="19"/>
      <c r="J44" s="19"/>
      <c r="K44" s="19"/>
      <c r="L44" s="19"/>
      <c r="M44" s="19"/>
      <c r="N44" s="19"/>
      <c r="O44" s="19"/>
    </row>
    <row r="45" spans="1:15" s="20" customFormat="1" ht="21" customHeight="1" x14ac:dyDescent="0.2">
      <c r="A45" s="69" t="s">
        <v>54</v>
      </c>
      <c r="B45" s="71">
        <f t="shared" si="1"/>
        <v>379</v>
      </c>
      <c r="C45" s="71">
        <f t="shared" si="2"/>
        <v>1462</v>
      </c>
      <c r="D45" s="71">
        <v>399</v>
      </c>
      <c r="E45" s="71">
        <v>1063</v>
      </c>
      <c r="F45" s="71">
        <f t="shared" si="3"/>
        <v>1083</v>
      </c>
      <c r="G45" s="71">
        <v>78</v>
      </c>
      <c r="H45" s="71">
        <v>1005</v>
      </c>
      <c r="I45" s="19"/>
      <c r="J45" s="19"/>
      <c r="K45" s="19"/>
      <c r="L45" s="19"/>
      <c r="M45" s="19"/>
      <c r="N45" s="19"/>
      <c r="O45" s="19"/>
    </row>
    <row r="46" spans="1:15" s="20" customFormat="1" ht="21" customHeight="1" x14ac:dyDescent="0.2">
      <c r="A46" s="9" t="s">
        <v>55</v>
      </c>
      <c r="B46" s="10">
        <f t="shared" si="1"/>
        <v>499</v>
      </c>
      <c r="C46" s="10">
        <f t="shared" si="2"/>
        <v>1425</v>
      </c>
      <c r="D46" s="10">
        <v>384</v>
      </c>
      <c r="E46" s="10">
        <v>1041</v>
      </c>
      <c r="F46" s="10">
        <f t="shared" si="3"/>
        <v>926</v>
      </c>
      <c r="G46" s="10">
        <v>71</v>
      </c>
      <c r="H46" s="10">
        <v>855</v>
      </c>
      <c r="I46" s="19"/>
      <c r="J46" s="19"/>
      <c r="K46" s="19"/>
      <c r="L46" s="19"/>
      <c r="M46" s="19"/>
      <c r="N46" s="19"/>
      <c r="O46" s="19"/>
    </row>
    <row r="47" spans="1:15" s="20" customFormat="1" ht="21" customHeight="1" x14ac:dyDescent="0.2">
      <c r="A47" s="69" t="s">
        <v>56</v>
      </c>
      <c r="B47" s="70">
        <f t="shared" si="1"/>
        <v>397</v>
      </c>
      <c r="C47" s="70">
        <f t="shared" si="2"/>
        <v>1486</v>
      </c>
      <c r="D47" s="70">
        <v>425</v>
      </c>
      <c r="E47" s="70">
        <v>1061</v>
      </c>
      <c r="F47" s="70">
        <f t="shared" si="3"/>
        <v>1089</v>
      </c>
      <c r="G47" s="70">
        <v>83</v>
      </c>
      <c r="H47" s="70">
        <v>1006</v>
      </c>
      <c r="I47" s="19"/>
      <c r="J47" s="19"/>
      <c r="K47" s="19"/>
      <c r="L47" s="19"/>
      <c r="M47" s="19"/>
      <c r="N47" s="19"/>
      <c r="O47" s="19"/>
    </row>
    <row r="48" spans="1:15" s="20" customFormat="1" ht="21" customHeight="1" x14ac:dyDescent="0.2">
      <c r="A48" s="9" t="s">
        <v>57</v>
      </c>
      <c r="B48" s="10">
        <f t="shared" si="1"/>
        <v>468</v>
      </c>
      <c r="C48" s="10">
        <f t="shared" si="2"/>
        <v>1325</v>
      </c>
      <c r="D48" s="10">
        <v>444</v>
      </c>
      <c r="E48" s="10">
        <v>881</v>
      </c>
      <c r="F48" s="10">
        <f t="shared" si="3"/>
        <v>857</v>
      </c>
      <c r="G48" s="10">
        <v>88</v>
      </c>
      <c r="H48" s="10">
        <v>769</v>
      </c>
      <c r="I48" s="19"/>
      <c r="J48" s="19"/>
      <c r="K48" s="19"/>
      <c r="L48" s="19"/>
      <c r="M48" s="19"/>
      <c r="N48" s="19"/>
      <c r="O48" s="19"/>
    </row>
    <row r="49" spans="1:15" s="20" customFormat="1" ht="21" customHeight="1" x14ac:dyDescent="0.2">
      <c r="A49" s="69" t="s">
        <v>58</v>
      </c>
      <c r="B49" s="71">
        <f t="shared" si="1"/>
        <v>599</v>
      </c>
      <c r="C49" s="71">
        <f t="shared" si="2"/>
        <v>1543</v>
      </c>
      <c r="D49" s="71">
        <v>465</v>
      </c>
      <c r="E49" s="71">
        <v>1078</v>
      </c>
      <c r="F49" s="71">
        <f t="shared" si="3"/>
        <v>944</v>
      </c>
      <c r="G49" s="71">
        <v>99</v>
      </c>
      <c r="H49" s="71">
        <v>845</v>
      </c>
      <c r="I49" s="19"/>
      <c r="J49" s="19"/>
      <c r="K49" s="19"/>
      <c r="L49" s="19"/>
      <c r="M49" s="19"/>
      <c r="N49" s="19"/>
      <c r="O49" s="19"/>
    </row>
    <row r="50" spans="1:15" s="38" customFormat="1" ht="21" customHeight="1" x14ac:dyDescent="0.2">
      <c r="A50" s="9" t="s">
        <v>124</v>
      </c>
      <c r="B50" s="36">
        <f t="shared" si="1"/>
        <v>409</v>
      </c>
      <c r="C50" s="36">
        <f t="shared" si="2"/>
        <v>1438</v>
      </c>
      <c r="D50" s="10">
        <v>515</v>
      </c>
      <c r="E50" s="10">
        <v>923</v>
      </c>
      <c r="F50" s="36">
        <f t="shared" si="3"/>
        <v>1029</v>
      </c>
      <c r="G50" s="10">
        <v>109</v>
      </c>
      <c r="H50" s="10">
        <v>920</v>
      </c>
      <c r="I50" s="36"/>
      <c r="J50" s="37"/>
      <c r="K50" s="37"/>
      <c r="L50" s="37"/>
    </row>
    <row r="51" spans="1:15" s="38" customFormat="1" ht="21" customHeight="1" x14ac:dyDescent="0.2">
      <c r="A51" s="69" t="s">
        <v>125</v>
      </c>
      <c r="B51" s="73">
        <f t="shared" si="1"/>
        <v>294</v>
      </c>
      <c r="C51" s="73">
        <f t="shared" si="2"/>
        <v>1405</v>
      </c>
      <c r="D51" s="70">
        <v>573</v>
      </c>
      <c r="E51" s="70">
        <v>832</v>
      </c>
      <c r="F51" s="73">
        <f t="shared" si="3"/>
        <v>1111</v>
      </c>
      <c r="G51" s="70">
        <v>143</v>
      </c>
      <c r="H51" s="70">
        <v>968</v>
      </c>
      <c r="I51" s="73"/>
      <c r="J51" s="37"/>
      <c r="K51" s="37"/>
      <c r="L51" s="37"/>
    </row>
    <row r="52" spans="1:15" s="38" customFormat="1" ht="21" customHeight="1" x14ac:dyDescent="0.2">
      <c r="A52" s="9" t="s">
        <v>126</v>
      </c>
      <c r="B52" s="36">
        <f t="shared" si="1"/>
        <v>293</v>
      </c>
      <c r="C52" s="36">
        <f t="shared" si="2"/>
        <v>1346</v>
      </c>
      <c r="D52" s="10">
        <v>555</v>
      </c>
      <c r="E52" s="10">
        <v>791</v>
      </c>
      <c r="F52" s="36">
        <f t="shared" si="3"/>
        <v>1053</v>
      </c>
      <c r="G52" s="10">
        <v>178</v>
      </c>
      <c r="H52" s="10">
        <v>875</v>
      </c>
      <c r="I52" s="36"/>
      <c r="J52" s="37"/>
      <c r="K52" s="37"/>
      <c r="L52" s="37"/>
    </row>
    <row r="53" spans="1:15" s="38" customFormat="1" ht="21" customHeight="1" x14ac:dyDescent="0.2">
      <c r="A53" s="69" t="s">
        <v>127</v>
      </c>
      <c r="B53" s="74">
        <f t="shared" si="1"/>
        <v>77</v>
      </c>
      <c r="C53" s="74">
        <f t="shared" si="2"/>
        <v>1571</v>
      </c>
      <c r="D53" s="71">
        <v>497</v>
      </c>
      <c r="E53" s="71">
        <v>1074</v>
      </c>
      <c r="F53" s="74">
        <f t="shared" si="3"/>
        <v>1494</v>
      </c>
      <c r="G53" s="71">
        <v>200</v>
      </c>
      <c r="H53" s="71">
        <v>1294</v>
      </c>
      <c r="I53" s="74"/>
      <c r="J53" s="37"/>
      <c r="K53" s="37"/>
      <c r="L53" s="37"/>
    </row>
    <row r="54" spans="1:15" s="38" customFormat="1" ht="21" customHeight="1" x14ac:dyDescent="0.2">
      <c r="A54" s="9" t="s">
        <v>131</v>
      </c>
      <c r="B54" s="36">
        <f t="shared" ref="B54:B57" si="4">+C54-F54</f>
        <v>146</v>
      </c>
      <c r="C54" s="36">
        <f t="shared" ref="C54:C57" si="5">+D54+E54</f>
        <v>1586</v>
      </c>
      <c r="D54" s="10">
        <v>475</v>
      </c>
      <c r="E54" s="10">
        <v>1111</v>
      </c>
      <c r="F54" s="36">
        <f t="shared" ref="F54:F57" si="6">+G54+H54</f>
        <v>1440</v>
      </c>
      <c r="G54" s="10">
        <v>186</v>
      </c>
      <c r="H54" s="10">
        <v>1254</v>
      </c>
      <c r="I54" s="36"/>
      <c r="J54" s="37"/>
      <c r="K54" s="37"/>
      <c r="L54" s="37"/>
    </row>
    <row r="55" spans="1:15" s="38" customFormat="1" ht="21" customHeight="1" x14ac:dyDescent="0.2">
      <c r="A55" s="69" t="s">
        <v>132</v>
      </c>
      <c r="B55" s="73">
        <f t="shared" si="4"/>
        <v>84</v>
      </c>
      <c r="C55" s="73">
        <f t="shared" si="5"/>
        <v>1435</v>
      </c>
      <c r="D55" s="70">
        <v>449</v>
      </c>
      <c r="E55" s="70">
        <v>986</v>
      </c>
      <c r="F55" s="73">
        <f t="shared" si="6"/>
        <v>1351</v>
      </c>
      <c r="G55" s="70">
        <v>159</v>
      </c>
      <c r="H55" s="70">
        <v>1192</v>
      </c>
      <c r="I55" s="73"/>
      <c r="J55" s="37"/>
      <c r="K55" s="37"/>
      <c r="L55" s="37"/>
    </row>
    <row r="56" spans="1:15" s="38" customFormat="1" ht="21" customHeight="1" x14ac:dyDescent="0.2">
      <c r="A56" s="9" t="s">
        <v>133</v>
      </c>
      <c r="B56" s="36">
        <f t="shared" si="4"/>
        <v>190</v>
      </c>
      <c r="C56" s="36">
        <f t="shared" si="5"/>
        <v>1170</v>
      </c>
      <c r="D56" s="10">
        <v>525</v>
      </c>
      <c r="E56" s="10">
        <v>645</v>
      </c>
      <c r="F56" s="36">
        <f t="shared" si="6"/>
        <v>980</v>
      </c>
      <c r="G56" s="10">
        <v>261</v>
      </c>
      <c r="H56" s="10">
        <v>719</v>
      </c>
      <c r="I56" s="36"/>
      <c r="J56" s="37"/>
      <c r="K56" s="37"/>
      <c r="L56" s="37"/>
    </row>
    <row r="57" spans="1:15" s="38" customFormat="1" ht="21" customHeight="1" x14ac:dyDescent="0.2">
      <c r="A57" s="69" t="s">
        <v>134</v>
      </c>
      <c r="B57" s="74">
        <f t="shared" si="4"/>
        <v>78</v>
      </c>
      <c r="C57" s="74">
        <f t="shared" si="5"/>
        <v>1030</v>
      </c>
      <c r="D57" s="71">
        <v>515</v>
      </c>
      <c r="E57" s="71">
        <v>515</v>
      </c>
      <c r="F57" s="74">
        <f t="shared" si="6"/>
        <v>952</v>
      </c>
      <c r="G57" s="71">
        <v>246</v>
      </c>
      <c r="H57" s="71">
        <v>706</v>
      </c>
      <c r="I57" s="74"/>
      <c r="J57" s="37"/>
      <c r="K57" s="37"/>
      <c r="L57" s="37"/>
    </row>
    <row r="58" spans="1:15" s="38" customFormat="1" ht="21" customHeight="1" x14ac:dyDescent="0.2">
      <c r="A58" s="9" t="s">
        <v>135</v>
      </c>
      <c r="B58" s="36">
        <f t="shared" ref="B58:B61" si="7">+C58-F58</f>
        <v>-8</v>
      </c>
      <c r="C58" s="36">
        <f t="shared" ref="C58:C61" si="8">+D58+E58</f>
        <v>993</v>
      </c>
      <c r="D58" s="10">
        <v>512</v>
      </c>
      <c r="E58" s="10">
        <v>481</v>
      </c>
      <c r="F58" s="36">
        <f t="shared" ref="F58:F61" si="9">+G58+H58</f>
        <v>1001</v>
      </c>
      <c r="G58" s="10">
        <v>238</v>
      </c>
      <c r="H58" s="10">
        <v>763</v>
      </c>
      <c r="I58" s="36"/>
      <c r="J58" s="37"/>
      <c r="K58" s="37"/>
      <c r="L58" s="37"/>
    </row>
    <row r="59" spans="1:15" s="38" customFormat="1" ht="21" customHeight="1" x14ac:dyDescent="0.2">
      <c r="A59" s="69" t="s">
        <v>136</v>
      </c>
      <c r="B59" s="73">
        <f t="shared" si="7"/>
        <v>79</v>
      </c>
      <c r="C59" s="73">
        <f t="shared" si="8"/>
        <v>994</v>
      </c>
      <c r="D59" s="70">
        <v>498</v>
      </c>
      <c r="E59" s="70">
        <v>496</v>
      </c>
      <c r="F59" s="73">
        <f t="shared" si="9"/>
        <v>915</v>
      </c>
      <c r="G59" s="70">
        <v>234</v>
      </c>
      <c r="H59" s="70">
        <v>681</v>
      </c>
      <c r="I59" s="73"/>
      <c r="J59" s="37"/>
      <c r="K59" s="37"/>
      <c r="L59" s="37"/>
    </row>
    <row r="60" spans="1:15" s="38" customFormat="1" ht="21" customHeight="1" x14ac:dyDescent="0.2">
      <c r="A60" s="9" t="s">
        <v>137</v>
      </c>
      <c r="B60" s="36">
        <f t="shared" si="7"/>
        <v>136</v>
      </c>
      <c r="C60" s="36">
        <f t="shared" si="8"/>
        <v>982</v>
      </c>
      <c r="D60" s="10">
        <v>429</v>
      </c>
      <c r="E60" s="10">
        <v>553</v>
      </c>
      <c r="F60" s="36">
        <f t="shared" si="9"/>
        <v>846</v>
      </c>
      <c r="G60" s="10">
        <v>175</v>
      </c>
      <c r="H60" s="10">
        <v>671</v>
      </c>
      <c r="I60" s="36"/>
      <c r="J60" s="37"/>
      <c r="K60" s="37"/>
      <c r="L60" s="37"/>
    </row>
    <row r="61" spans="1:15" s="38" customFormat="1" ht="21" customHeight="1" x14ac:dyDescent="0.2">
      <c r="A61" s="69" t="s">
        <v>138</v>
      </c>
      <c r="B61" s="74">
        <f t="shared" si="7"/>
        <v>275</v>
      </c>
      <c r="C61" s="74">
        <f t="shared" si="8"/>
        <v>960</v>
      </c>
      <c r="D61" s="71">
        <v>396</v>
      </c>
      <c r="E61" s="71">
        <v>564</v>
      </c>
      <c r="F61" s="74">
        <f t="shared" si="9"/>
        <v>685</v>
      </c>
      <c r="G61" s="71">
        <v>172</v>
      </c>
      <c r="H61" s="71">
        <v>513</v>
      </c>
      <c r="I61" s="74"/>
      <c r="J61" s="37"/>
      <c r="K61" s="37"/>
      <c r="L61" s="37"/>
    </row>
    <row r="62" spans="1:15" s="38" customFormat="1" ht="21" customHeight="1" x14ac:dyDescent="0.2">
      <c r="A62" s="9" t="s">
        <v>139</v>
      </c>
      <c r="B62" s="36">
        <f t="shared" ref="B62:B69" si="10">+C62-F62</f>
        <v>434</v>
      </c>
      <c r="C62" s="36">
        <f t="shared" ref="C62:C69" si="11">+D62+E62</f>
        <v>1248</v>
      </c>
      <c r="D62" s="10">
        <v>430</v>
      </c>
      <c r="E62" s="10">
        <v>818</v>
      </c>
      <c r="F62" s="36">
        <f t="shared" ref="F62:F69" si="12">+G62+H62</f>
        <v>814</v>
      </c>
      <c r="G62" s="10">
        <v>173</v>
      </c>
      <c r="H62" s="10">
        <v>641</v>
      </c>
      <c r="I62" s="36"/>
      <c r="J62" s="37"/>
      <c r="K62" s="37"/>
      <c r="L62" s="37"/>
    </row>
    <row r="63" spans="1:15" s="38" customFormat="1" ht="21" customHeight="1" x14ac:dyDescent="0.2">
      <c r="A63" s="69" t="s">
        <v>140</v>
      </c>
      <c r="B63" s="73">
        <f t="shared" si="10"/>
        <v>513</v>
      </c>
      <c r="C63" s="73">
        <f t="shared" si="11"/>
        <v>1194</v>
      </c>
      <c r="D63" s="70">
        <v>438</v>
      </c>
      <c r="E63" s="70">
        <v>756</v>
      </c>
      <c r="F63" s="73">
        <f t="shared" si="12"/>
        <v>681</v>
      </c>
      <c r="G63" s="70">
        <v>199</v>
      </c>
      <c r="H63" s="70">
        <v>482</v>
      </c>
      <c r="I63" s="73"/>
      <c r="J63" s="37"/>
      <c r="K63" s="37"/>
      <c r="L63" s="37"/>
    </row>
    <row r="64" spans="1:15" s="38" customFormat="1" ht="21" customHeight="1" x14ac:dyDescent="0.2">
      <c r="A64" s="9" t="s">
        <v>141</v>
      </c>
      <c r="B64" s="36">
        <f t="shared" si="10"/>
        <v>524</v>
      </c>
      <c r="C64" s="36">
        <f t="shared" si="11"/>
        <v>1137</v>
      </c>
      <c r="D64" s="10">
        <v>444</v>
      </c>
      <c r="E64" s="10">
        <v>693</v>
      </c>
      <c r="F64" s="36">
        <f t="shared" si="12"/>
        <v>613</v>
      </c>
      <c r="G64" s="10">
        <v>179</v>
      </c>
      <c r="H64" s="10">
        <v>434</v>
      </c>
      <c r="I64" s="36"/>
      <c r="J64" s="37"/>
      <c r="K64" s="37"/>
      <c r="L64" s="37"/>
    </row>
    <row r="65" spans="1:12" s="38" customFormat="1" ht="21" customHeight="1" x14ac:dyDescent="0.2">
      <c r="A65" s="69" t="s">
        <v>142</v>
      </c>
      <c r="B65" s="74">
        <f t="shared" si="10"/>
        <v>800</v>
      </c>
      <c r="C65" s="74">
        <f t="shared" si="11"/>
        <v>1455</v>
      </c>
      <c r="D65" s="71">
        <v>467</v>
      </c>
      <c r="E65" s="71">
        <v>988</v>
      </c>
      <c r="F65" s="74">
        <f t="shared" si="12"/>
        <v>655</v>
      </c>
      <c r="G65" s="71">
        <v>174</v>
      </c>
      <c r="H65" s="71">
        <v>481</v>
      </c>
      <c r="I65" s="74"/>
      <c r="J65" s="37"/>
      <c r="K65" s="37"/>
      <c r="L65" s="37"/>
    </row>
    <row r="66" spans="1:12" s="38" customFormat="1" ht="20.45" customHeight="1" x14ac:dyDescent="0.2">
      <c r="A66" s="35" t="s">
        <v>143</v>
      </c>
      <c r="B66" s="36">
        <f t="shared" si="10"/>
        <v>1177</v>
      </c>
      <c r="C66" s="36">
        <f t="shared" si="11"/>
        <v>1764</v>
      </c>
      <c r="D66" s="36">
        <v>452</v>
      </c>
      <c r="E66" s="36">
        <v>1312</v>
      </c>
      <c r="F66" s="36">
        <f t="shared" si="12"/>
        <v>587</v>
      </c>
      <c r="G66" s="36">
        <v>61</v>
      </c>
      <c r="H66" s="36">
        <v>526</v>
      </c>
      <c r="I66" s="36"/>
      <c r="J66" s="37"/>
      <c r="K66" s="37"/>
      <c r="L66" s="37"/>
    </row>
    <row r="67" spans="1:12" s="38" customFormat="1" ht="20.45" customHeight="1" x14ac:dyDescent="0.2">
      <c r="A67" s="72" t="s">
        <v>144</v>
      </c>
      <c r="B67" s="73">
        <f t="shared" si="10"/>
        <v>967</v>
      </c>
      <c r="C67" s="73">
        <f t="shared" si="11"/>
        <v>1584</v>
      </c>
      <c r="D67" s="73">
        <v>432</v>
      </c>
      <c r="E67" s="73">
        <v>1152</v>
      </c>
      <c r="F67" s="73">
        <f t="shared" si="12"/>
        <v>617</v>
      </c>
      <c r="G67" s="73">
        <v>81</v>
      </c>
      <c r="H67" s="73">
        <v>536</v>
      </c>
      <c r="I67" s="73"/>
      <c r="J67" s="37"/>
      <c r="K67" s="37"/>
      <c r="L67" s="37"/>
    </row>
    <row r="68" spans="1:12" s="38" customFormat="1" ht="20.45" customHeight="1" x14ac:dyDescent="0.2">
      <c r="A68" s="35" t="s">
        <v>145</v>
      </c>
      <c r="B68" s="36">
        <f t="shared" si="10"/>
        <v>1415</v>
      </c>
      <c r="C68" s="36">
        <f t="shared" si="11"/>
        <v>2053</v>
      </c>
      <c r="D68" s="36">
        <v>386</v>
      </c>
      <c r="E68" s="36">
        <v>1667</v>
      </c>
      <c r="F68" s="36">
        <f t="shared" si="12"/>
        <v>638</v>
      </c>
      <c r="G68" s="36">
        <v>58</v>
      </c>
      <c r="H68" s="36">
        <v>580</v>
      </c>
      <c r="I68" s="36"/>
      <c r="J68" s="37"/>
      <c r="K68" s="37"/>
      <c r="L68" s="37"/>
    </row>
    <row r="69" spans="1:12" s="38" customFormat="1" ht="20.45" customHeight="1" x14ac:dyDescent="0.2">
      <c r="A69" s="72" t="s">
        <v>146</v>
      </c>
      <c r="B69" s="74">
        <f t="shared" si="10"/>
        <v>1696</v>
      </c>
      <c r="C69" s="74">
        <f t="shared" si="11"/>
        <v>2263</v>
      </c>
      <c r="D69" s="74">
        <v>329</v>
      </c>
      <c r="E69" s="74">
        <v>1934</v>
      </c>
      <c r="F69" s="74">
        <f t="shared" si="12"/>
        <v>567</v>
      </c>
      <c r="G69" s="74">
        <v>74</v>
      </c>
      <c r="H69" s="74">
        <v>493</v>
      </c>
      <c r="I69" s="74"/>
      <c r="J69" s="37"/>
      <c r="K69" s="37"/>
      <c r="L69" s="37"/>
    </row>
    <row r="70" spans="1:12" s="38" customFormat="1" ht="20.45" customHeight="1" x14ac:dyDescent="0.2">
      <c r="A70" s="35" t="s">
        <v>148</v>
      </c>
      <c r="B70" s="36">
        <f t="shared" ref="B70:B73" si="13">+C70-F70</f>
        <v>702</v>
      </c>
      <c r="C70" s="36">
        <f t="shared" ref="C70:C73" si="14">+D70+E70</f>
        <v>1337</v>
      </c>
      <c r="D70" s="36">
        <v>338</v>
      </c>
      <c r="E70" s="36">
        <v>999</v>
      </c>
      <c r="F70" s="36">
        <f t="shared" ref="F70:F73" si="15">+G70+H70</f>
        <v>635</v>
      </c>
      <c r="G70" s="36">
        <v>99</v>
      </c>
      <c r="H70" s="36">
        <v>536</v>
      </c>
      <c r="I70" s="36"/>
      <c r="J70" s="37"/>
      <c r="K70" s="37"/>
      <c r="L70" s="37"/>
    </row>
    <row r="71" spans="1:12" s="38" customFormat="1" ht="20.45" customHeight="1" x14ac:dyDescent="0.2">
      <c r="A71" s="72" t="s">
        <v>149</v>
      </c>
      <c r="B71" s="73">
        <f t="shared" si="13"/>
        <v>1126</v>
      </c>
      <c r="C71" s="73">
        <f t="shared" si="14"/>
        <v>1865</v>
      </c>
      <c r="D71" s="73">
        <v>407</v>
      </c>
      <c r="E71" s="73">
        <v>1458</v>
      </c>
      <c r="F71" s="73">
        <f t="shared" si="15"/>
        <v>739</v>
      </c>
      <c r="G71" s="73">
        <v>77</v>
      </c>
      <c r="H71" s="73">
        <v>662</v>
      </c>
      <c r="I71" s="73"/>
      <c r="J71" s="37"/>
      <c r="K71" s="37"/>
      <c r="L71" s="37"/>
    </row>
    <row r="72" spans="1:12" s="38" customFormat="1" ht="20.45" customHeight="1" x14ac:dyDescent="0.2">
      <c r="A72" s="35" t="s">
        <v>150</v>
      </c>
      <c r="B72" s="36">
        <f t="shared" si="13"/>
        <v>412</v>
      </c>
      <c r="C72" s="36">
        <f t="shared" si="14"/>
        <v>1524</v>
      </c>
      <c r="D72" s="36">
        <v>359</v>
      </c>
      <c r="E72" s="36">
        <v>1165</v>
      </c>
      <c r="F72" s="36">
        <f t="shared" si="15"/>
        <v>1112</v>
      </c>
      <c r="G72" s="36">
        <v>135</v>
      </c>
      <c r="H72" s="36">
        <v>977</v>
      </c>
      <c r="I72" s="36"/>
      <c r="J72" s="37"/>
      <c r="K72" s="37"/>
      <c r="L72" s="37"/>
    </row>
    <row r="73" spans="1:12" s="38" customFormat="1" ht="20.45" customHeight="1" x14ac:dyDescent="0.2">
      <c r="A73" s="72" t="s">
        <v>151</v>
      </c>
      <c r="B73" s="74">
        <f t="shared" si="13"/>
        <v>1188</v>
      </c>
      <c r="C73" s="74">
        <f t="shared" si="14"/>
        <v>1957</v>
      </c>
      <c r="D73" s="74">
        <v>398</v>
      </c>
      <c r="E73" s="74">
        <v>1559</v>
      </c>
      <c r="F73" s="74">
        <f t="shared" si="15"/>
        <v>769</v>
      </c>
      <c r="G73" s="74">
        <v>124</v>
      </c>
      <c r="H73" s="74">
        <v>645</v>
      </c>
      <c r="I73" s="74"/>
      <c r="J73" s="37"/>
      <c r="K73" s="37"/>
      <c r="L73" s="37"/>
    </row>
    <row r="74" spans="1:12" s="38" customFormat="1" ht="20.45" customHeight="1" x14ac:dyDescent="0.2">
      <c r="A74" s="35" t="s">
        <v>152</v>
      </c>
      <c r="B74" s="36">
        <f t="shared" ref="B74:B77" si="16">+C74-F74</f>
        <v>-329</v>
      </c>
      <c r="C74" s="36">
        <f t="shared" ref="C74:C77" si="17">+D74+E74</f>
        <v>1759</v>
      </c>
      <c r="D74" s="36">
        <v>277</v>
      </c>
      <c r="E74" s="36">
        <v>1482</v>
      </c>
      <c r="F74" s="36">
        <f t="shared" ref="F74:F77" si="18">+G74+H74</f>
        <v>2088</v>
      </c>
      <c r="G74" s="36">
        <v>250</v>
      </c>
      <c r="H74" s="36">
        <v>1838</v>
      </c>
      <c r="I74" s="36"/>
      <c r="J74" s="37"/>
      <c r="K74" s="37"/>
      <c r="L74" s="37"/>
    </row>
    <row r="75" spans="1:12" s="38" customFormat="1" ht="20.45" customHeight="1" x14ac:dyDescent="0.2">
      <c r="A75" s="72" t="s">
        <v>153</v>
      </c>
      <c r="B75" s="73">
        <f t="shared" si="16"/>
        <v>882</v>
      </c>
      <c r="C75" s="73">
        <f t="shared" si="17"/>
        <v>1754</v>
      </c>
      <c r="D75" s="73">
        <v>310</v>
      </c>
      <c r="E75" s="73">
        <v>1444</v>
      </c>
      <c r="F75" s="73">
        <f t="shared" si="18"/>
        <v>872</v>
      </c>
      <c r="G75" s="73">
        <v>163</v>
      </c>
      <c r="H75" s="73">
        <v>709</v>
      </c>
      <c r="I75" s="73"/>
      <c r="J75" s="37"/>
      <c r="K75" s="37"/>
      <c r="L75" s="37"/>
    </row>
    <row r="76" spans="1:12" s="38" customFormat="1" ht="20.45" customHeight="1" x14ac:dyDescent="0.2">
      <c r="A76" s="35" t="s">
        <v>154</v>
      </c>
      <c r="B76" s="36">
        <f t="shared" si="16"/>
        <v>929</v>
      </c>
      <c r="C76" s="36">
        <f t="shared" si="17"/>
        <v>1919</v>
      </c>
      <c r="D76" s="36">
        <v>317</v>
      </c>
      <c r="E76" s="36">
        <v>1602</v>
      </c>
      <c r="F76" s="36">
        <f t="shared" si="18"/>
        <v>990</v>
      </c>
      <c r="G76" s="36">
        <v>203</v>
      </c>
      <c r="H76" s="36">
        <v>787</v>
      </c>
      <c r="I76" s="36"/>
      <c r="J76" s="37"/>
      <c r="K76" s="37"/>
      <c r="L76" s="37"/>
    </row>
    <row r="77" spans="1:12" s="38" customFormat="1" ht="20.45" customHeight="1" x14ac:dyDescent="0.2">
      <c r="A77" s="72" t="s">
        <v>155</v>
      </c>
      <c r="B77" s="74">
        <f t="shared" si="16"/>
        <v>1312</v>
      </c>
      <c r="C77" s="74">
        <f t="shared" si="17"/>
        <v>2653</v>
      </c>
      <c r="D77" s="74">
        <v>312</v>
      </c>
      <c r="E77" s="74">
        <v>2341</v>
      </c>
      <c r="F77" s="74">
        <f t="shared" si="18"/>
        <v>1341</v>
      </c>
      <c r="G77" s="74">
        <v>225</v>
      </c>
      <c r="H77" s="74">
        <v>1116</v>
      </c>
      <c r="I77" s="74"/>
      <c r="J77" s="37"/>
      <c r="K77" s="37"/>
      <c r="L77" s="37"/>
    </row>
    <row r="78" spans="1:12" s="38" customFormat="1" ht="20.45" customHeight="1" x14ac:dyDescent="0.2">
      <c r="A78" s="35" t="s">
        <v>157</v>
      </c>
      <c r="B78" s="36">
        <f t="shared" ref="B78:B81" si="19">+C78-F78</f>
        <v>1337</v>
      </c>
      <c r="C78" s="36">
        <f t="shared" ref="C78:C81" si="20">+D78+E78</f>
        <v>3098</v>
      </c>
      <c r="D78" s="36">
        <v>365</v>
      </c>
      <c r="E78" s="36">
        <v>2733</v>
      </c>
      <c r="F78" s="36">
        <f t="shared" ref="F78:F81" si="21">+G78+H78</f>
        <v>1761</v>
      </c>
      <c r="G78" s="36">
        <v>374</v>
      </c>
      <c r="H78" s="36">
        <v>1387</v>
      </c>
      <c r="I78" s="36"/>
      <c r="J78" s="37"/>
      <c r="K78" s="37"/>
      <c r="L78" s="37"/>
    </row>
    <row r="79" spans="1:12" s="38" customFormat="1" ht="20.45" customHeight="1" x14ac:dyDescent="0.2">
      <c r="A79" s="72" t="s">
        <v>158</v>
      </c>
      <c r="B79" s="73">
        <f t="shared" si="19"/>
        <v>2847</v>
      </c>
      <c r="C79" s="73">
        <f t="shared" si="20"/>
        <v>4905</v>
      </c>
      <c r="D79" s="73">
        <v>333</v>
      </c>
      <c r="E79" s="73">
        <v>4572</v>
      </c>
      <c r="F79" s="73">
        <f t="shared" si="21"/>
        <v>2058</v>
      </c>
      <c r="G79" s="73">
        <v>232</v>
      </c>
      <c r="H79" s="73">
        <v>1826</v>
      </c>
      <c r="I79" s="73"/>
      <c r="J79" s="37"/>
      <c r="K79" s="37"/>
      <c r="L79" s="37"/>
    </row>
    <row r="80" spans="1:12" s="38" customFormat="1" ht="20.45" customHeight="1" x14ac:dyDescent="0.2">
      <c r="A80" s="35" t="s">
        <v>159</v>
      </c>
      <c r="B80" s="36">
        <f t="shared" si="19"/>
        <v>3395</v>
      </c>
      <c r="C80" s="36">
        <f t="shared" si="20"/>
        <v>7135</v>
      </c>
      <c r="D80" s="36">
        <v>359</v>
      </c>
      <c r="E80" s="36">
        <v>6776</v>
      </c>
      <c r="F80" s="36">
        <f t="shared" si="21"/>
        <v>3740</v>
      </c>
      <c r="G80" s="36">
        <v>309</v>
      </c>
      <c r="H80" s="36">
        <v>3431</v>
      </c>
      <c r="I80" s="36"/>
      <c r="J80" s="37"/>
      <c r="K80" s="37"/>
      <c r="L80" s="37"/>
    </row>
    <row r="81" spans="1:12" s="38" customFormat="1" ht="20.45" customHeight="1" x14ac:dyDescent="0.2">
      <c r="A81" s="39" t="s">
        <v>160</v>
      </c>
      <c r="B81" s="41">
        <f t="shared" si="19"/>
        <v>2136</v>
      </c>
      <c r="C81" s="41">
        <f t="shared" si="20"/>
        <v>6919</v>
      </c>
      <c r="D81" s="41">
        <v>404</v>
      </c>
      <c r="E81" s="41">
        <v>6515</v>
      </c>
      <c r="F81" s="41">
        <f t="shared" si="21"/>
        <v>4783</v>
      </c>
      <c r="G81" s="41">
        <v>323</v>
      </c>
      <c r="H81" s="41">
        <v>4460</v>
      </c>
      <c r="I81" s="41"/>
      <c r="J81" s="37"/>
      <c r="K81" s="37"/>
      <c r="L81" s="37"/>
    </row>
    <row r="82" spans="1:12" s="38" customFormat="1" ht="20.45" customHeight="1" x14ac:dyDescent="0.2">
      <c r="A82" s="35" t="s">
        <v>161</v>
      </c>
      <c r="B82" s="36">
        <f t="shared" ref="B82:B85" si="22">+C82-F82</f>
        <v>226</v>
      </c>
      <c r="C82" s="36">
        <f t="shared" ref="C82:C85" si="23">+D82+E82</f>
        <v>7641</v>
      </c>
      <c r="D82" s="36">
        <v>473</v>
      </c>
      <c r="E82" s="36">
        <v>7168</v>
      </c>
      <c r="F82" s="36">
        <f t="shared" ref="F82:F85" si="24">+G82+H82</f>
        <v>7415</v>
      </c>
      <c r="G82" s="36">
        <v>332</v>
      </c>
      <c r="H82" s="36">
        <v>7083</v>
      </c>
      <c r="I82" s="36"/>
      <c r="J82" s="37"/>
      <c r="K82" s="37"/>
      <c r="L82" s="37"/>
    </row>
    <row r="83" spans="1:12" s="38" customFormat="1" ht="20.45" customHeight="1" x14ac:dyDescent="0.2">
      <c r="A83" s="72" t="s">
        <v>162</v>
      </c>
      <c r="B83" s="73">
        <f t="shared" si="22"/>
        <v>796</v>
      </c>
      <c r="C83" s="73">
        <f t="shared" si="23"/>
        <v>8901</v>
      </c>
      <c r="D83" s="73">
        <v>599</v>
      </c>
      <c r="E83" s="73">
        <v>8302</v>
      </c>
      <c r="F83" s="73">
        <f t="shared" si="24"/>
        <v>8105</v>
      </c>
      <c r="G83" s="73">
        <v>326</v>
      </c>
      <c r="H83" s="73">
        <v>7779</v>
      </c>
      <c r="I83" s="73"/>
      <c r="J83" s="37"/>
      <c r="K83" s="37"/>
      <c r="L83" s="37"/>
    </row>
    <row r="84" spans="1:12" s="38" customFormat="1" ht="20.45" customHeight="1" x14ac:dyDescent="0.2">
      <c r="A84" s="35" t="s">
        <v>163</v>
      </c>
      <c r="B84" s="36">
        <f t="shared" si="22"/>
        <v>-3902</v>
      </c>
      <c r="C84" s="36">
        <f t="shared" si="23"/>
        <v>7969</v>
      </c>
      <c r="D84" s="36">
        <v>421</v>
      </c>
      <c r="E84" s="36">
        <v>7548</v>
      </c>
      <c r="F84" s="36">
        <f t="shared" si="24"/>
        <v>11871</v>
      </c>
      <c r="G84" s="36">
        <v>329</v>
      </c>
      <c r="H84" s="36">
        <v>11542</v>
      </c>
      <c r="I84" s="36"/>
      <c r="J84" s="37"/>
      <c r="K84" s="37"/>
      <c r="L84" s="37"/>
    </row>
    <row r="85" spans="1:12" s="38" customFormat="1" ht="20.45" customHeight="1" x14ac:dyDescent="0.2">
      <c r="A85" s="72" t="s">
        <v>164</v>
      </c>
      <c r="B85" s="41">
        <f t="shared" si="22"/>
        <v>-399</v>
      </c>
      <c r="C85" s="41">
        <f t="shared" si="23"/>
        <v>4652</v>
      </c>
      <c r="D85" s="41">
        <v>455</v>
      </c>
      <c r="E85" s="41">
        <v>4197</v>
      </c>
      <c r="F85" s="41">
        <f t="shared" si="24"/>
        <v>5051</v>
      </c>
      <c r="G85" s="41">
        <v>209</v>
      </c>
      <c r="H85" s="41">
        <v>4842</v>
      </c>
      <c r="I85" s="41"/>
      <c r="J85" s="37"/>
      <c r="K85" s="37"/>
      <c r="L85" s="37"/>
    </row>
    <row r="86" spans="1:12" s="38" customFormat="1" ht="20.45" customHeight="1" x14ac:dyDescent="0.2">
      <c r="A86" s="35" t="s">
        <v>165</v>
      </c>
      <c r="B86" s="36">
        <f t="shared" ref="B86:B89" si="25">+C86-F86</f>
        <v>413</v>
      </c>
      <c r="C86" s="36">
        <f t="shared" ref="C86:C89" si="26">+D86+E86</f>
        <v>3359</v>
      </c>
      <c r="D86" s="36">
        <v>285</v>
      </c>
      <c r="E86" s="36">
        <v>3074</v>
      </c>
      <c r="F86" s="36">
        <f t="shared" ref="F86:F89" si="27">+G86+H86</f>
        <v>2946</v>
      </c>
      <c r="G86" s="36">
        <v>177</v>
      </c>
      <c r="H86" s="36">
        <v>2769</v>
      </c>
      <c r="I86" s="36"/>
      <c r="J86" s="37"/>
      <c r="K86" s="37"/>
      <c r="L86" s="37"/>
    </row>
    <row r="87" spans="1:12" s="38" customFormat="1" ht="20.45" customHeight="1" x14ac:dyDescent="0.2">
      <c r="A87" s="72" t="s">
        <v>166</v>
      </c>
      <c r="B87" s="73">
        <f t="shared" si="25"/>
        <v>1330</v>
      </c>
      <c r="C87" s="73">
        <f t="shared" si="26"/>
        <v>3747</v>
      </c>
      <c r="D87" s="73">
        <v>366</v>
      </c>
      <c r="E87" s="73">
        <v>3381</v>
      </c>
      <c r="F87" s="73">
        <f t="shared" si="27"/>
        <v>2417</v>
      </c>
      <c r="G87" s="73">
        <v>129</v>
      </c>
      <c r="H87" s="73">
        <v>2288</v>
      </c>
      <c r="I87" s="73"/>
      <c r="J87" s="37"/>
      <c r="K87" s="37"/>
      <c r="L87" s="37"/>
    </row>
    <row r="88" spans="1:12" s="38" customFormat="1" ht="20.45" customHeight="1" x14ac:dyDescent="0.2">
      <c r="A88" s="35" t="s">
        <v>167</v>
      </c>
      <c r="B88" s="36">
        <f t="shared" si="25"/>
        <v>677</v>
      </c>
      <c r="C88" s="36">
        <f t="shared" si="26"/>
        <v>2929</v>
      </c>
      <c r="D88" s="36">
        <v>270</v>
      </c>
      <c r="E88" s="36">
        <v>2659</v>
      </c>
      <c r="F88" s="36">
        <f t="shared" si="27"/>
        <v>2252</v>
      </c>
      <c r="G88" s="36">
        <v>237</v>
      </c>
      <c r="H88" s="36">
        <v>2015</v>
      </c>
      <c r="I88" s="36"/>
      <c r="J88" s="37"/>
      <c r="K88" s="37"/>
      <c r="L88" s="37"/>
    </row>
    <row r="89" spans="1:12" s="38" customFormat="1" ht="20.45" customHeight="1" x14ac:dyDescent="0.2">
      <c r="A89" s="72" t="s">
        <v>168</v>
      </c>
      <c r="B89" s="41">
        <f t="shared" si="25"/>
        <v>1408</v>
      </c>
      <c r="C89" s="41">
        <f t="shared" si="26"/>
        <v>3683</v>
      </c>
      <c r="D89" s="41">
        <v>487</v>
      </c>
      <c r="E89" s="41">
        <v>3196</v>
      </c>
      <c r="F89" s="41">
        <f t="shared" si="27"/>
        <v>2275</v>
      </c>
      <c r="G89" s="41">
        <v>102</v>
      </c>
      <c r="H89" s="41">
        <v>2173</v>
      </c>
      <c r="I89" s="41"/>
      <c r="J89" s="37"/>
      <c r="K89" s="37"/>
      <c r="L89" s="37"/>
    </row>
  </sheetData>
  <mergeCells count="6">
    <mergeCell ref="A6:A8"/>
    <mergeCell ref="B5:H5"/>
    <mergeCell ref="B6:H6"/>
    <mergeCell ref="C7:E7"/>
    <mergeCell ref="F7:H7"/>
    <mergeCell ref="B7:B8"/>
  </mergeCells>
  <pageMargins left="0.19685039370078741" right="0.23622047244094491" top="0.27559055118110237" bottom="0.19685039370078741" header="0.27559055118110237" footer="0.15748031496062992"/>
  <pageSetup paperSize="9" scale="70" fitToHeight="4" orientation="landscape" r:id="rId1"/>
  <headerFooter alignWithMargins="0"/>
  <rowBreaks count="2" manualBreakCount="2">
    <brk id="37" max="7" man="1"/>
    <brk id="65" max="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2"/>
  </sheetPr>
  <dimension ref="A1:DN90"/>
  <sheetViews>
    <sheetView showGridLines="0" view="pageBreakPreview" zoomScale="80" zoomScaleNormal="100" zoomScaleSheetLayoutView="80" workbookViewId="0">
      <pane ySplit="10" topLeftCell="A69" activePane="bottomLeft" state="frozen"/>
      <selection sqref="A1:XFD1048576"/>
      <selection pane="bottomLeft" sqref="A1:XFD1048576"/>
    </sheetView>
  </sheetViews>
  <sheetFormatPr defaultColWidth="9.140625" defaultRowHeight="12.75" x14ac:dyDescent="0.2"/>
  <cols>
    <col min="1" max="1" width="16.5703125" style="3" customWidth="1"/>
    <col min="2" max="2" width="17.140625" style="3" customWidth="1"/>
    <col min="3" max="3" width="21.7109375" style="3" customWidth="1"/>
    <col min="4" max="4" width="20.7109375" style="3" customWidth="1"/>
    <col min="5" max="5" width="14.28515625" style="3" customWidth="1"/>
    <col min="6" max="6" width="11.28515625" style="3" customWidth="1"/>
    <col min="7" max="7" width="15.85546875" style="3" customWidth="1"/>
    <col min="8" max="8" width="15.140625" style="3" customWidth="1"/>
    <col min="9" max="9" width="16.5703125" style="3" customWidth="1"/>
    <col min="10" max="10" width="16" style="3" customWidth="1"/>
    <col min="11" max="11" width="15.140625" style="3" customWidth="1"/>
    <col min="12" max="12" width="19.140625" style="3" customWidth="1"/>
    <col min="13" max="14" width="20" style="3" customWidth="1"/>
    <col min="15" max="15" width="20.7109375" style="3" customWidth="1"/>
    <col min="16" max="17" width="14" style="3" customWidth="1"/>
    <col min="18" max="18" width="14.42578125" style="3" customWidth="1"/>
    <col min="19" max="16384" width="9.140625" style="3"/>
  </cols>
  <sheetData>
    <row r="1" spans="1:118" s="2" customFormat="1" ht="18" x14ac:dyDescent="0.2">
      <c r="A1" s="1" t="s">
        <v>169</v>
      </c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3" spans="1:118" ht="15.75" x14ac:dyDescent="0.25">
      <c r="A3" s="5" t="s">
        <v>84</v>
      </c>
      <c r="C3" s="5"/>
      <c r="D3" s="5"/>
      <c r="E3" s="5"/>
    </row>
    <row r="5" spans="1:118" ht="27.75" customHeight="1" x14ac:dyDescent="0.2">
      <c r="A5" s="110"/>
      <c r="B5" s="282" t="s">
        <v>85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283"/>
    </row>
    <row r="6" spans="1:118" ht="35.25" customHeight="1" x14ac:dyDescent="0.2">
      <c r="A6" s="125" t="s">
        <v>11</v>
      </c>
      <c r="B6" s="140" t="s">
        <v>12</v>
      </c>
      <c r="C6" s="225" t="s">
        <v>13</v>
      </c>
      <c r="D6" s="228" t="s">
        <v>14</v>
      </c>
      <c r="E6" s="290" t="s">
        <v>74</v>
      </c>
      <c r="F6" s="291"/>
      <c r="G6" s="291"/>
      <c r="H6" s="291"/>
      <c r="I6" s="291"/>
      <c r="J6" s="291"/>
      <c r="K6" s="291"/>
      <c r="L6" s="291"/>
      <c r="M6" s="291"/>
      <c r="N6" s="291"/>
      <c r="O6" s="292"/>
      <c r="P6" s="276" t="s">
        <v>105</v>
      </c>
      <c r="Q6" s="277"/>
      <c r="R6" s="278"/>
    </row>
    <row r="7" spans="1:118" s="7" customFormat="1" ht="25.5" customHeight="1" x14ac:dyDescent="0.2">
      <c r="A7" s="125"/>
      <c r="B7" s="140"/>
      <c r="C7" s="226"/>
      <c r="D7" s="229"/>
      <c r="E7" s="286" t="s">
        <v>12</v>
      </c>
      <c r="F7" s="295" t="s">
        <v>13</v>
      </c>
      <c r="G7" s="296"/>
      <c r="H7" s="297"/>
      <c r="I7" s="297"/>
      <c r="J7" s="298"/>
      <c r="K7" s="295" t="s">
        <v>14</v>
      </c>
      <c r="L7" s="297"/>
      <c r="M7" s="297"/>
      <c r="N7" s="299"/>
      <c r="O7" s="300"/>
      <c r="P7" s="284" t="s">
        <v>12</v>
      </c>
      <c r="Q7" s="279" t="s">
        <v>13</v>
      </c>
      <c r="R7" s="279" t="s">
        <v>14</v>
      </c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118" s="7" customFormat="1" ht="40.5" customHeight="1" x14ac:dyDescent="0.2">
      <c r="A8" s="125"/>
      <c r="B8" s="140"/>
      <c r="C8" s="226"/>
      <c r="D8" s="229"/>
      <c r="E8" s="286"/>
      <c r="F8" s="241" t="s">
        <v>65</v>
      </c>
      <c r="G8" s="237" t="s">
        <v>92</v>
      </c>
      <c r="H8" s="237" t="s">
        <v>76</v>
      </c>
      <c r="I8" s="237" t="s">
        <v>2</v>
      </c>
      <c r="J8" s="237" t="s">
        <v>3</v>
      </c>
      <c r="K8" s="241" t="s">
        <v>65</v>
      </c>
      <c r="L8" s="237" t="s">
        <v>77</v>
      </c>
      <c r="M8" s="237" t="s">
        <v>78</v>
      </c>
      <c r="N8" s="237" t="s">
        <v>7</v>
      </c>
      <c r="O8" s="293" t="s">
        <v>123</v>
      </c>
      <c r="P8" s="284"/>
      <c r="Q8" s="280"/>
      <c r="R8" s="280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1:118" s="7" customFormat="1" ht="35.25" customHeight="1" x14ac:dyDescent="0.2">
      <c r="A9" s="126"/>
      <c r="B9" s="141"/>
      <c r="C9" s="288"/>
      <c r="D9" s="289"/>
      <c r="E9" s="287"/>
      <c r="F9" s="261"/>
      <c r="G9" s="253"/>
      <c r="H9" s="253"/>
      <c r="I9" s="253"/>
      <c r="J9" s="253"/>
      <c r="K9" s="261"/>
      <c r="L9" s="253"/>
      <c r="M9" s="253"/>
      <c r="N9" s="253"/>
      <c r="O9" s="294"/>
      <c r="P9" s="285"/>
      <c r="Q9" s="281"/>
      <c r="R9" s="281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</row>
    <row r="10" spans="1:118" s="18" customFormat="1" ht="21" customHeight="1" x14ac:dyDescent="0.25">
      <c r="A10" s="68">
        <v>1</v>
      </c>
      <c r="B10" s="68">
        <f t="shared" ref="B10:D10" si="0">A10+1</f>
        <v>2</v>
      </c>
      <c r="C10" s="68">
        <f t="shared" si="0"/>
        <v>3</v>
      </c>
      <c r="D10" s="68">
        <f t="shared" si="0"/>
        <v>4</v>
      </c>
      <c r="E10" s="68">
        <f>+D10+1</f>
        <v>5</v>
      </c>
      <c r="F10" s="68">
        <f t="shared" ref="F10:M10" si="1">E10+1</f>
        <v>6</v>
      </c>
      <c r="G10" s="68"/>
      <c r="H10" s="68">
        <f>F10+1</f>
        <v>7</v>
      </c>
      <c r="I10" s="68">
        <f t="shared" si="1"/>
        <v>8</v>
      </c>
      <c r="J10" s="68">
        <f t="shared" si="1"/>
        <v>9</v>
      </c>
      <c r="K10" s="68">
        <f>J10+1</f>
        <v>10</v>
      </c>
      <c r="L10" s="68">
        <f t="shared" si="1"/>
        <v>11</v>
      </c>
      <c r="M10" s="68">
        <f t="shared" si="1"/>
        <v>12</v>
      </c>
      <c r="N10" s="68">
        <f t="shared" ref="N10" si="2">M10+1</f>
        <v>13</v>
      </c>
      <c r="O10" s="68">
        <f t="shared" ref="O10:R10" si="3">N10+1</f>
        <v>14</v>
      </c>
      <c r="P10" s="68">
        <f t="shared" si="3"/>
        <v>15</v>
      </c>
      <c r="Q10" s="68">
        <f t="shared" si="3"/>
        <v>16</v>
      </c>
      <c r="R10" s="68">
        <f t="shared" si="3"/>
        <v>17</v>
      </c>
    </row>
    <row r="11" spans="1:118" s="20" customFormat="1" ht="21" customHeight="1" x14ac:dyDescent="0.2">
      <c r="A11" s="9" t="s">
        <v>19</v>
      </c>
      <c r="B11" s="10">
        <f>+C11-D11</f>
        <v>35492</v>
      </c>
      <c r="C11" s="10">
        <f>+F11+Q11+'MPI NBP 2-IIP NBP 2'!B11</f>
        <v>36773</v>
      </c>
      <c r="D11" s="10">
        <f>+K11+R11</f>
        <v>1281</v>
      </c>
      <c r="E11" s="10">
        <f>+F11-K11</f>
        <v>-1189</v>
      </c>
      <c r="F11" s="10">
        <f>+G11+H11+I11+J11</f>
        <v>92</v>
      </c>
      <c r="G11" s="10">
        <v>14</v>
      </c>
      <c r="H11" s="10">
        <v>0</v>
      </c>
      <c r="I11" s="10">
        <v>0</v>
      </c>
      <c r="J11" s="10">
        <v>78</v>
      </c>
      <c r="K11" s="10">
        <f>+L11+M11+N11+O11</f>
        <v>1281</v>
      </c>
      <c r="L11" s="10">
        <v>37</v>
      </c>
      <c r="M11" s="10">
        <v>1244</v>
      </c>
      <c r="N11" s="10">
        <v>0</v>
      </c>
      <c r="O11" s="10">
        <v>0</v>
      </c>
      <c r="P11" s="10">
        <f>+Q11-R11</f>
        <v>0</v>
      </c>
      <c r="Q11" s="10">
        <v>0</v>
      </c>
      <c r="R11" s="10">
        <v>0</v>
      </c>
      <c r="S11" s="50"/>
    </row>
    <row r="12" spans="1:118" s="20" customFormat="1" ht="21" customHeight="1" x14ac:dyDescent="0.2">
      <c r="A12" s="69" t="s">
        <v>20</v>
      </c>
      <c r="B12" s="70">
        <f t="shared" ref="B12:B54" si="4">+C12-D12</f>
        <v>35262</v>
      </c>
      <c r="C12" s="70">
        <f>+F12+Q12+'MPI NBP 2-IIP NBP 2'!B12</f>
        <v>36417</v>
      </c>
      <c r="D12" s="70">
        <f t="shared" ref="D12:D54" si="5">+K12+R12</f>
        <v>1155</v>
      </c>
      <c r="E12" s="70">
        <f t="shared" ref="E12:E54" si="6">+F12-K12</f>
        <v>-1039</v>
      </c>
      <c r="F12" s="70">
        <f t="shared" ref="F12:F54" si="7">+G12+H12+I12+J12</f>
        <v>116</v>
      </c>
      <c r="G12" s="70">
        <v>39</v>
      </c>
      <c r="H12" s="70">
        <v>0</v>
      </c>
      <c r="I12" s="70">
        <v>0</v>
      </c>
      <c r="J12" s="70">
        <v>77</v>
      </c>
      <c r="K12" s="70">
        <f t="shared" ref="K12:K54" si="8">+L12+M12+N12+O12</f>
        <v>1155</v>
      </c>
      <c r="L12" s="70">
        <v>35</v>
      </c>
      <c r="M12" s="70">
        <v>1120</v>
      </c>
      <c r="N12" s="70">
        <v>0</v>
      </c>
      <c r="O12" s="70">
        <v>0</v>
      </c>
      <c r="P12" s="70">
        <f t="shared" ref="P12:P54" si="9">+Q12-R12</f>
        <v>0</v>
      </c>
      <c r="Q12" s="70">
        <v>0</v>
      </c>
      <c r="R12" s="70">
        <v>0</v>
      </c>
      <c r="S12" s="50"/>
    </row>
    <row r="13" spans="1:118" s="20" customFormat="1" ht="21" customHeight="1" x14ac:dyDescent="0.2">
      <c r="A13" s="9" t="s">
        <v>21</v>
      </c>
      <c r="B13" s="10">
        <f t="shared" si="4"/>
        <v>35081</v>
      </c>
      <c r="C13" s="10">
        <f>+F13+Q13+'MPI NBP 2-IIP NBP 2'!B13</f>
        <v>36766</v>
      </c>
      <c r="D13" s="10">
        <f t="shared" si="5"/>
        <v>1685</v>
      </c>
      <c r="E13" s="10">
        <f t="shared" si="6"/>
        <v>-1568</v>
      </c>
      <c r="F13" s="10">
        <f t="shared" si="7"/>
        <v>117</v>
      </c>
      <c r="G13" s="10">
        <v>39</v>
      </c>
      <c r="H13" s="10">
        <v>0</v>
      </c>
      <c r="I13" s="10">
        <v>0</v>
      </c>
      <c r="J13" s="10">
        <v>78</v>
      </c>
      <c r="K13" s="10">
        <f t="shared" si="8"/>
        <v>1685</v>
      </c>
      <c r="L13" s="10">
        <v>34</v>
      </c>
      <c r="M13" s="10">
        <v>1651</v>
      </c>
      <c r="N13" s="10">
        <v>0</v>
      </c>
      <c r="O13" s="10">
        <v>0</v>
      </c>
      <c r="P13" s="10">
        <f t="shared" si="9"/>
        <v>0</v>
      </c>
      <c r="Q13" s="10">
        <v>0</v>
      </c>
      <c r="R13" s="10">
        <v>0</v>
      </c>
      <c r="S13" s="50"/>
    </row>
    <row r="14" spans="1:118" s="20" customFormat="1" ht="21" customHeight="1" x14ac:dyDescent="0.2">
      <c r="A14" s="69" t="s">
        <v>22</v>
      </c>
      <c r="B14" s="71">
        <f t="shared" si="4"/>
        <v>36771</v>
      </c>
      <c r="C14" s="71">
        <f>+F14+Q14+'MPI NBP 2-IIP NBP 2'!B14</f>
        <v>36913</v>
      </c>
      <c r="D14" s="71">
        <f t="shared" si="5"/>
        <v>142</v>
      </c>
      <c r="E14" s="71">
        <f t="shared" si="6"/>
        <v>-13</v>
      </c>
      <c r="F14" s="71">
        <f t="shared" si="7"/>
        <v>129</v>
      </c>
      <c r="G14" s="71">
        <v>43</v>
      </c>
      <c r="H14" s="71">
        <v>0</v>
      </c>
      <c r="I14" s="71">
        <v>0</v>
      </c>
      <c r="J14" s="71">
        <v>86</v>
      </c>
      <c r="K14" s="71">
        <f t="shared" si="8"/>
        <v>142</v>
      </c>
      <c r="L14" s="71">
        <v>34</v>
      </c>
      <c r="M14" s="71">
        <v>102</v>
      </c>
      <c r="N14" s="71">
        <v>6</v>
      </c>
      <c r="O14" s="71">
        <v>0</v>
      </c>
      <c r="P14" s="71">
        <f t="shared" si="9"/>
        <v>0</v>
      </c>
      <c r="Q14" s="71">
        <v>0</v>
      </c>
      <c r="R14" s="71">
        <v>0</v>
      </c>
      <c r="S14" s="50"/>
    </row>
    <row r="15" spans="1:118" s="20" customFormat="1" ht="21" customHeight="1" x14ac:dyDescent="0.2">
      <c r="A15" s="9" t="s">
        <v>23</v>
      </c>
      <c r="B15" s="10">
        <f t="shared" si="4"/>
        <v>36931</v>
      </c>
      <c r="C15" s="10">
        <f>+F15+Q15+'MPI NBP 2-IIP NBP 2'!B15</f>
        <v>38357</v>
      </c>
      <c r="D15" s="10">
        <f t="shared" si="5"/>
        <v>1426</v>
      </c>
      <c r="E15" s="10">
        <f t="shared" si="6"/>
        <v>-1290</v>
      </c>
      <c r="F15" s="10">
        <f t="shared" si="7"/>
        <v>136</v>
      </c>
      <c r="G15" s="10">
        <v>41</v>
      </c>
      <c r="H15" s="10">
        <v>0</v>
      </c>
      <c r="I15" s="10">
        <v>0</v>
      </c>
      <c r="J15" s="10">
        <v>95</v>
      </c>
      <c r="K15" s="10">
        <f t="shared" si="8"/>
        <v>1426</v>
      </c>
      <c r="L15" s="10">
        <v>34</v>
      </c>
      <c r="M15" s="10">
        <v>1392</v>
      </c>
      <c r="N15" s="10">
        <v>0</v>
      </c>
      <c r="O15" s="10">
        <v>0</v>
      </c>
      <c r="P15" s="10">
        <f t="shared" si="9"/>
        <v>0</v>
      </c>
      <c r="Q15" s="10">
        <v>0</v>
      </c>
      <c r="R15" s="10">
        <v>0</v>
      </c>
      <c r="S15" s="50"/>
    </row>
    <row r="16" spans="1:118" s="20" customFormat="1" ht="21" customHeight="1" x14ac:dyDescent="0.2">
      <c r="A16" s="69" t="s">
        <v>24</v>
      </c>
      <c r="B16" s="70">
        <f t="shared" si="4"/>
        <v>40598</v>
      </c>
      <c r="C16" s="70">
        <f>+F16+Q16+'MPI NBP 2-IIP NBP 2'!B16</f>
        <v>41387</v>
      </c>
      <c r="D16" s="70">
        <f t="shared" si="5"/>
        <v>789</v>
      </c>
      <c r="E16" s="70">
        <f t="shared" si="6"/>
        <v>-639</v>
      </c>
      <c r="F16" s="70">
        <f t="shared" si="7"/>
        <v>150</v>
      </c>
      <c r="G16" s="70">
        <v>39</v>
      </c>
      <c r="H16" s="70">
        <v>0</v>
      </c>
      <c r="I16" s="70">
        <v>0</v>
      </c>
      <c r="J16" s="70">
        <v>111</v>
      </c>
      <c r="K16" s="70">
        <f t="shared" si="8"/>
        <v>789</v>
      </c>
      <c r="L16" s="70">
        <v>33</v>
      </c>
      <c r="M16" s="70">
        <v>756</v>
      </c>
      <c r="N16" s="70">
        <v>0</v>
      </c>
      <c r="O16" s="70">
        <v>0</v>
      </c>
      <c r="P16" s="70">
        <f t="shared" si="9"/>
        <v>0</v>
      </c>
      <c r="Q16" s="70">
        <v>0</v>
      </c>
      <c r="R16" s="70">
        <v>0</v>
      </c>
      <c r="S16" s="50"/>
    </row>
    <row r="17" spans="1:19" s="22" customFormat="1" ht="21" customHeight="1" x14ac:dyDescent="0.2">
      <c r="A17" s="9" t="s">
        <v>25</v>
      </c>
      <c r="B17" s="10">
        <f t="shared" si="4"/>
        <v>39661</v>
      </c>
      <c r="C17" s="10">
        <f>+F17+Q17+'MPI NBP 2-IIP NBP 2'!B17</f>
        <v>41219</v>
      </c>
      <c r="D17" s="10">
        <f t="shared" si="5"/>
        <v>1558</v>
      </c>
      <c r="E17" s="10">
        <f t="shared" si="6"/>
        <v>-1394</v>
      </c>
      <c r="F17" s="10">
        <f t="shared" si="7"/>
        <v>164</v>
      </c>
      <c r="G17" s="10">
        <v>38</v>
      </c>
      <c r="H17" s="10">
        <v>0</v>
      </c>
      <c r="I17" s="10">
        <v>0</v>
      </c>
      <c r="J17" s="10">
        <v>126</v>
      </c>
      <c r="K17" s="10">
        <f t="shared" si="8"/>
        <v>1558</v>
      </c>
      <c r="L17" s="10">
        <v>33</v>
      </c>
      <c r="M17" s="10">
        <v>1525</v>
      </c>
      <c r="N17" s="10">
        <v>0</v>
      </c>
      <c r="O17" s="10">
        <v>0</v>
      </c>
      <c r="P17" s="10">
        <f t="shared" si="9"/>
        <v>0</v>
      </c>
      <c r="Q17" s="10">
        <v>0</v>
      </c>
      <c r="R17" s="10">
        <v>0</v>
      </c>
      <c r="S17" s="50"/>
    </row>
    <row r="18" spans="1:19" s="20" customFormat="1" ht="21" customHeight="1" x14ac:dyDescent="0.2">
      <c r="A18" s="69" t="s">
        <v>26</v>
      </c>
      <c r="B18" s="71">
        <f t="shared" si="4"/>
        <v>40727</v>
      </c>
      <c r="C18" s="71">
        <f>+F18+Q18+'MPI NBP 2-IIP NBP 2'!B18</f>
        <v>42736</v>
      </c>
      <c r="D18" s="71">
        <f t="shared" si="5"/>
        <v>2009</v>
      </c>
      <c r="E18" s="71">
        <f t="shared" si="6"/>
        <v>-1845</v>
      </c>
      <c r="F18" s="71">
        <f t="shared" si="7"/>
        <v>164</v>
      </c>
      <c r="G18" s="71">
        <v>38</v>
      </c>
      <c r="H18" s="71">
        <v>0</v>
      </c>
      <c r="I18" s="71">
        <v>0</v>
      </c>
      <c r="J18" s="71">
        <v>126</v>
      </c>
      <c r="K18" s="71">
        <f t="shared" si="8"/>
        <v>2009</v>
      </c>
      <c r="L18" s="71">
        <v>33</v>
      </c>
      <c r="M18" s="71">
        <v>1973</v>
      </c>
      <c r="N18" s="71">
        <v>3</v>
      </c>
      <c r="O18" s="71">
        <v>0</v>
      </c>
      <c r="P18" s="71">
        <f t="shared" si="9"/>
        <v>0</v>
      </c>
      <c r="Q18" s="71">
        <v>0</v>
      </c>
      <c r="R18" s="71">
        <v>0</v>
      </c>
      <c r="S18" s="50"/>
    </row>
    <row r="19" spans="1:19" s="20" customFormat="1" ht="21" customHeight="1" x14ac:dyDescent="0.2">
      <c r="A19" s="9" t="s">
        <v>27</v>
      </c>
      <c r="B19" s="10">
        <f t="shared" si="4"/>
        <v>43276</v>
      </c>
      <c r="C19" s="10">
        <f>+F19+Q19+'MPI NBP 2-IIP NBP 2'!B19</f>
        <v>44428</v>
      </c>
      <c r="D19" s="10">
        <f t="shared" si="5"/>
        <v>1152</v>
      </c>
      <c r="E19" s="10">
        <f t="shared" si="6"/>
        <v>-993</v>
      </c>
      <c r="F19" s="10">
        <f t="shared" si="7"/>
        <v>159</v>
      </c>
      <c r="G19" s="10">
        <v>39</v>
      </c>
      <c r="H19" s="10">
        <v>0</v>
      </c>
      <c r="I19" s="10">
        <v>0</v>
      </c>
      <c r="J19" s="10">
        <v>120</v>
      </c>
      <c r="K19" s="10">
        <f t="shared" si="8"/>
        <v>1152</v>
      </c>
      <c r="L19" s="10">
        <v>33</v>
      </c>
      <c r="M19" s="10">
        <v>1118</v>
      </c>
      <c r="N19" s="10">
        <v>1</v>
      </c>
      <c r="O19" s="10">
        <v>0</v>
      </c>
      <c r="P19" s="10">
        <f t="shared" si="9"/>
        <v>0</v>
      </c>
      <c r="Q19" s="10">
        <v>0</v>
      </c>
      <c r="R19" s="10">
        <v>0</v>
      </c>
      <c r="S19" s="50"/>
    </row>
    <row r="20" spans="1:19" s="20" customFormat="1" ht="21" customHeight="1" x14ac:dyDescent="0.2">
      <c r="A20" s="69" t="s">
        <v>28</v>
      </c>
      <c r="B20" s="70">
        <f t="shared" si="4"/>
        <v>45481</v>
      </c>
      <c r="C20" s="70">
        <f>+F20+Q20+'MPI NBP 2-IIP NBP 2'!B20</f>
        <v>47086</v>
      </c>
      <c r="D20" s="70">
        <f t="shared" si="5"/>
        <v>1605</v>
      </c>
      <c r="E20" s="70">
        <f t="shared" si="6"/>
        <v>-1437</v>
      </c>
      <c r="F20" s="70">
        <f t="shared" si="7"/>
        <v>168</v>
      </c>
      <c r="G20" s="70">
        <v>40</v>
      </c>
      <c r="H20" s="70">
        <v>0</v>
      </c>
      <c r="I20" s="70">
        <v>0</v>
      </c>
      <c r="J20" s="70">
        <v>128</v>
      </c>
      <c r="K20" s="70">
        <f t="shared" si="8"/>
        <v>1605</v>
      </c>
      <c r="L20" s="70">
        <v>0</v>
      </c>
      <c r="M20" s="70">
        <v>1604</v>
      </c>
      <c r="N20" s="70">
        <v>1</v>
      </c>
      <c r="O20" s="70">
        <v>0</v>
      </c>
      <c r="P20" s="70">
        <f t="shared" si="9"/>
        <v>0</v>
      </c>
      <c r="Q20" s="70">
        <v>0</v>
      </c>
      <c r="R20" s="70">
        <v>0</v>
      </c>
      <c r="S20" s="50"/>
    </row>
    <row r="21" spans="1:19" s="20" customFormat="1" ht="21" customHeight="1" x14ac:dyDescent="0.2">
      <c r="A21" s="9" t="s">
        <v>29</v>
      </c>
      <c r="B21" s="10">
        <f t="shared" si="4"/>
        <v>46438</v>
      </c>
      <c r="C21" s="10">
        <f>+F21+Q21+'MPI NBP 2-IIP NBP 2'!B21</f>
        <v>48870</v>
      </c>
      <c r="D21" s="10">
        <f t="shared" si="5"/>
        <v>2432</v>
      </c>
      <c r="E21" s="10">
        <f t="shared" si="6"/>
        <v>-2257</v>
      </c>
      <c r="F21" s="10">
        <f t="shared" si="7"/>
        <v>175</v>
      </c>
      <c r="G21" s="10">
        <v>40</v>
      </c>
      <c r="H21" s="10">
        <v>0</v>
      </c>
      <c r="I21" s="10">
        <v>0</v>
      </c>
      <c r="J21" s="10">
        <v>135</v>
      </c>
      <c r="K21" s="10">
        <f t="shared" si="8"/>
        <v>2432</v>
      </c>
      <c r="L21" s="10">
        <v>0</v>
      </c>
      <c r="M21" s="10">
        <v>2431</v>
      </c>
      <c r="N21" s="10">
        <v>1</v>
      </c>
      <c r="O21" s="10">
        <v>0</v>
      </c>
      <c r="P21" s="10">
        <f t="shared" si="9"/>
        <v>0</v>
      </c>
      <c r="Q21" s="10">
        <v>0</v>
      </c>
      <c r="R21" s="10">
        <v>0</v>
      </c>
      <c r="S21" s="50"/>
    </row>
    <row r="22" spans="1:19" s="20" customFormat="1" ht="21" customHeight="1" x14ac:dyDescent="0.2">
      <c r="A22" s="69" t="s">
        <v>30</v>
      </c>
      <c r="B22" s="71">
        <f t="shared" si="4"/>
        <v>47428</v>
      </c>
      <c r="C22" s="71">
        <f>+F22+Q22+'MPI NBP 2-IIP NBP 2'!B22</f>
        <v>48655</v>
      </c>
      <c r="D22" s="71">
        <f t="shared" si="5"/>
        <v>1227</v>
      </c>
      <c r="E22" s="71">
        <f t="shared" si="6"/>
        <v>-1055</v>
      </c>
      <c r="F22" s="71">
        <f t="shared" si="7"/>
        <v>172</v>
      </c>
      <c r="G22" s="71">
        <v>41</v>
      </c>
      <c r="H22" s="71">
        <v>0</v>
      </c>
      <c r="I22" s="71">
        <v>0</v>
      </c>
      <c r="J22" s="71">
        <v>131</v>
      </c>
      <c r="K22" s="71">
        <f t="shared" si="8"/>
        <v>1227</v>
      </c>
      <c r="L22" s="71">
        <v>0</v>
      </c>
      <c r="M22" s="71">
        <v>1226</v>
      </c>
      <c r="N22" s="71">
        <v>1</v>
      </c>
      <c r="O22" s="71">
        <v>0</v>
      </c>
      <c r="P22" s="71">
        <f t="shared" si="9"/>
        <v>0</v>
      </c>
      <c r="Q22" s="71">
        <v>0</v>
      </c>
      <c r="R22" s="71">
        <v>0</v>
      </c>
      <c r="S22" s="50"/>
    </row>
    <row r="23" spans="1:19" s="22" customFormat="1" ht="21" customHeight="1" x14ac:dyDescent="0.2">
      <c r="A23" s="9" t="s">
        <v>31</v>
      </c>
      <c r="B23" s="10">
        <f t="shared" si="4"/>
        <v>49674</v>
      </c>
      <c r="C23" s="10">
        <f>+F23+Q23+'MPI NBP 2-IIP NBP 2'!B23</f>
        <v>51004</v>
      </c>
      <c r="D23" s="10">
        <f t="shared" si="5"/>
        <v>1330</v>
      </c>
      <c r="E23" s="10">
        <f t="shared" si="6"/>
        <v>-1110</v>
      </c>
      <c r="F23" s="10">
        <f t="shared" si="7"/>
        <v>220</v>
      </c>
      <c r="G23" s="10">
        <v>41</v>
      </c>
      <c r="H23" s="10">
        <v>0</v>
      </c>
      <c r="I23" s="10">
        <v>0</v>
      </c>
      <c r="J23" s="10">
        <v>179</v>
      </c>
      <c r="K23" s="10">
        <f t="shared" si="8"/>
        <v>1330</v>
      </c>
      <c r="L23" s="10">
        <v>0</v>
      </c>
      <c r="M23" s="10">
        <v>1329</v>
      </c>
      <c r="N23" s="10">
        <v>1</v>
      </c>
      <c r="O23" s="10">
        <v>0</v>
      </c>
      <c r="P23" s="10">
        <f t="shared" si="9"/>
        <v>0</v>
      </c>
      <c r="Q23" s="10">
        <v>0</v>
      </c>
      <c r="R23" s="10">
        <v>0</v>
      </c>
      <c r="S23" s="50"/>
    </row>
    <row r="24" spans="1:19" s="20" customFormat="1" ht="21" customHeight="1" x14ac:dyDescent="0.2">
      <c r="A24" s="69" t="s">
        <v>32</v>
      </c>
      <c r="B24" s="70">
        <f t="shared" si="4"/>
        <v>51232</v>
      </c>
      <c r="C24" s="70">
        <f>+F24+Q24+'MPI NBP 2-IIP NBP 2'!B24</f>
        <v>54662</v>
      </c>
      <c r="D24" s="70">
        <f t="shared" si="5"/>
        <v>3430</v>
      </c>
      <c r="E24" s="70">
        <f t="shared" si="6"/>
        <v>-3210</v>
      </c>
      <c r="F24" s="70">
        <f t="shared" si="7"/>
        <v>220</v>
      </c>
      <c r="G24" s="70">
        <v>41</v>
      </c>
      <c r="H24" s="70">
        <v>0</v>
      </c>
      <c r="I24" s="70">
        <v>0</v>
      </c>
      <c r="J24" s="70">
        <v>179</v>
      </c>
      <c r="K24" s="70">
        <f t="shared" si="8"/>
        <v>3430</v>
      </c>
      <c r="L24" s="70">
        <v>0</v>
      </c>
      <c r="M24" s="70">
        <v>3428</v>
      </c>
      <c r="N24" s="70">
        <v>2</v>
      </c>
      <c r="O24" s="70">
        <v>0</v>
      </c>
      <c r="P24" s="70">
        <f t="shared" si="9"/>
        <v>0</v>
      </c>
      <c r="Q24" s="70">
        <v>0</v>
      </c>
      <c r="R24" s="70">
        <v>0</v>
      </c>
      <c r="S24" s="50"/>
    </row>
    <row r="25" spans="1:19" s="20" customFormat="1" ht="21" customHeight="1" x14ac:dyDescent="0.2">
      <c r="A25" s="9" t="s">
        <v>33</v>
      </c>
      <c r="B25" s="10">
        <f t="shared" si="4"/>
        <v>54779</v>
      </c>
      <c r="C25" s="10">
        <f>+F25+Q25+'MPI NBP 2-IIP NBP 2'!B25</f>
        <v>58542</v>
      </c>
      <c r="D25" s="10">
        <f t="shared" si="5"/>
        <v>3763</v>
      </c>
      <c r="E25" s="10">
        <f t="shared" si="6"/>
        <v>-3532</v>
      </c>
      <c r="F25" s="10">
        <f t="shared" si="7"/>
        <v>231</v>
      </c>
      <c r="G25" s="10">
        <v>44</v>
      </c>
      <c r="H25" s="10">
        <v>0</v>
      </c>
      <c r="I25" s="10">
        <v>0</v>
      </c>
      <c r="J25" s="10">
        <v>187</v>
      </c>
      <c r="K25" s="10">
        <f t="shared" si="8"/>
        <v>3763</v>
      </c>
      <c r="L25" s="10">
        <v>0</v>
      </c>
      <c r="M25" s="10">
        <v>3761</v>
      </c>
      <c r="N25" s="10">
        <v>2</v>
      </c>
      <c r="O25" s="10">
        <v>0</v>
      </c>
      <c r="P25" s="10">
        <f t="shared" si="9"/>
        <v>0</v>
      </c>
      <c r="Q25" s="10">
        <v>0</v>
      </c>
      <c r="R25" s="10">
        <v>0</v>
      </c>
      <c r="S25" s="50"/>
    </row>
    <row r="26" spans="1:19" s="20" customFormat="1" ht="21" customHeight="1" x14ac:dyDescent="0.2">
      <c r="A26" s="69" t="s">
        <v>34</v>
      </c>
      <c r="B26" s="71">
        <f t="shared" si="4"/>
        <v>57649</v>
      </c>
      <c r="C26" s="71">
        <f>+F26+Q26+'MPI NBP 2-IIP NBP 2'!B26</f>
        <v>65929</v>
      </c>
      <c r="D26" s="71">
        <f t="shared" si="5"/>
        <v>8280</v>
      </c>
      <c r="E26" s="71">
        <f t="shared" si="6"/>
        <v>-8097</v>
      </c>
      <c r="F26" s="71">
        <f t="shared" si="7"/>
        <v>183</v>
      </c>
      <c r="G26" s="71">
        <v>45</v>
      </c>
      <c r="H26" s="71">
        <v>0</v>
      </c>
      <c r="I26" s="71">
        <v>0</v>
      </c>
      <c r="J26" s="71">
        <v>138</v>
      </c>
      <c r="K26" s="71">
        <f t="shared" si="8"/>
        <v>8280</v>
      </c>
      <c r="L26" s="71">
        <v>0</v>
      </c>
      <c r="M26" s="71">
        <v>8278</v>
      </c>
      <c r="N26" s="71">
        <v>2</v>
      </c>
      <c r="O26" s="71">
        <v>0</v>
      </c>
      <c r="P26" s="71">
        <f t="shared" si="9"/>
        <v>0</v>
      </c>
      <c r="Q26" s="71">
        <v>0</v>
      </c>
      <c r="R26" s="71">
        <v>0</v>
      </c>
      <c r="S26" s="50"/>
    </row>
    <row r="27" spans="1:19" s="20" customFormat="1" ht="21" customHeight="1" x14ac:dyDescent="0.2">
      <c r="A27" s="9" t="s">
        <v>35</v>
      </c>
      <c r="B27" s="10">
        <f t="shared" si="4"/>
        <v>59819</v>
      </c>
      <c r="C27" s="10">
        <f>+F27+Q27+'MPI NBP 2-IIP NBP 2'!B27</f>
        <v>77208</v>
      </c>
      <c r="D27" s="10">
        <f t="shared" si="5"/>
        <v>17389</v>
      </c>
      <c r="E27" s="10">
        <f t="shared" si="6"/>
        <v>-17148</v>
      </c>
      <c r="F27" s="10">
        <f t="shared" si="7"/>
        <v>241</v>
      </c>
      <c r="G27" s="10">
        <v>48</v>
      </c>
      <c r="H27" s="10">
        <v>0</v>
      </c>
      <c r="I27" s="10">
        <v>0</v>
      </c>
      <c r="J27" s="10">
        <v>193</v>
      </c>
      <c r="K27" s="10">
        <f t="shared" si="8"/>
        <v>17389</v>
      </c>
      <c r="L27" s="10">
        <v>0</v>
      </c>
      <c r="M27" s="10">
        <v>17388</v>
      </c>
      <c r="N27" s="10">
        <v>1</v>
      </c>
      <c r="O27" s="10">
        <v>0</v>
      </c>
      <c r="P27" s="10">
        <f t="shared" si="9"/>
        <v>0</v>
      </c>
      <c r="Q27" s="10">
        <v>0</v>
      </c>
      <c r="R27" s="10">
        <v>0</v>
      </c>
      <c r="S27" s="50"/>
    </row>
    <row r="28" spans="1:19" s="20" customFormat="1" ht="21" customHeight="1" x14ac:dyDescent="0.2">
      <c r="A28" s="69" t="s">
        <v>36</v>
      </c>
      <c r="B28" s="70">
        <f t="shared" si="4"/>
        <v>65489</v>
      </c>
      <c r="C28" s="70">
        <f>+F28+Q28+'MPI NBP 2-IIP NBP 2'!B28</f>
        <v>82632</v>
      </c>
      <c r="D28" s="70">
        <f t="shared" si="5"/>
        <v>17143</v>
      </c>
      <c r="E28" s="70">
        <f t="shared" si="6"/>
        <v>-17055</v>
      </c>
      <c r="F28" s="70">
        <f t="shared" si="7"/>
        <v>88</v>
      </c>
      <c r="G28" s="70">
        <v>48</v>
      </c>
      <c r="H28" s="70">
        <v>0</v>
      </c>
      <c r="I28" s="70">
        <v>0</v>
      </c>
      <c r="J28" s="70">
        <v>40</v>
      </c>
      <c r="K28" s="70">
        <f t="shared" si="8"/>
        <v>17143</v>
      </c>
      <c r="L28" s="70">
        <v>0</v>
      </c>
      <c r="M28" s="70">
        <v>17142</v>
      </c>
      <c r="N28" s="70">
        <v>1</v>
      </c>
      <c r="O28" s="70">
        <v>0</v>
      </c>
      <c r="P28" s="70">
        <f t="shared" si="9"/>
        <v>0</v>
      </c>
      <c r="Q28" s="70">
        <v>0</v>
      </c>
      <c r="R28" s="70">
        <v>0</v>
      </c>
      <c r="S28" s="50"/>
    </row>
    <row r="29" spans="1:19" s="20" customFormat="1" ht="21" customHeight="1" x14ac:dyDescent="0.2">
      <c r="A29" s="9" t="s">
        <v>37</v>
      </c>
      <c r="B29" s="10">
        <f t="shared" si="4"/>
        <v>62585</v>
      </c>
      <c r="C29" s="10">
        <f>+F29+Q29+'MPI NBP 2-IIP NBP 2'!B29</f>
        <v>74306</v>
      </c>
      <c r="D29" s="10">
        <f t="shared" si="5"/>
        <v>11721</v>
      </c>
      <c r="E29" s="10">
        <f t="shared" si="6"/>
        <v>-11640</v>
      </c>
      <c r="F29" s="10">
        <f t="shared" si="7"/>
        <v>81</v>
      </c>
      <c r="G29" s="10">
        <v>44</v>
      </c>
      <c r="H29" s="10">
        <v>0</v>
      </c>
      <c r="I29" s="10">
        <v>0</v>
      </c>
      <c r="J29" s="10">
        <v>37</v>
      </c>
      <c r="K29" s="10">
        <f t="shared" si="8"/>
        <v>11721</v>
      </c>
      <c r="L29" s="10">
        <v>0</v>
      </c>
      <c r="M29" s="10">
        <v>11721</v>
      </c>
      <c r="N29" s="10">
        <v>0</v>
      </c>
      <c r="O29" s="10">
        <v>0</v>
      </c>
      <c r="P29" s="10">
        <f t="shared" si="9"/>
        <v>0</v>
      </c>
      <c r="Q29" s="10">
        <v>0</v>
      </c>
      <c r="R29" s="10">
        <v>0</v>
      </c>
      <c r="S29" s="50"/>
    </row>
    <row r="30" spans="1:19" s="20" customFormat="1" ht="21" customHeight="1" x14ac:dyDescent="0.2">
      <c r="A30" s="69" t="s">
        <v>38</v>
      </c>
      <c r="B30" s="71">
        <f t="shared" si="4"/>
        <v>59841</v>
      </c>
      <c r="C30" s="71">
        <f>+F30+Q30+'MPI NBP 2-IIP NBP 2'!B30</f>
        <v>62250</v>
      </c>
      <c r="D30" s="71">
        <f t="shared" si="5"/>
        <v>2409</v>
      </c>
      <c r="E30" s="71">
        <f t="shared" si="6"/>
        <v>-2338</v>
      </c>
      <c r="F30" s="71">
        <f t="shared" si="7"/>
        <v>71</v>
      </c>
      <c r="G30" s="71">
        <v>43</v>
      </c>
      <c r="H30" s="71">
        <v>0</v>
      </c>
      <c r="I30" s="71">
        <v>0</v>
      </c>
      <c r="J30" s="71">
        <v>28</v>
      </c>
      <c r="K30" s="71">
        <f t="shared" si="8"/>
        <v>2409</v>
      </c>
      <c r="L30" s="71">
        <v>0</v>
      </c>
      <c r="M30" s="71">
        <v>2409</v>
      </c>
      <c r="N30" s="71">
        <v>0</v>
      </c>
      <c r="O30" s="71">
        <v>0</v>
      </c>
      <c r="P30" s="71">
        <f t="shared" si="9"/>
        <v>0</v>
      </c>
      <c r="Q30" s="71">
        <v>0</v>
      </c>
      <c r="R30" s="71">
        <v>0</v>
      </c>
      <c r="S30" s="50"/>
    </row>
    <row r="31" spans="1:19" s="20" customFormat="1" ht="21" customHeight="1" x14ac:dyDescent="0.2">
      <c r="A31" s="9" t="s">
        <v>39</v>
      </c>
      <c r="B31" s="10">
        <f t="shared" si="4"/>
        <v>59044</v>
      </c>
      <c r="C31" s="10">
        <f>+F31+Q31+'MPI NBP 2-IIP NBP 2'!B31</f>
        <v>61316</v>
      </c>
      <c r="D31" s="10">
        <f t="shared" si="5"/>
        <v>2272</v>
      </c>
      <c r="E31" s="10">
        <f t="shared" si="6"/>
        <v>-2206</v>
      </c>
      <c r="F31" s="10">
        <f t="shared" si="7"/>
        <v>66</v>
      </c>
      <c r="G31" s="10">
        <v>41</v>
      </c>
      <c r="H31" s="10">
        <v>0</v>
      </c>
      <c r="I31" s="10">
        <v>0</v>
      </c>
      <c r="J31" s="10">
        <v>25</v>
      </c>
      <c r="K31" s="10">
        <f t="shared" si="8"/>
        <v>2272</v>
      </c>
      <c r="L31" s="10">
        <v>0</v>
      </c>
      <c r="M31" s="10">
        <v>2237</v>
      </c>
      <c r="N31" s="10">
        <v>35</v>
      </c>
      <c r="O31" s="10">
        <v>0</v>
      </c>
      <c r="P31" s="10">
        <f t="shared" si="9"/>
        <v>0</v>
      </c>
      <c r="Q31" s="10">
        <v>0</v>
      </c>
      <c r="R31" s="10">
        <v>0</v>
      </c>
      <c r="S31" s="50"/>
    </row>
    <row r="32" spans="1:19" s="20" customFormat="1" ht="21" customHeight="1" x14ac:dyDescent="0.2">
      <c r="A32" s="69" t="s">
        <v>40</v>
      </c>
      <c r="B32" s="70">
        <f t="shared" si="4"/>
        <v>63980</v>
      </c>
      <c r="C32" s="70">
        <f>+F32+Q32+'MPI NBP 2-IIP NBP 2'!B32</f>
        <v>67227</v>
      </c>
      <c r="D32" s="70">
        <f t="shared" si="5"/>
        <v>3247</v>
      </c>
      <c r="E32" s="70">
        <f t="shared" si="6"/>
        <v>-3138</v>
      </c>
      <c r="F32" s="70">
        <f t="shared" si="7"/>
        <v>109</v>
      </c>
      <c r="G32" s="70">
        <v>43</v>
      </c>
      <c r="H32" s="70">
        <v>0</v>
      </c>
      <c r="I32" s="70">
        <v>0</v>
      </c>
      <c r="J32" s="70">
        <v>66</v>
      </c>
      <c r="K32" s="70">
        <f t="shared" si="8"/>
        <v>3247</v>
      </c>
      <c r="L32" s="70">
        <v>0</v>
      </c>
      <c r="M32" s="70">
        <v>3214</v>
      </c>
      <c r="N32" s="70">
        <v>33</v>
      </c>
      <c r="O32" s="70">
        <v>0</v>
      </c>
      <c r="P32" s="70">
        <f t="shared" si="9"/>
        <v>0</v>
      </c>
      <c r="Q32" s="70">
        <v>0</v>
      </c>
      <c r="R32" s="70">
        <v>0</v>
      </c>
      <c r="S32" s="50"/>
    </row>
    <row r="33" spans="1:19" s="20" customFormat="1" ht="21" customHeight="1" x14ac:dyDescent="0.2">
      <c r="A33" s="9" t="s">
        <v>41</v>
      </c>
      <c r="B33" s="10">
        <f t="shared" si="4"/>
        <v>73038</v>
      </c>
      <c r="C33" s="10">
        <f>+F33+Q33+'MPI NBP 2-IIP NBP 2'!B33</f>
        <v>78266</v>
      </c>
      <c r="D33" s="10">
        <f t="shared" si="5"/>
        <v>5228</v>
      </c>
      <c r="E33" s="10">
        <f t="shared" si="6"/>
        <v>-5128</v>
      </c>
      <c r="F33" s="10">
        <f t="shared" si="7"/>
        <v>100</v>
      </c>
      <c r="G33" s="10">
        <v>45</v>
      </c>
      <c r="H33" s="10">
        <v>0</v>
      </c>
      <c r="I33" s="10">
        <v>0</v>
      </c>
      <c r="J33" s="10">
        <v>55</v>
      </c>
      <c r="K33" s="10">
        <f t="shared" si="8"/>
        <v>5228</v>
      </c>
      <c r="L33" s="10">
        <v>0</v>
      </c>
      <c r="M33" s="10">
        <v>3140</v>
      </c>
      <c r="N33" s="10">
        <v>17</v>
      </c>
      <c r="O33" s="10">
        <v>2071</v>
      </c>
      <c r="P33" s="10">
        <f t="shared" si="9"/>
        <v>0</v>
      </c>
      <c r="Q33" s="10">
        <v>0</v>
      </c>
      <c r="R33" s="10">
        <v>0</v>
      </c>
      <c r="S33" s="50"/>
    </row>
    <row r="34" spans="1:19" s="20" customFormat="1" ht="21" customHeight="1" x14ac:dyDescent="0.2">
      <c r="A34" s="69" t="s">
        <v>42</v>
      </c>
      <c r="B34" s="71">
        <f t="shared" si="4"/>
        <v>74293</v>
      </c>
      <c r="C34" s="71">
        <f>+F34+Q34+'MPI NBP 2-IIP NBP 2'!B34</f>
        <v>79667</v>
      </c>
      <c r="D34" s="71">
        <f t="shared" si="5"/>
        <v>5374</v>
      </c>
      <c r="E34" s="71">
        <f t="shared" si="6"/>
        <v>-5299</v>
      </c>
      <c r="F34" s="71">
        <f t="shared" si="7"/>
        <v>75</v>
      </c>
      <c r="G34" s="71">
        <v>44</v>
      </c>
      <c r="H34" s="71">
        <v>0</v>
      </c>
      <c r="I34" s="71">
        <v>0</v>
      </c>
      <c r="J34" s="71">
        <v>31</v>
      </c>
      <c r="K34" s="71">
        <f t="shared" si="8"/>
        <v>5374</v>
      </c>
      <c r="L34" s="71">
        <v>0</v>
      </c>
      <c r="M34" s="71">
        <v>3294</v>
      </c>
      <c r="N34" s="71">
        <v>31</v>
      </c>
      <c r="O34" s="71">
        <v>2049</v>
      </c>
      <c r="P34" s="71">
        <f t="shared" si="9"/>
        <v>0</v>
      </c>
      <c r="Q34" s="71">
        <v>0</v>
      </c>
      <c r="R34" s="71">
        <v>0</v>
      </c>
      <c r="S34" s="50"/>
    </row>
    <row r="35" spans="1:19" s="20" customFormat="1" ht="21" customHeight="1" x14ac:dyDescent="0.2">
      <c r="A35" s="9" t="s">
        <v>43</v>
      </c>
      <c r="B35" s="10">
        <f t="shared" si="4"/>
        <v>78913</v>
      </c>
      <c r="C35" s="10">
        <f>+F35+Q35+'MPI NBP 2-IIP NBP 2'!B35</f>
        <v>85310</v>
      </c>
      <c r="D35" s="10">
        <f t="shared" si="5"/>
        <v>6397</v>
      </c>
      <c r="E35" s="10">
        <f t="shared" si="6"/>
        <v>-6318</v>
      </c>
      <c r="F35" s="10">
        <f t="shared" si="7"/>
        <v>56</v>
      </c>
      <c r="G35" s="10">
        <v>42</v>
      </c>
      <c r="H35" s="10">
        <v>0</v>
      </c>
      <c r="I35" s="10">
        <v>0</v>
      </c>
      <c r="J35" s="10">
        <v>14</v>
      </c>
      <c r="K35" s="10">
        <f t="shared" si="8"/>
        <v>6374</v>
      </c>
      <c r="L35" s="10">
        <v>0</v>
      </c>
      <c r="M35" s="10">
        <v>4352</v>
      </c>
      <c r="N35" s="10">
        <v>45</v>
      </c>
      <c r="O35" s="10">
        <v>1977</v>
      </c>
      <c r="P35" s="10">
        <f t="shared" si="9"/>
        <v>-1</v>
      </c>
      <c r="Q35" s="10">
        <v>22</v>
      </c>
      <c r="R35" s="10">
        <v>23</v>
      </c>
      <c r="S35" s="50"/>
    </row>
    <row r="36" spans="1:19" s="20" customFormat="1" ht="21" customHeight="1" x14ac:dyDescent="0.2">
      <c r="A36" s="69" t="s">
        <v>44</v>
      </c>
      <c r="B36" s="70">
        <f t="shared" si="4"/>
        <v>79487</v>
      </c>
      <c r="C36" s="70">
        <f>+F36+Q36+'MPI NBP 2-IIP NBP 2'!B36</f>
        <v>85498</v>
      </c>
      <c r="D36" s="70">
        <f t="shared" si="5"/>
        <v>6011</v>
      </c>
      <c r="E36" s="70">
        <f t="shared" si="6"/>
        <v>-5972</v>
      </c>
      <c r="F36" s="70">
        <f t="shared" si="7"/>
        <v>39</v>
      </c>
      <c r="G36" s="70">
        <v>39</v>
      </c>
      <c r="H36" s="70">
        <v>0</v>
      </c>
      <c r="I36" s="70">
        <v>0</v>
      </c>
      <c r="J36" s="70">
        <v>0</v>
      </c>
      <c r="K36" s="70">
        <f t="shared" si="8"/>
        <v>6011</v>
      </c>
      <c r="L36" s="70">
        <v>0</v>
      </c>
      <c r="M36" s="70">
        <v>4044</v>
      </c>
      <c r="N36" s="70">
        <v>40</v>
      </c>
      <c r="O36" s="70">
        <v>1927</v>
      </c>
      <c r="P36" s="70">
        <f t="shared" si="9"/>
        <v>0</v>
      </c>
      <c r="Q36" s="70">
        <v>0</v>
      </c>
      <c r="R36" s="70">
        <v>0</v>
      </c>
      <c r="S36" s="50"/>
    </row>
    <row r="37" spans="1:19" s="20" customFormat="1" ht="21" customHeight="1" x14ac:dyDescent="0.2">
      <c r="A37" s="9" t="s">
        <v>45</v>
      </c>
      <c r="B37" s="10">
        <f t="shared" si="4"/>
        <v>90026</v>
      </c>
      <c r="C37" s="10">
        <f>+F37+Q37+'MPI NBP 2-IIP NBP 2'!B37</f>
        <v>98682</v>
      </c>
      <c r="D37" s="10">
        <f t="shared" si="5"/>
        <v>8656</v>
      </c>
      <c r="E37" s="10">
        <f t="shared" si="6"/>
        <v>-8614</v>
      </c>
      <c r="F37" s="10">
        <f t="shared" si="7"/>
        <v>42</v>
      </c>
      <c r="G37" s="10">
        <v>42</v>
      </c>
      <c r="H37" s="10">
        <v>0</v>
      </c>
      <c r="I37" s="10">
        <v>0</v>
      </c>
      <c r="J37" s="10">
        <v>0</v>
      </c>
      <c r="K37" s="10">
        <f t="shared" si="8"/>
        <v>8656</v>
      </c>
      <c r="L37" s="10">
        <v>0</v>
      </c>
      <c r="M37" s="10">
        <v>6578</v>
      </c>
      <c r="N37" s="10">
        <v>50</v>
      </c>
      <c r="O37" s="10">
        <v>2028</v>
      </c>
      <c r="P37" s="10">
        <f t="shared" si="9"/>
        <v>0</v>
      </c>
      <c r="Q37" s="10">
        <v>0</v>
      </c>
      <c r="R37" s="10">
        <v>0</v>
      </c>
      <c r="S37" s="50"/>
    </row>
    <row r="38" spans="1:19" s="20" customFormat="1" ht="21" customHeight="1" x14ac:dyDescent="0.2">
      <c r="A38" s="69" t="s">
        <v>46</v>
      </c>
      <c r="B38" s="71">
        <f t="shared" si="4"/>
        <v>86662</v>
      </c>
      <c r="C38" s="71">
        <f>+F38+Q38+'MPI NBP 2-IIP NBP 2'!B38</f>
        <v>93557</v>
      </c>
      <c r="D38" s="71">
        <f t="shared" si="5"/>
        <v>6895</v>
      </c>
      <c r="E38" s="71">
        <f t="shared" si="6"/>
        <v>-6852</v>
      </c>
      <c r="F38" s="71">
        <f t="shared" si="7"/>
        <v>43</v>
      </c>
      <c r="G38" s="71">
        <v>42</v>
      </c>
      <c r="H38" s="71">
        <v>0</v>
      </c>
      <c r="I38" s="71">
        <v>0</v>
      </c>
      <c r="J38" s="71">
        <v>1</v>
      </c>
      <c r="K38" s="71">
        <f t="shared" si="8"/>
        <v>6895</v>
      </c>
      <c r="L38" s="71">
        <v>0</v>
      </c>
      <c r="M38" s="71">
        <v>4827</v>
      </c>
      <c r="N38" s="71">
        <v>46</v>
      </c>
      <c r="O38" s="71">
        <v>2022</v>
      </c>
      <c r="P38" s="71">
        <f t="shared" si="9"/>
        <v>0</v>
      </c>
      <c r="Q38" s="71">
        <v>0</v>
      </c>
      <c r="R38" s="71">
        <v>0</v>
      </c>
      <c r="S38" s="50"/>
    </row>
    <row r="39" spans="1:19" s="20" customFormat="1" ht="21" customHeight="1" x14ac:dyDescent="0.2">
      <c r="A39" s="9" t="s">
        <v>47</v>
      </c>
      <c r="B39" s="10">
        <f t="shared" si="4"/>
        <v>95921</v>
      </c>
      <c r="C39" s="10">
        <f>+F39+Q39+'MPI NBP 2-IIP NBP 2'!B39</f>
        <v>106674</v>
      </c>
      <c r="D39" s="10">
        <f t="shared" si="5"/>
        <v>10753</v>
      </c>
      <c r="E39" s="10">
        <f t="shared" si="6"/>
        <v>-10709</v>
      </c>
      <c r="F39" s="10">
        <f t="shared" si="7"/>
        <v>44</v>
      </c>
      <c r="G39" s="10">
        <v>44</v>
      </c>
      <c r="H39" s="10">
        <v>0</v>
      </c>
      <c r="I39" s="10">
        <v>0</v>
      </c>
      <c r="J39" s="10">
        <v>0</v>
      </c>
      <c r="K39" s="10">
        <f t="shared" si="8"/>
        <v>10753</v>
      </c>
      <c r="L39" s="10">
        <v>0</v>
      </c>
      <c r="M39" s="10">
        <v>8629</v>
      </c>
      <c r="N39" s="10">
        <v>45</v>
      </c>
      <c r="O39" s="10">
        <v>2079</v>
      </c>
      <c r="P39" s="10">
        <f t="shared" si="9"/>
        <v>0</v>
      </c>
      <c r="Q39" s="10">
        <v>0</v>
      </c>
      <c r="R39" s="10">
        <v>0</v>
      </c>
      <c r="S39" s="50"/>
    </row>
    <row r="40" spans="1:19" s="20" customFormat="1" ht="21" customHeight="1" x14ac:dyDescent="0.2">
      <c r="A40" s="69" t="s">
        <v>48</v>
      </c>
      <c r="B40" s="70">
        <f t="shared" si="4"/>
        <v>100923</v>
      </c>
      <c r="C40" s="70">
        <f>+F40+Q40+'MPI NBP 2-IIP NBP 2'!B40</f>
        <v>109191</v>
      </c>
      <c r="D40" s="70">
        <f t="shared" si="5"/>
        <v>8268</v>
      </c>
      <c r="E40" s="70">
        <f t="shared" si="6"/>
        <v>-8223</v>
      </c>
      <c r="F40" s="70">
        <f t="shared" si="7"/>
        <v>45</v>
      </c>
      <c r="G40" s="70">
        <v>45</v>
      </c>
      <c r="H40" s="70">
        <v>0</v>
      </c>
      <c r="I40" s="70">
        <v>0</v>
      </c>
      <c r="J40" s="70">
        <v>0</v>
      </c>
      <c r="K40" s="70">
        <f t="shared" si="8"/>
        <v>8268</v>
      </c>
      <c r="L40" s="70">
        <v>0</v>
      </c>
      <c r="M40" s="70">
        <v>6133</v>
      </c>
      <c r="N40" s="70">
        <v>42</v>
      </c>
      <c r="O40" s="70">
        <v>2093</v>
      </c>
      <c r="P40" s="70">
        <f t="shared" si="9"/>
        <v>0</v>
      </c>
      <c r="Q40" s="70">
        <v>0</v>
      </c>
      <c r="R40" s="70">
        <v>0</v>
      </c>
      <c r="S40" s="50"/>
    </row>
    <row r="41" spans="1:19" s="20" customFormat="1" ht="21" customHeight="1" x14ac:dyDescent="0.2">
      <c r="A41" s="9" t="s">
        <v>49</v>
      </c>
      <c r="B41" s="10">
        <f t="shared" si="4"/>
        <v>93838</v>
      </c>
      <c r="C41" s="10">
        <f>+F41+Q41+'MPI NBP 2-IIP NBP 2'!B41</f>
        <v>100382</v>
      </c>
      <c r="D41" s="10">
        <f t="shared" si="5"/>
        <v>6544</v>
      </c>
      <c r="E41" s="10">
        <f t="shared" si="6"/>
        <v>-6502</v>
      </c>
      <c r="F41" s="10">
        <f t="shared" si="7"/>
        <v>42</v>
      </c>
      <c r="G41" s="10">
        <v>42</v>
      </c>
      <c r="H41" s="10">
        <v>0</v>
      </c>
      <c r="I41" s="10">
        <v>0</v>
      </c>
      <c r="J41" s="10">
        <v>0</v>
      </c>
      <c r="K41" s="10">
        <f t="shared" si="8"/>
        <v>6544</v>
      </c>
      <c r="L41" s="10">
        <v>0</v>
      </c>
      <c r="M41" s="10">
        <v>4476</v>
      </c>
      <c r="N41" s="10">
        <v>34</v>
      </c>
      <c r="O41" s="10">
        <v>2034</v>
      </c>
      <c r="P41" s="10">
        <f t="shared" si="9"/>
        <v>0</v>
      </c>
      <c r="Q41" s="10">
        <v>0</v>
      </c>
      <c r="R41" s="10">
        <v>0</v>
      </c>
      <c r="S41" s="50"/>
    </row>
    <row r="42" spans="1:19" s="20" customFormat="1" ht="21" customHeight="1" x14ac:dyDescent="0.2">
      <c r="A42" s="69" t="s">
        <v>50</v>
      </c>
      <c r="B42" s="71">
        <f t="shared" si="4"/>
        <v>92868</v>
      </c>
      <c r="C42" s="71">
        <f>+F42+Q42+'MPI NBP 2-IIP NBP 2'!B42</f>
        <v>97908</v>
      </c>
      <c r="D42" s="71">
        <f t="shared" si="5"/>
        <v>5040</v>
      </c>
      <c r="E42" s="71">
        <f t="shared" si="6"/>
        <v>-4998</v>
      </c>
      <c r="F42" s="71">
        <f t="shared" si="7"/>
        <v>42</v>
      </c>
      <c r="G42" s="71">
        <v>41</v>
      </c>
      <c r="H42" s="71">
        <v>0</v>
      </c>
      <c r="I42" s="71">
        <v>0</v>
      </c>
      <c r="J42" s="71">
        <v>1</v>
      </c>
      <c r="K42" s="71">
        <f t="shared" si="8"/>
        <v>5040</v>
      </c>
      <c r="L42" s="71">
        <v>0</v>
      </c>
      <c r="M42" s="71">
        <v>3013</v>
      </c>
      <c r="N42" s="71">
        <v>25</v>
      </c>
      <c r="O42" s="71">
        <v>2002</v>
      </c>
      <c r="P42" s="71">
        <f t="shared" si="9"/>
        <v>0</v>
      </c>
      <c r="Q42" s="71">
        <v>0</v>
      </c>
      <c r="R42" s="71">
        <v>0</v>
      </c>
      <c r="S42" s="50"/>
    </row>
    <row r="43" spans="1:19" s="20" customFormat="1" ht="21" customHeight="1" x14ac:dyDescent="0.2">
      <c r="A43" s="9" t="s">
        <v>51</v>
      </c>
      <c r="B43" s="10">
        <f t="shared" si="4"/>
        <v>93038</v>
      </c>
      <c r="C43" s="10">
        <f>+F43+Q43+'MPI NBP 2-IIP NBP 2'!B43</f>
        <v>99768</v>
      </c>
      <c r="D43" s="10">
        <f t="shared" si="5"/>
        <v>6730</v>
      </c>
      <c r="E43" s="10">
        <f t="shared" si="6"/>
        <v>-6688</v>
      </c>
      <c r="F43" s="10">
        <f t="shared" si="7"/>
        <v>42</v>
      </c>
      <c r="G43" s="10">
        <v>42</v>
      </c>
      <c r="H43" s="10">
        <v>0</v>
      </c>
      <c r="I43" s="10">
        <v>0</v>
      </c>
      <c r="J43" s="10">
        <v>0</v>
      </c>
      <c r="K43" s="10">
        <f t="shared" si="8"/>
        <v>6730</v>
      </c>
      <c r="L43" s="10">
        <v>0</v>
      </c>
      <c r="M43" s="10">
        <v>4679</v>
      </c>
      <c r="N43" s="10">
        <v>24</v>
      </c>
      <c r="O43" s="10">
        <v>2027</v>
      </c>
      <c r="P43" s="10">
        <f t="shared" si="9"/>
        <v>0</v>
      </c>
      <c r="Q43" s="10">
        <v>0</v>
      </c>
      <c r="R43" s="10">
        <v>0</v>
      </c>
      <c r="S43" s="50"/>
    </row>
    <row r="44" spans="1:19" s="20" customFormat="1" ht="21" customHeight="1" x14ac:dyDescent="0.2">
      <c r="A44" s="69" t="s">
        <v>52</v>
      </c>
      <c r="B44" s="70">
        <f t="shared" si="4"/>
        <v>93881</v>
      </c>
      <c r="C44" s="70">
        <f>+F44+Q44+'MPI NBP 2-IIP NBP 2'!B44</f>
        <v>101430</v>
      </c>
      <c r="D44" s="70">
        <f t="shared" si="5"/>
        <v>7549</v>
      </c>
      <c r="E44" s="70">
        <f t="shared" si="6"/>
        <v>-7508</v>
      </c>
      <c r="F44" s="70">
        <f t="shared" si="7"/>
        <v>40</v>
      </c>
      <c r="G44" s="70">
        <v>40</v>
      </c>
      <c r="H44" s="70">
        <v>0</v>
      </c>
      <c r="I44" s="70">
        <v>0</v>
      </c>
      <c r="J44" s="70">
        <v>0</v>
      </c>
      <c r="K44" s="70">
        <f t="shared" si="8"/>
        <v>7548</v>
      </c>
      <c r="L44" s="70">
        <v>0</v>
      </c>
      <c r="M44" s="70">
        <v>5533</v>
      </c>
      <c r="N44" s="70">
        <v>19</v>
      </c>
      <c r="O44" s="70">
        <v>1996</v>
      </c>
      <c r="P44" s="70">
        <f t="shared" si="9"/>
        <v>0</v>
      </c>
      <c r="Q44" s="70">
        <v>1</v>
      </c>
      <c r="R44" s="70">
        <v>1</v>
      </c>
      <c r="S44" s="50"/>
    </row>
    <row r="45" spans="1:19" s="20" customFormat="1" ht="21" customHeight="1" x14ac:dyDescent="0.2">
      <c r="A45" s="9" t="s">
        <v>53</v>
      </c>
      <c r="B45" s="10">
        <f t="shared" si="4"/>
        <v>98453</v>
      </c>
      <c r="C45" s="10">
        <f>+F45+Q45+'MPI NBP 2-IIP NBP 2'!B45</f>
        <v>105822</v>
      </c>
      <c r="D45" s="10">
        <f t="shared" si="5"/>
        <v>7369</v>
      </c>
      <c r="E45" s="10">
        <f t="shared" si="6"/>
        <v>-7315</v>
      </c>
      <c r="F45" s="10">
        <f t="shared" si="7"/>
        <v>54</v>
      </c>
      <c r="G45" s="10">
        <v>41</v>
      </c>
      <c r="H45" s="10">
        <v>0</v>
      </c>
      <c r="I45" s="10">
        <v>0</v>
      </c>
      <c r="J45" s="10">
        <v>13</v>
      </c>
      <c r="K45" s="10">
        <f t="shared" si="8"/>
        <v>7369</v>
      </c>
      <c r="L45" s="10">
        <v>0</v>
      </c>
      <c r="M45" s="10">
        <v>5331</v>
      </c>
      <c r="N45" s="10">
        <v>18</v>
      </c>
      <c r="O45" s="10">
        <v>2020</v>
      </c>
      <c r="P45" s="10">
        <f t="shared" si="9"/>
        <v>0</v>
      </c>
      <c r="Q45" s="10">
        <v>0</v>
      </c>
      <c r="R45" s="10">
        <v>0</v>
      </c>
      <c r="S45" s="50"/>
    </row>
    <row r="46" spans="1:19" s="20" customFormat="1" ht="21" customHeight="1" x14ac:dyDescent="0.2">
      <c r="A46" s="69" t="s">
        <v>54</v>
      </c>
      <c r="B46" s="71">
        <f t="shared" si="4"/>
        <v>103401</v>
      </c>
      <c r="C46" s="71">
        <f>+F46+Q46+'MPI NBP 2-IIP NBP 2'!B46</f>
        <v>108957</v>
      </c>
      <c r="D46" s="71">
        <f t="shared" si="5"/>
        <v>5556</v>
      </c>
      <c r="E46" s="71">
        <f t="shared" si="6"/>
        <v>-5513</v>
      </c>
      <c r="F46" s="71">
        <f t="shared" si="7"/>
        <v>43</v>
      </c>
      <c r="G46" s="71">
        <v>42</v>
      </c>
      <c r="H46" s="71">
        <v>0</v>
      </c>
      <c r="I46" s="71">
        <v>0</v>
      </c>
      <c r="J46" s="71">
        <v>1</v>
      </c>
      <c r="K46" s="71">
        <f t="shared" si="8"/>
        <v>5556</v>
      </c>
      <c r="L46" s="71">
        <v>0</v>
      </c>
      <c r="M46" s="71">
        <v>3527</v>
      </c>
      <c r="N46" s="71">
        <v>23</v>
      </c>
      <c r="O46" s="71">
        <v>2006</v>
      </c>
      <c r="P46" s="71">
        <f t="shared" si="9"/>
        <v>0</v>
      </c>
      <c r="Q46" s="71">
        <v>0</v>
      </c>
      <c r="R46" s="71">
        <v>0</v>
      </c>
      <c r="S46" s="50"/>
    </row>
    <row r="47" spans="1:19" s="20" customFormat="1" ht="21" customHeight="1" x14ac:dyDescent="0.2">
      <c r="A47" s="9" t="s">
        <v>55</v>
      </c>
      <c r="B47" s="10">
        <f t="shared" si="4"/>
        <v>101657</v>
      </c>
      <c r="C47" s="10">
        <f>+F47+Q47+'MPI NBP 2-IIP NBP 2'!B47</f>
        <v>108911</v>
      </c>
      <c r="D47" s="10">
        <f t="shared" si="5"/>
        <v>7254</v>
      </c>
      <c r="E47" s="10">
        <f t="shared" si="6"/>
        <v>-7212</v>
      </c>
      <c r="F47" s="10">
        <f t="shared" si="7"/>
        <v>41</v>
      </c>
      <c r="G47" s="10">
        <v>41</v>
      </c>
      <c r="H47" s="10">
        <v>0</v>
      </c>
      <c r="I47" s="10">
        <v>0</v>
      </c>
      <c r="J47" s="10">
        <v>0</v>
      </c>
      <c r="K47" s="10">
        <f t="shared" si="8"/>
        <v>7253</v>
      </c>
      <c r="L47" s="10">
        <v>0</v>
      </c>
      <c r="M47" s="10">
        <v>5262</v>
      </c>
      <c r="N47" s="10">
        <v>35</v>
      </c>
      <c r="O47" s="10">
        <v>1956</v>
      </c>
      <c r="P47" s="10">
        <f t="shared" si="9"/>
        <v>0</v>
      </c>
      <c r="Q47" s="10">
        <v>1</v>
      </c>
      <c r="R47" s="10">
        <v>1</v>
      </c>
      <c r="S47" s="50"/>
    </row>
    <row r="48" spans="1:19" s="20" customFormat="1" ht="21" customHeight="1" x14ac:dyDescent="0.2">
      <c r="A48" s="69" t="s">
        <v>56</v>
      </c>
      <c r="B48" s="70">
        <f t="shared" si="4"/>
        <v>100450</v>
      </c>
      <c r="C48" s="70">
        <f>+F48+Q48+'MPI NBP 2-IIP NBP 2'!B48</f>
        <v>106955</v>
      </c>
      <c r="D48" s="70">
        <f t="shared" si="5"/>
        <v>6505</v>
      </c>
      <c r="E48" s="70">
        <f t="shared" si="6"/>
        <v>-6464</v>
      </c>
      <c r="F48" s="70">
        <f t="shared" si="7"/>
        <v>41</v>
      </c>
      <c r="G48" s="70">
        <v>41</v>
      </c>
      <c r="H48" s="70">
        <v>0</v>
      </c>
      <c r="I48" s="70">
        <v>0</v>
      </c>
      <c r="J48" s="70">
        <v>0</v>
      </c>
      <c r="K48" s="70">
        <f t="shared" si="8"/>
        <v>6505</v>
      </c>
      <c r="L48" s="70">
        <v>0</v>
      </c>
      <c r="M48" s="70">
        <v>4515</v>
      </c>
      <c r="N48" s="70">
        <v>26</v>
      </c>
      <c r="O48" s="70">
        <v>1964</v>
      </c>
      <c r="P48" s="70">
        <f t="shared" si="9"/>
        <v>0</v>
      </c>
      <c r="Q48" s="70">
        <v>0</v>
      </c>
      <c r="R48" s="70">
        <v>0</v>
      </c>
      <c r="S48" s="50"/>
    </row>
    <row r="49" spans="1:19" s="20" customFormat="1" ht="21" customHeight="1" x14ac:dyDescent="0.2">
      <c r="A49" s="9" t="s">
        <v>57</v>
      </c>
      <c r="B49" s="10">
        <f t="shared" si="4"/>
        <v>99800</v>
      </c>
      <c r="C49" s="10">
        <f>+F49+Q49+'MPI NBP 2-IIP NBP 2'!B49</f>
        <v>106905</v>
      </c>
      <c r="D49" s="10">
        <f t="shared" si="5"/>
        <v>7105</v>
      </c>
      <c r="E49" s="10">
        <f t="shared" si="6"/>
        <v>-7063</v>
      </c>
      <c r="F49" s="10">
        <f t="shared" si="7"/>
        <v>42</v>
      </c>
      <c r="G49" s="10">
        <v>42</v>
      </c>
      <c r="H49" s="10">
        <v>0</v>
      </c>
      <c r="I49" s="10">
        <v>0</v>
      </c>
      <c r="J49" s="10">
        <v>0</v>
      </c>
      <c r="K49" s="10">
        <f t="shared" si="8"/>
        <v>7105</v>
      </c>
      <c r="L49" s="10">
        <v>0</v>
      </c>
      <c r="M49" s="10">
        <v>5079</v>
      </c>
      <c r="N49" s="10">
        <v>32</v>
      </c>
      <c r="O49" s="10">
        <v>1994</v>
      </c>
      <c r="P49" s="10">
        <f t="shared" si="9"/>
        <v>0</v>
      </c>
      <c r="Q49" s="10">
        <v>0</v>
      </c>
      <c r="R49" s="10">
        <v>0</v>
      </c>
      <c r="S49" s="50"/>
    </row>
    <row r="50" spans="1:19" s="20" customFormat="1" ht="21" customHeight="1" x14ac:dyDescent="0.2">
      <c r="A50" s="69" t="s">
        <v>58</v>
      </c>
      <c r="B50" s="71">
        <f t="shared" si="4"/>
        <v>98661</v>
      </c>
      <c r="C50" s="71">
        <f>+F50+Q50+'MPI NBP 2-IIP NBP 2'!B50</f>
        <v>106263</v>
      </c>
      <c r="D50" s="71">
        <f t="shared" si="5"/>
        <v>7602</v>
      </c>
      <c r="E50" s="71">
        <f t="shared" si="6"/>
        <v>-7559</v>
      </c>
      <c r="F50" s="71">
        <f t="shared" si="7"/>
        <v>43</v>
      </c>
      <c r="G50" s="71">
        <v>42</v>
      </c>
      <c r="H50" s="71">
        <v>0</v>
      </c>
      <c r="I50" s="71">
        <v>0</v>
      </c>
      <c r="J50" s="71">
        <v>1</v>
      </c>
      <c r="K50" s="71">
        <f t="shared" si="8"/>
        <v>7602</v>
      </c>
      <c r="L50" s="71">
        <v>0</v>
      </c>
      <c r="M50" s="71">
        <v>5566</v>
      </c>
      <c r="N50" s="71">
        <v>29</v>
      </c>
      <c r="O50" s="71">
        <v>2007</v>
      </c>
      <c r="P50" s="71">
        <f t="shared" si="9"/>
        <v>0</v>
      </c>
      <c r="Q50" s="71">
        <v>0</v>
      </c>
      <c r="R50" s="71">
        <v>0</v>
      </c>
      <c r="S50" s="50"/>
    </row>
    <row r="51" spans="1:19" s="38" customFormat="1" ht="21" customHeight="1" x14ac:dyDescent="0.2">
      <c r="A51" s="9" t="s">
        <v>124</v>
      </c>
      <c r="B51" s="36">
        <f t="shared" si="4"/>
        <v>96511</v>
      </c>
      <c r="C51" s="36">
        <f>+F51+Q51+'MPI NBP 2-IIP NBP 2'!B51</f>
        <v>102892</v>
      </c>
      <c r="D51" s="36">
        <f t="shared" si="5"/>
        <v>6381</v>
      </c>
      <c r="E51" s="36">
        <f t="shared" si="6"/>
        <v>-6337</v>
      </c>
      <c r="F51" s="36">
        <f t="shared" si="7"/>
        <v>44</v>
      </c>
      <c r="G51" s="10">
        <v>44</v>
      </c>
      <c r="H51" s="10">
        <v>0</v>
      </c>
      <c r="I51" s="10">
        <v>0</v>
      </c>
      <c r="J51" s="10">
        <v>0</v>
      </c>
      <c r="K51" s="36">
        <f t="shared" si="8"/>
        <v>6381</v>
      </c>
      <c r="L51" s="10">
        <v>0</v>
      </c>
      <c r="M51" s="10">
        <v>4337</v>
      </c>
      <c r="N51" s="10">
        <v>32</v>
      </c>
      <c r="O51" s="10">
        <v>2012</v>
      </c>
      <c r="P51" s="36">
        <f t="shared" si="9"/>
        <v>0</v>
      </c>
      <c r="Q51" s="10">
        <v>0</v>
      </c>
      <c r="R51" s="10">
        <v>0</v>
      </c>
      <c r="S51" s="50"/>
    </row>
    <row r="52" spans="1:19" s="38" customFormat="1" ht="21" customHeight="1" x14ac:dyDescent="0.2">
      <c r="A52" s="69" t="s">
        <v>125</v>
      </c>
      <c r="B52" s="73">
        <f t="shared" si="4"/>
        <v>95423</v>
      </c>
      <c r="C52" s="73">
        <f>+F52+Q52+'MPI NBP 2-IIP NBP 2'!B52</f>
        <v>101997</v>
      </c>
      <c r="D52" s="73">
        <f t="shared" si="5"/>
        <v>6574</v>
      </c>
      <c r="E52" s="73">
        <f t="shared" si="6"/>
        <v>-6530</v>
      </c>
      <c r="F52" s="73">
        <f t="shared" si="7"/>
        <v>44</v>
      </c>
      <c r="G52" s="70">
        <v>44</v>
      </c>
      <c r="H52" s="70">
        <v>0</v>
      </c>
      <c r="I52" s="70">
        <v>0</v>
      </c>
      <c r="J52" s="70">
        <v>0</v>
      </c>
      <c r="K52" s="73">
        <f t="shared" si="8"/>
        <v>6574</v>
      </c>
      <c r="L52" s="70">
        <v>0</v>
      </c>
      <c r="M52" s="70">
        <v>4501</v>
      </c>
      <c r="N52" s="70">
        <v>54</v>
      </c>
      <c r="O52" s="70">
        <v>2019</v>
      </c>
      <c r="P52" s="73">
        <f t="shared" si="9"/>
        <v>0</v>
      </c>
      <c r="Q52" s="70">
        <v>0</v>
      </c>
      <c r="R52" s="70">
        <v>0</v>
      </c>
      <c r="S52" s="50"/>
    </row>
    <row r="53" spans="1:19" s="38" customFormat="1" ht="21" customHeight="1" x14ac:dyDescent="0.2">
      <c r="A53" s="9" t="s">
        <v>126</v>
      </c>
      <c r="B53" s="36">
        <f t="shared" si="4"/>
        <v>94066</v>
      </c>
      <c r="C53" s="36">
        <f>+F53+Q53+'MPI NBP 2-IIP NBP 2'!B53</f>
        <v>101763</v>
      </c>
      <c r="D53" s="36">
        <f t="shared" si="5"/>
        <v>7697</v>
      </c>
      <c r="E53" s="36">
        <f t="shared" si="6"/>
        <v>-7656</v>
      </c>
      <c r="F53" s="36">
        <f t="shared" si="7"/>
        <v>41</v>
      </c>
      <c r="G53" s="10">
        <v>41</v>
      </c>
      <c r="H53" s="10">
        <v>0</v>
      </c>
      <c r="I53" s="10">
        <v>0</v>
      </c>
      <c r="J53" s="10">
        <v>0</v>
      </c>
      <c r="K53" s="36">
        <f t="shared" si="8"/>
        <v>7697</v>
      </c>
      <c r="L53" s="10">
        <v>0</v>
      </c>
      <c r="M53" s="10">
        <v>5728</v>
      </c>
      <c r="N53" s="10">
        <v>34</v>
      </c>
      <c r="O53" s="10">
        <v>1935</v>
      </c>
      <c r="P53" s="36">
        <f t="shared" si="9"/>
        <v>0</v>
      </c>
      <c r="Q53" s="10">
        <v>0</v>
      </c>
      <c r="R53" s="10">
        <v>0</v>
      </c>
      <c r="S53" s="50"/>
    </row>
    <row r="54" spans="1:19" s="38" customFormat="1" ht="21" customHeight="1" x14ac:dyDescent="0.2">
      <c r="A54" s="69" t="s">
        <v>127</v>
      </c>
      <c r="B54" s="74">
        <f t="shared" si="4"/>
        <v>94687</v>
      </c>
      <c r="C54" s="74">
        <f>+F54+Q54+'MPI NBP 2-IIP NBP 2'!B54</f>
        <v>100479</v>
      </c>
      <c r="D54" s="74">
        <f t="shared" si="5"/>
        <v>5792</v>
      </c>
      <c r="E54" s="74">
        <f t="shared" si="6"/>
        <v>-5751</v>
      </c>
      <c r="F54" s="74">
        <f t="shared" si="7"/>
        <v>41</v>
      </c>
      <c r="G54" s="71">
        <v>40</v>
      </c>
      <c r="H54" s="71">
        <v>0</v>
      </c>
      <c r="I54" s="71">
        <v>0</v>
      </c>
      <c r="J54" s="71">
        <v>1</v>
      </c>
      <c r="K54" s="74">
        <f t="shared" si="8"/>
        <v>5792</v>
      </c>
      <c r="L54" s="71">
        <v>0</v>
      </c>
      <c r="M54" s="71">
        <v>3884</v>
      </c>
      <c r="N54" s="71">
        <v>20</v>
      </c>
      <c r="O54" s="71">
        <v>1888</v>
      </c>
      <c r="P54" s="74">
        <f t="shared" si="9"/>
        <v>0</v>
      </c>
      <c r="Q54" s="71">
        <v>0</v>
      </c>
      <c r="R54" s="71">
        <v>0</v>
      </c>
      <c r="S54" s="50"/>
    </row>
    <row r="55" spans="1:19" s="38" customFormat="1" ht="21" customHeight="1" x14ac:dyDescent="0.2">
      <c r="A55" s="9" t="s">
        <v>131</v>
      </c>
      <c r="B55" s="36">
        <f t="shared" ref="B55:B58" si="10">+C55-D55</f>
        <v>90776</v>
      </c>
      <c r="C55" s="36">
        <f>+F55+Q55+'MPI NBP 2-IIP NBP 2'!B55</f>
        <v>97163</v>
      </c>
      <c r="D55" s="36">
        <f t="shared" ref="D55:D58" si="11">+K55+R55</f>
        <v>6387</v>
      </c>
      <c r="E55" s="36">
        <f t="shared" ref="E55:E58" si="12">+F55-K55</f>
        <v>-6350</v>
      </c>
      <c r="F55" s="36">
        <f t="shared" ref="F55:F58" si="13">+G55+H55+I55+J55</f>
        <v>36</v>
      </c>
      <c r="G55" s="10">
        <v>36</v>
      </c>
      <c r="H55" s="10">
        <v>0</v>
      </c>
      <c r="I55" s="10">
        <v>0</v>
      </c>
      <c r="J55" s="10">
        <v>0</v>
      </c>
      <c r="K55" s="36">
        <f t="shared" ref="K55:K58" si="14">+L55+M55+N55+O55</f>
        <v>6386</v>
      </c>
      <c r="L55" s="10">
        <v>0</v>
      </c>
      <c r="M55" s="10">
        <v>4567</v>
      </c>
      <c r="N55" s="10">
        <v>34</v>
      </c>
      <c r="O55" s="10">
        <v>1785</v>
      </c>
      <c r="P55" s="36">
        <f t="shared" ref="P55:P58" si="15">+Q55-R55</f>
        <v>0</v>
      </c>
      <c r="Q55" s="10">
        <v>1</v>
      </c>
      <c r="R55" s="10">
        <v>1</v>
      </c>
      <c r="S55" s="50"/>
    </row>
    <row r="56" spans="1:19" s="38" customFormat="1" ht="21" customHeight="1" x14ac:dyDescent="0.2">
      <c r="A56" s="69" t="s">
        <v>132</v>
      </c>
      <c r="B56" s="73">
        <f t="shared" si="10"/>
        <v>95251</v>
      </c>
      <c r="C56" s="73">
        <f>+F56+Q56+'MPI NBP 2-IIP NBP 2'!B56</f>
        <v>104099</v>
      </c>
      <c r="D56" s="73">
        <f t="shared" si="11"/>
        <v>8848</v>
      </c>
      <c r="E56" s="73">
        <f t="shared" si="12"/>
        <v>-8810</v>
      </c>
      <c r="F56" s="73">
        <f t="shared" si="13"/>
        <v>37</v>
      </c>
      <c r="G56" s="70">
        <v>37</v>
      </c>
      <c r="H56" s="70">
        <v>0</v>
      </c>
      <c r="I56" s="70">
        <v>0</v>
      </c>
      <c r="J56" s="70">
        <v>0</v>
      </c>
      <c r="K56" s="73">
        <f t="shared" si="14"/>
        <v>8847</v>
      </c>
      <c r="L56" s="70">
        <v>0</v>
      </c>
      <c r="M56" s="70">
        <v>6965</v>
      </c>
      <c r="N56" s="70">
        <v>50</v>
      </c>
      <c r="O56" s="70">
        <v>1832</v>
      </c>
      <c r="P56" s="73">
        <f t="shared" si="15"/>
        <v>0</v>
      </c>
      <c r="Q56" s="70">
        <v>1</v>
      </c>
      <c r="R56" s="70">
        <v>1</v>
      </c>
      <c r="S56" s="50"/>
    </row>
    <row r="57" spans="1:19" s="38" customFormat="1" ht="21" customHeight="1" x14ac:dyDescent="0.2">
      <c r="A57" s="9" t="s">
        <v>133</v>
      </c>
      <c r="B57" s="36">
        <f t="shared" si="10"/>
        <v>93899</v>
      </c>
      <c r="C57" s="36">
        <f>+F57+Q57+'MPI NBP 2-IIP NBP 2'!B57</f>
        <v>101510</v>
      </c>
      <c r="D57" s="36">
        <f t="shared" si="11"/>
        <v>7611</v>
      </c>
      <c r="E57" s="36">
        <f t="shared" si="12"/>
        <v>-7572</v>
      </c>
      <c r="F57" s="36">
        <f t="shared" si="13"/>
        <v>38</v>
      </c>
      <c r="G57" s="10">
        <v>38</v>
      </c>
      <c r="H57" s="10">
        <v>0</v>
      </c>
      <c r="I57" s="10">
        <v>0</v>
      </c>
      <c r="J57" s="10">
        <v>0</v>
      </c>
      <c r="K57" s="36">
        <f t="shared" si="14"/>
        <v>7610</v>
      </c>
      <c r="L57" s="10">
        <v>0</v>
      </c>
      <c r="M57" s="10">
        <v>5738</v>
      </c>
      <c r="N57" s="10">
        <v>36</v>
      </c>
      <c r="O57" s="10">
        <v>1836</v>
      </c>
      <c r="P57" s="36">
        <f t="shared" si="15"/>
        <v>0</v>
      </c>
      <c r="Q57" s="10">
        <v>1</v>
      </c>
      <c r="R57" s="10">
        <v>1</v>
      </c>
      <c r="S57" s="50"/>
    </row>
    <row r="58" spans="1:19" s="38" customFormat="1" ht="21" customHeight="1" x14ac:dyDescent="0.2">
      <c r="A58" s="69" t="s">
        <v>134</v>
      </c>
      <c r="B58" s="74">
        <f t="shared" si="10"/>
        <v>89491</v>
      </c>
      <c r="C58" s="74">
        <f>+F58+Q58+'MPI NBP 2-IIP NBP 2'!B58</f>
        <v>94960</v>
      </c>
      <c r="D58" s="74">
        <f t="shared" si="11"/>
        <v>5469</v>
      </c>
      <c r="E58" s="74">
        <f t="shared" si="12"/>
        <v>-5431</v>
      </c>
      <c r="F58" s="74">
        <f t="shared" si="13"/>
        <v>38</v>
      </c>
      <c r="G58" s="71">
        <v>37</v>
      </c>
      <c r="H58" s="71">
        <v>0</v>
      </c>
      <c r="I58" s="71">
        <v>0</v>
      </c>
      <c r="J58" s="71">
        <v>1</v>
      </c>
      <c r="K58" s="74">
        <f t="shared" si="14"/>
        <v>5469</v>
      </c>
      <c r="L58" s="71">
        <v>0</v>
      </c>
      <c r="M58" s="71">
        <v>3636</v>
      </c>
      <c r="N58" s="71">
        <v>24</v>
      </c>
      <c r="O58" s="71">
        <v>1809</v>
      </c>
      <c r="P58" s="74">
        <f t="shared" si="15"/>
        <v>0</v>
      </c>
      <c r="Q58" s="71">
        <v>0</v>
      </c>
      <c r="R58" s="71">
        <v>0</v>
      </c>
      <c r="S58" s="50"/>
    </row>
    <row r="59" spans="1:19" s="38" customFormat="1" ht="21" customHeight="1" x14ac:dyDescent="0.2">
      <c r="A59" s="9" t="s">
        <v>135</v>
      </c>
      <c r="B59" s="36">
        <f t="shared" ref="B59:B62" si="16">+C59-D59</f>
        <v>90521</v>
      </c>
      <c r="C59" s="36">
        <f>+F59+Q59+'MPI NBP 2-IIP NBP 2'!B59</f>
        <v>100570</v>
      </c>
      <c r="D59" s="36">
        <f t="shared" ref="D59:D62" si="17">+K59+R59</f>
        <v>10049</v>
      </c>
      <c r="E59" s="36">
        <f t="shared" ref="E59:E62" si="18">+F59-K59</f>
        <v>-10011</v>
      </c>
      <c r="F59" s="36">
        <f t="shared" ref="F59:F62" si="19">+G59+H59+I59+J59</f>
        <v>38</v>
      </c>
      <c r="G59" s="10">
        <v>38</v>
      </c>
      <c r="H59" s="10">
        <v>0</v>
      </c>
      <c r="I59" s="10">
        <v>0</v>
      </c>
      <c r="J59" s="10">
        <v>0</v>
      </c>
      <c r="K59" s="36">
        <f t="shared" ref="K59:K62" si="20">+L59+M59+N59+O59</f>
        <v>10049</v>
      </c>
      <c r="L59" s="10">
        <v>0</v>
      </c>
      <c r="M59" s="10">
        <v>8171</v>
      </c>
      <c r="N59" s="10">
        <v>38</v>
      </c>
      <c r="O59" s="10">
        <v>1840</v>
      </c>
      <c r="P59" s="36">
        <f t="shared" ref="P59:P62" si="21">+Q59-R59</f>
        <v>0</v>
      </c>
      <c r="Q59" s="10">
        <v>0</v>
      </c>
      <c r="R59" s="10">
        <v>0</v>
      </c>
      <c r="S59" s="50"/>
    </row>
    <row r="60" spans="1:19" s="38" customFormat="1" ht="21" customHeight="1" x14ac:dyDescent="0.2">
      <c r="A60" s="69" t="s">
        <v>136</v>
      </c>
      <c r="B60" s="73">
        <f t="shared" si="16"/>
        <v>93689</v>
      </c>
      <c r="C60" s="73">
        <f>+F60+Q60+'MPI NBP 2-IIP NBP 2'!B60</f>
        <v>110306</v>
      </c>
      <c r="D60" s="73">
        <f t="shared" si="17"/>
        <v>16617</v>
      </c>
      <c r="E60" s="73">
        <f t="shared" si="18"/>
        <v>-16579</v>
      </c>
      <c r="F60" s="73">
        <f t="shared" si="19"/>
        <v>37</v>
      </c>
      <c r="G60" s="70">
        <v>37</v>
      </c>
      <c r="H60" s="70">
        <v>0</v>
      </c>
      <c r="I60" s="70">
        <v>0</v>
      </c>
      <c r="J60" s="70">
        <v>0</v>
      </c>
      <c r="K60" s="73">
        <f t="shared" si="20"/>
        <v>16616</v>
      </c>
      <c r="L60" s="70">
        <v>0</v>
      </c>
      <c r="M60" s="70">
        <v>14744</v>
      </c>
      <c r="N60" s="70">
        <v>46</v>
      </c>
      <c r="O60" s="70">
        <v>1826</v>
      </c>
      <c r="P60" s="73">
        <f t="shared" si="21"/>
        <v>0</v>
      </c>
      <c r="Q60" s="70">
        <v>1</v>
      </c>
      <c r="R60" s="70">
        <v>1</v>
      </c>
      <c r="S60" s="50"/>
    </row>
    <row r="61" spans="1:19" s="38" customFormat="1" ht="21" customHeight="1" x14ac:dyDescent="0.2">
      <c r="A61" s="9" t="s">
        <v>137</v>
      </c>
      <c r="B61" s="36">
        <f t="shared" si="16"/>
        <v>93864</v>
      </c>
      <c r="C61" s="36">
        <f>+F61+Q61+'MPI NBP 2-IIP NBP 2'!B61</f>
        <v>111956</v>
      </c>
      <c r="D61" s="36">
        <f t="shared" si="17"/>
        <v>18092</v>
      </c>
      <c r="E61" s="36">
        <f t="shared" si="18"/>
        <v>-18055</v>
      </c>
      <c r="F61" s="36">
        <f t="shared" si="19"/>
        <v>37</v>
      </c>
      <c r="G61" s="10">
        <v>37</v>
      </c>
      <c r="H61" s="10">
        <v>0</v>
      </c>
      <c r="I61" s="10">
        <v>0</v>
      </c>
      <c r="J61" s="10">
        <v>0</v>
      </c>
      <c r="K61" s="36">
        <f t="shared" si="20"/>
        <v>18092</v>
      </c>
      <c r="L61" s="10">
        <v>0</v>
      </c>
      <c r="M61" s="10">
        <v>16242</v>
      </c>
      <c r="N61" s="10">
        <v>32</v>
      </c>
      <c r="O61" s="10">
        <v>1818</v>
      </c>
      <c r="P61" s="36">
        <f t="shared" si="21"/>
        <v>0</v>
      </c>
      <c r="Q61" s="10">
        <v>0</v>
      </c>
      <c r="R61" s="10">
        <v>0</v>
      </c>
      <c r="S61" s="50"/>
    </row>
    <row r="62" spans="1:19" s="38" customFormat="1" ht="21" customHeight="1" x14ac:dyDescent="0.2">
      <c r="A62" s="69" t="s">
        <v>138</v>
      </c>
      <c r="B62" s="74">
        <f t="shared" si="16"/>
        <v>93291</v>
      </c>
      <c r="C62" s="74">
        <f>+F62+Q62+'MPI NBP 2-IIP NBP 2'!B62</f>
        <v>114705</v>
      </c>
      <c r="D62" s="74">
        <f t="shared" si="17"/>
        <v>21414</v>
      </c>
      <c r="E62" s="74">
        <f t="shared" si="18"/>
        <v>-21099</v>
      </c>
      <c r="F62" s="74">
        <f t="shared" si="19"/>
        <v>315</v>
      </c>
      <c r="G62" s="71">
        <v>36</v>
      </c>
      <c r="H62" s="71">
        <v>0</v>
      </c>
      <c r="I62" s="71">
        <v>0</v>
      </c>
      <c r="J62" s="71">
        <v>279</v>
      </c>
      <c r="K62" s="74">
        <f t="shared" si="20"/>
        <v>21414</v>
      </c>
      <c r="L62" s="71">
        <v>0</v>
      </c>
      <c r="M62" s="71">
        <v>19341</v>
      </c>
      <c r="N62" s="71">
        <v>303</v>
      </c>
      <c r="O62" s="71">
        <v>1770</v>
      </c>
      <c r="P62" s="74">
        <f t="shared" si="21"/>
        <v>0</v>
      </c>
      <c r="Q62" s="71">
        <v>0</v>
      </c>
      <c r="R62" s="71">
        <v>0</v>
      </c>
      <c r="S62" s="50"/>
    </row>
    <row r="63" spans="1:19" s="38" customFormat="1" ht="21" customHeight="1" x14ac:dyDescent="0.2">
      <c r="A63" s="9" t="s">
        <v>139</v>
      </c>
      <c r="B63" s="36">
        <f t="shared" ref="B63:B70" si="22">+C63-D63</f>
        <v>95588</v>
      </c>
      <c r="C63" s="36">
        <f>+F63+Q63+'MPI NBP 2-IIP NBP 2'!B63</f>
        <v>112022</v>
      </c>
      <c r="D63" s="36">
        <f t="shared" ref="D63:D70" si="23">+K63+R63</f>
        <v>16434</v>
      </c>
      <c r="E63" s="36">
        <f t="shared" ref="E63:E70" si="24">+F63-K63</f>
        <v>-16398</v>
      </c>
      <c r="F63" s="36">
        <f t="shared" ref="F63:F70" si="25">+G63+H63+I63+J63</f>
        <v>36</v>
      </c>
      <c r="G63" s="10">
        <v>36</v>
      </c>
      <c r="H63" s="10">
        <v>0</v>
      </c>
      <c r="I63" s="10">
        <v>0</v>
      </c>
      <c r="J63" s="10">
        <v>0</v>
      </c>
      <c r="K63" s="36">
        <f t="shared" ref="K63:K70" si="26">+L63+M63+N63+O63</f>
        <v>16434</v>
      </c>
      <c r="L63" s="10">
        <v>0</v>
      </c>
      <c r="M63" s="10">
        <v>14629</v>
      </c>
      <c r="N63" s="10">
        <v>38</v>
      </c>
      <c r="O63" s="10">
        <v>1767</v>
      </c>
      <c r="P63" s="36">
        <f t="shared" ref="P63:P70" si="27">+Q63-R63</f>
        <v>0</v>
      </c>
      <c r="Q63" s="10">
        <v>0</v>
      </c>
      <c r="R63" s="10">
        <v>0</v>
      </c>
      <c r="S63" s="50"/>
    </row>
    <row r="64" spans="1:19" s="38" customFormat="1" ht="21" customHeight="1" x14ac:dyDescent="0.2">
      <c r="A64" s="69" t="s">
        <v>140</v>
      </c>
      <c r="B64" s="73">
        <f t="shared" si="22"/>
        <v>98077</v>
      </c>
      <c r="C64" s="73">
        <f>+F64+Q64+'MPI NBP 2-IIP NBP 2'!B64</f>
        <v>111762</v>
      </c>
      <c r="D64" s="73">
        <f t="shared" si="23"/>
        <v>13685</v>
      </c>
      <c r="E64" s="73">
        <f t="shared" si="24"/>
        <v>-13647</v>
      </c>
      <c r="F64" s="73">
        <f t="shared" si="25"/>
        <v>38</v>
      </c>
      <c r="G64" s="70">
        <v>38</v>
      </c>
      <c r="H64" s="70">
        <v>0</v>
      </c>
      <c r="I64" s="70">
        <v>0</v>
      </c>
      <c r="J64" s="70">
        <v>0</v>
      </c>
      <c r="K64" s="73">
        <f t="shared" si="26"/>
        <v>13685</v>
      </c>
      <c r="L64" s="70">
        <v>0</v>
      </c>
      <c r="M64" s="70">
        <v>11824</v>
      </c>
      <c r="N64" s="70">
        <v>48</v>
      </c>
      <c r="O64" s="70">
        <v>1813</v>
      </c>
      <c r="P64" s="73">
        <f t="shared" si="27"/>
        <v>0</v>
      </c>
      <c r="Q64" s="70">
        <v>0</v>
      </c>
      <c r="R64" s="70">
        <v>0</v>
      </c>
      <c r="S64" s="50"/>
    </row>
    <row r="65" spans="1:19" s="38" customFormat="1" ht="21" customHeight="1" x14ac:dyDescent="0.2">
      <c r="A65" s="9" t="s">
        <v>141</v>
      </c>
      <c r="B65" s="36">
        <f t="shared" si="22"/>
        <v>100335</v>
      </c>
      <c r="C65" s="36">
        <f>+F65+Q65+'MPI NBP 2-IIP NBP 2'!B65</f>
        <v>111538</v>
      </c>
      <c r="D65" s="36">
        <f t="shared" si="23"/>
        <v>11203</v>
      </c>
      <c r="E65" s="36">
        <f t="shared" si="24"/>
        <v>-11015</v>
      </c>
      <c r="F65" s="36">
        <f t="shared" si="25"/>
        <v>188</v>
      </c>
      <c r="G65" s="10">
        <v>39</v>
      </c>
      <c r="H65" s="10">
        <v>0</v>
      </c>
      <c r="I65" s="10">
        <v>0</v>
      </c>
      <c r="J65" s="10">
        <v>149</v>
      </c>
      <c r="K65" s="36">
        <f t="shared" si="26"/>
        <v>11203</v>
      </c>
      <c r="L65" s="10">
        <v>0</v>
      </c>
      <c r="M65" s="10">
        <v>9109</v>
      </c>
      <c r="N65" s="10">
        <v>249</v>
      </c>
      <c r="O65" s="10">
        <v>1845</v>
      </c>
      <c r="P65" s="36">
        <f t="shared" si="27"/>
        <v>0</v>
      </c>
      <c r="Q65" s="10">
        <v>0</v>
      </c>
      <c r="R65" s="10">
        <v>0</v>
      </c>
      <c r="S65" s="50"/>
    </row>
    <row r="66" spans="1:19" s="38" customFormat="1" ht="21" customHeight="1" x14ac:dyDescent="0.2">
      <c r="A66" s="69" t="s">
        <v>142</v>
      </c>
      <c r="B66" s="74">
        <f t="shared" si="22"/>
        <v>102256</v>
      </c>
      <c r="C66" s="74">
        <f>+F66+Q66+'MPI NBP 2-IIP NBP 2'!B66</f>
        <v>113318</v>
      </c>
      <c r="D66" s="74">
        <f t="shared" si="23"/>
        <v>11062</v>
      </c>
      <c r="E66" s="74">
        <f t="shared" si="24"/>
        <v>-11022</v>
      </c>
      <c r="F66" s="74">
        <f t="shared" si="25"/>
        <v>40</v>
      </c>
      <c r="G66" s="71">
        <v>39</v>
      </c>
      <c r="H66" s="71">
        <v>0</v>
      </c>
      <c r="I66" s="71">
        <v>0</v>
      </c>
      <c r="J66" s="71">
        <v>1</v>
      </c>
      <c r="K66" s="74">
        <f t="shared" si="26"/>
        <v>11062</v>
      </c>
      <c r="L66" s="71">
        <v>0</v>
      </c>
      <c r="M66" s="71">
        <v>9165</v>
      </c>
      <c r="N66" s="71">
        <v>36</v>
      </c>
      <c r="O66" s="71">
        <v>1861</v>
      </c>
      <c r="P66" s="74">
        <f t="shared" si="27"/>
        <v>0</v>
      </c>
      <c r="Q66" s="71">
        <v>0</v>
      </c>
      <c r="R66" s="71">
        <v>0</v>
      </c>
      <c r="S66" s="50"/>
    </row>
    <row r="67" spans="1:19" s="38" customFormat="1" ht="21" customHeight="1" x14ac:dyDescent="0.2">
      <c r="A67" s="35" t="s">
        <v>143</v>
      </c>
      <c r="B67" s="36">
        <f t="shared" si="22"/>
        <v>106981</v>
      </c>
      <c r="C67" s="36">
        <f>+F67+Q67+'MPI NBP 2-IIP NBP 2'!B67</f>
        <v>119511</v>
      </c>
      <c r="D67" s="36">
        <f t="shared" si="23"/>
        <v>12530</v>
      </c>
      <c r="E67" s="36">
        <f t="shared" si="24"/>
        <v>-12490</v>
      </c>
      <c r="F67" s="36">
        <f t="shared" si="25"/>
        <v>40</v>
      </c>
      <c r="G67" s="36">
        <v>40</v>
      </c>
      <c r="H67" s="36">
        <v>0</v>
      </c>
      <c r="I67" s="36">
        <v>0</v>
      </c>
      <c r="J67" s="36">
        <v>0</v>
      </c>
      <c r="K67" s="36">
        <f t="shared" si="26"/>
        <v>12530</v>
      </c>
      <c r="L67" s="36">
        <v>0</v>
      </c>
      <c r="M67" s="36">
        <v>10632</v>
      </c>
      <c r="N67" s="36">
        <v>0</v>
      </c>
      <c r="O67" s="36">
        <v>1898</v>
      </c>
      <c r="P67" s="36">
        <f t="shared" si="27"/>
        <v>0</v>
      </c>
      <c r="Q67" s="36">
        <v>0</v>
      </c>
      <c r="R67" s="36">
        <v>0</v>
      </c>
      <c r="S67" s="51"/>
    </row>
    <row r="68" spans="1:19" s="38" customFormat="1" ht="21" customHeight="1" x14ac:dyDescent="0.2">
      <c r="A68" s="72" t="s">
        <v>144</v>
      </c>
      <c r="B68" s="73">
        <f t="shared" si="22"/>
        <v>101530</v>
      </c>
      <c r="C68" s="73">
        <f>+F68+Q68+'MPI NBP 2-IIP NBP 2'!B68</f>
        <v>109008</v>
      </c>
      <c r="D68" s="73">
        <f t="shared" si="23"/>
        <v>7478</v>
      </c>
      <c r="E68" s="73">
        <f t="shared" si="24"/>
        <v>-7440</v>
      </c>
      <c r="F68" s="73">
        <f t="shared" si="25"/>
        <v>38</v>
      </c>
      <c r="G68" s="73">
        <v>38</v>
      </c>
      <c r="H68" s="73">
        <v>0</v>
      </c>
      <c r="I68" s="73">
        <v>0</v>
      </c>
      <c r="J68" s="73">
        <v>0</v>
      </c>
      <c r="K68" s="73">
        <f t="shared" si="26"/>
        <v>7478</v>
      </c>
      <c r="L68" s="73">
        <v>0</v>
      </c>
      <c r="M68" s="73">
        <v>5635</v>
      </c>
      <c r="N68" s="73">
        <v>0</v>
      </c>
      <c r="O68" s="73">
        <v>1843</v>
      </c>
      <c r="P68" s="73">
        <f t="shared" si="27"/>
        <v>0</v>
      </c>
      <c r="Q68" s="73">
        <v>0</v>
      </c>
      <c r="R68" s="73">
        <v>0</v>
      </c>
      <c r="S68" s="51"/>
    </row>
    <row r="69" spans="1:19" s="38" customFormat="1" ht="21" customHeight="1" x14ac:dyDescent="0.2">
      <c r="A69" s="35" t="s">
        <v>145</v>
      </c>
      <c r="B69" s="36">
        <f t="shared" si="22"/>
        <v>102792</v>
      </c>
      <c r="C69" s="36">
        <f>+F69+Q69+'MPI NBP 2-IIP NBP 2'!B69</f>
        <v>112918</v>
      </c>
      <c r="D69" s="36">
        <f t="shared" si="23"/>
        <v>10126</v>
      </c>
      <c r="E69" s="36">
        <f t="shared" si="24"/>
        <v>-10088</v>
      </c>
      <c r="F69" s="36">
        <f t="shared" si="25"/>
        <v>38</v>
      </c>
      <c r="G69" s="36">
        <v>38</v>
      </c>
      <c r="H69" s="36">
        <v>0</v>
      </c>
      <c r="I69" s="36">
        <v>0</v>
      </c>
      <c r="J69" s="36">
        <v>0</v>
      </c>
      <c r="K69" s="36">
        <f t="shared" si="26"/>
        <v>10126</v>
      </c>
      <c r="L69" s="36">
        <v>0</v>
      </c>
      <c r="M69" s="36">
        <v>8310</v>
      </c>
      <c r="N69" s="36">
        <v>0</v>
      </c>
      <c r="O69" s="36">
        <v>1816</v>
      </c>
      <c r="P69" s="36">
        <f t="shared" si="27"/>
        <v>0</v>
      </c>
      <c r="Q69" s="36">
        <v>0</v>
      </c>
      <c r="R69" s="36">
        <v>0</v>
      </c>
      <c r="S69" s="51"/>
    </row>
    <row r="70" spans="1:19" s="38" customFormat="1" ht="21" customHeight="1" x14ac:dyDescent="0.2">
      <c r="A70" s="72" t="s">
        <v>146</v>
      </c>
      <c r="B70" s="74">
        <f t="shared" si="22"/>
        <v>104426</v>
      </c>
      <c r="C70" s="74">
        <f>+F70+Q70+'MPI NBP 2-IIP NBP 2'!B70</f>
        <v>117003</v>
      </c>
      <c r="D70" s="74">
        <f t="shared" si="23"/>
        <v>12577</v>
      </c>
      <c r="E70" s="74">
        <f t="shared" si="24"/>
        <v>-12538</v>
      </c>
      <c r="F70" s="74">
        <f t="shared" si="25"/>
        <v>39</v>
      </c>
      <c r="G70" s="74">
        <v>38</v>
      </c>
      <c r="H70" s="74">
        <v>0</v>
      </c>
      <c r="I70" s="74">
        <v>0</v>
      </c>
      <c r="J70" s="74">
        <v>1</v>
      </c>
      <c r="K70" s="74">
        <f t="shared" si="26"/>
        <v>12577</v>
      </c>
      <c r="L70" s="74">
        <v>0</v>
      </c>
      <c r="M70" s="74">
        <v>10765</v>
      </c>
      <c r="N70" s="74">
        <v>0</v>
      </c>
      <c r="O70" s="74">
        <v>1812</v>
      </c>
      <c r="P70" s="74">
        <f t="shared" si="27"/>
        <v>0</v>
      </c>
      <c r="Q70" s="74">
        <v>0</v>
      </c>
      <c r="R70" s="74">
        <v>0</v>
      </c>
      <c r="S70" s="51"/>
    </row>
    <row r="71" spans="1:19" s="38" customFormat="1" ht="21" customHeight="1" x14ac:dyDescent="0.2">
      <c r="A71" s="35" t="s">
        <v>148</v>
      </c>
      <c r="B71" s="36">
        <f t="shared" ref="B71:B74" si="28">+C71-D71</f>
        <v>107008</v>
      </c>
      <c r="C71" s="36">
        <f>+F71+Q71+'MPI NBP 2-IIP NBP 2'!B71</f>
        <v>112982</v>
      </c>
      <c r="D71" s="36">
        <f t="shared" ref="D71:D74" si="29">+K71+R71</f>
        <v>5974</v>
      </c>
      <c r="E71" s="36">
        <f t="shared" ref="E71:E74" si="30">+F71-K71</f>
        <v>-5936</v>
      </c>
      <c r="F71" s="36">
        <f t="shared" ref="F71:F74" si="31">+G71+H71+I71+J71</f>
        <v>38</v>
      </c>
      <c r="G71" s="36">
        <v>38</v>
      </c>
      <c r="H71" s="36">
        <v>0</v>
      </c>
      <c r="I71" s="36">
        <v>0</v>
      </c>
      <c r="J71" s="36">
        <v>0</v>
      </c>
      <c r="K71" s="36">
        <f t="shared" ref="K71:K74" si="32">+L71+M71+N71+O71</f>
        <v>5974</v>
      </c>
      <c r="L71" s="36">
        <v>0</v>
      </c>
      <c r="M71" s="36">
        <v>4164</v>
      </c>
      <c r="N71" s="36">
        <v>0</v>
      </c>
      <c r="O71" s="36">
        <v>1810</v>
      </c>
      <c r="P71" s="36">
        <f t="shared" ref="P71:P74" si="33">+Q71-R71</f>
        <v>0</v>
      </c>
      <c r="Q71" s="36">
        <v>0</v>
      </c>
      <c r="R71" s="36">
        <v>0</v>
      </c>
      <c r="S71" s="51"/>
    </row>
    <row r="72" spans="1:19" s="38" customFormat="1" ht="21" customHeight="1" x14ac:dyDescent="0.2">
      <c r="A72" s="72" t="s">
        <v>149</v>
      </c>
      <c r="B72" s="73">
        <f t="shared" si="28"/>
        <v>111008</v>
      </c>
      <c r="C72" s="73">
        <f>+F72+Q72+'MPI NBP 2-IIP NBP 2'!B72</f>
        <v>117838</v>
      </c>
      <c r="D72" s="73">
        <f t="shared" si="29"/>
        <v>6830</v>
      </c>
      <c r="E72" s="73">
        <f t="shared" si="30"/>
        <v>-6792</v>
      </c>
      <c r="F72" s="73">
        <f t="shared" si="31"/>
        <v>38</v>
      </c>
      <c r="G72" s="73">
        <v>38</v>
      </c>
      <c r="H72" s="73">
        <v>0</v>
      </c>
      <c r="I72" s="73">
        <v>0</v>
      </c>
      <c r="J72" s="73">
        <v>0</v>
      </c>
      <c r="K72" s="73">
        <f t="shared" si="32"/>
        <v>6830</v>
      </c>
      <c r="L72" s="73">
        <v>0</v>
      </c>
      <c r="M72" s="73">
        <v>5014</v>
      </c>
      <c r="N72" s="73">
        <v>0</v>
      </c>
      <c r="O72" s="73">
        <v>1816</v>
      </c>
      <c r="P72" s="73">
        <f t="shared" si="33"/>
        <v>0</v>
      </c>
      <c r="Q72" s="73">
        <v>0</v>
      </c>
      <c r="R72" s="73">
        <v>0</v>
      </c>
      <c r="S72" s="51"/>
    </row>
    <row r="73" spans="1:19" s="38" customFormat="1" ht="21" customHeight="1" x14ac:dyDescent="0.2">
      <c r="A73" s="35" t="s">
        <v>150</v>
      </c>
      <c r="B73" s="36">
        <f t="shared" si="28"/>
        <v>109110</v>
      </c>
      <c r="C73" s="36">
        <f>+F73+Q73+'MPI NBP 2-IIP NBP 2'!B73</f>
        <v>120913</v>
      </c>
      <c r="D73" s="36">
        <f t="shared" si="29"/>
        <v>11803</v>
      </c>
      <c r="E73" s="36">
        <f t="shared" si="30"/>
        <v>-11764</v>
      </c>
      <c r="F73" s="36">
        <f t="shared" si="31"/>
        <v>39</v>
      </c>
      <c r="G73" s="36">
        <v>37</v>
      </c>
      <c r="H73" s="36">
        <v>0</v>
      </c>
      <c r="I73" s="36">
        <v>0</v>
      </c>
      <c r="J73" s="36">
        <v>2</v>
      </c>
      <c r="K73" s="36">
        <f t="shared" si="32"/>
        <v>11803</v>
      </c>
      <c r="L73" s="36">
        <v>0</v>
      </c>
      <c r="M73" s="36">
        <v>10022</v>
      </c>
      <c r="N73" s="36">
        <v>1</v>
      </c>
      <c r="O73" s="36">
        <v>1780</v>
      </c>
      <c r="P73" s="36">
        <f t="shared" si="33"/>
        <v>0</v>
      </c>
      <c r="Q73" s="36">
        <v>0</v>
      </c>
      <c r="R73" s="36">
        <v>0</v>
      </c>
      <c r="S73" s="51"/>
    </row>
    <row r="74" spans="1:19" s="38" customFormat="1" ht="21" customHeight="1" x14ac:dyDescent="0.2">
      <c r="A74" s="72" t="s">
        <v>151</v>
      </c>
      <c r="B74" s="74">
        <f t="shared" si="28"/>
        <v>114548</v>
      </c>
      <c r="C74" s="74">
        <f>+F74+Q74+'MPI NBP 2-IIP NBP 2'!B74</f>
        <v>128444</v>
      </c>
      <c r="D74" s="74">
        <f t="shared" si="29"/>
        <v>13896</v>
      </c>
      <c r="E74" s="74">
        <f t="shared" si="30"/>
        <v>-13857</v>
      </c>
      <c r="F74" s="74">
        <f t="shared" si="31"/>
        <v>39</v>
      </c>
      <c r="G74" s="74">
        <v>38</v>
      </c>
      <c r="H74" s="74">
        <v>0</v>
      </c>
      <c r="I74" s="74">
        <v>0</v>
      </c>
      <c r="J74" s="74">
        <v>1</v>
      </c>
      <c r="K74" s="74">
        <f t="shared" si="32"/>
        <v>13896</v>
      </c>
      <c r="L74" s="74">
        <v>0</v>
      </c>
      <c r="M74" s="74">
        <v>12088</v>
      </c>
      <c r="N74" s="74">
        <v>0</v>
      </c>
      <c r="O74" s="74">
        <v>1808</v>
      </c>
      <c r="P74" s="74">
        <f t="shared" si="33"/>
        <v>0</v>
      </c>
      <c r="Q74" s="74">
        <v>0</v>
      </c>
      <c r="R74" s="74">
        <v>0</v>
      </c>
      <c r="S74" s="51"/>
    </row>
    <row r="75" spans="1:19" s="38" customFormat="1" ht="21" customHeight="1" x14ac:dyDescent="0.2">
      <c r="A75" s="35" t="s">
        <v>152</v>
      </c>
      <c r="B75" s="36">
        <f t="shared" ref="B75:B78" si="34">+C75-D75</f>
        <v>118294</v>
      </c>
      <c r="C75" s="36">
        <f>+F75+Q75+'MPI NBP 2-IIP NBP 2'!B75</f>
        <v>120934</v>
      </c>
      <c r="D75" s="36">
        <f t="shared" ref="D75:D78" si="35">+K75+R75</f>
        <v>2640</v>
      </c>
      <c r="E75" s="36">
        <f t="shared" ref="E75:E78" si="36">+F75-K75</f>
        <v>-2599</v>
      </c>
      <c r="F75" s="36">
        <f t="shared" ref="F75:F78" si="37">+G75+H75+I75+J75</f>
        <v>41</v>
      </c>
      <c r="G75" s="36">
        <v>41</v>
      </c>
      <c r="H75" s="36">
        <v>0</v>
      </c>
      <c r="I75" s="36">
        <v>0</v>
      </c>
      <c r="J75" s="36">
        <v>0</v>
      </c>
      <c r="K75" s="36">
        <f t="shared" ref="K75:K78" si="38">+L75+M75+N75+O75</f>
        <v>2640</v>
      </c>
      <c r="L75" s="36">
        <v>0</v>
      </c>
      <c r="M75" s="36">
        <v>181</v>
      </c>
      <c r="N75" s="36">
        <v>680</v>
      </c>
      <c r="O75" s="36">
        <v>1779</v>
      </c>
      <c r="P75" s="36">
        <f t="shared" ref="P75:P78" si="39">+Q75-R75</f>
        <v>0</v>
      </c>
      <c r="Q75" s="36">
        <v>0</v>
      </c>
      <c r="R75" s="36">
        <v>0</v>
      </c>
      <c r="S75" s="51"/>
    </row>
    <row r="76" spans="1:19" s="38" customFormat="1" ht="21" customHeight="1" x14ac:dyDescent="0.2">
      <c r="A76" s="72" t="s">
        <v>153</v>
      </c>
      <c r="B76" s="73">
        <f t="shared" si="34"/>
        <v>120212</v>
      </c>
      <c r="C76" s="73">
        <f>+F76+Q76+'MPI NBP 2-IIP NBP 2'!B76</f>
        <v>129130</v>
      </c>
      <c r="D76" s="73">
        <f t="shared" si="35"/>
        <v>8918</v>
      </c>
      <c r="E76" s="73">
        <f t="shared" si="36"/>
        <v>-8877</v>
      </c>
      <c r="F76" s="73">
        <f t="shared" si="37"/>
        <v>41</v>
      </c>
      <c r="G76" s="73">
        <v>41</v>
      </c>
      <c r="H76" s="73">
        <v>0</v>
      </c>
      <c r="I76" s="73">
        <v>0</v>
      </c>
      <c r="J76" s="73">
        <v>0</v>
      </c>
      <c r="K76" s="73">
        <f t="shared" si="38"/>
        <v>8918</v>
      </c>
      <c r="L76" s="73">
        <v>0</v>
      </c>
      <c r="M76" s="73">
        <v>7128</v>
      </c>
      <c r="N76" s="73">
        <v>0</v>
      </c>
      <c r="O76" s="73">
        <v>1790</v>
      </c>
      <c r="P76" s="73">
        <f t="shared" si="39"/>
        <v>0</v>
      </c>
      <c r="Q76" s="73">
        <v>0</v>
      </c>
      <c r="R76" s="73">
        <v>0</v>
      </c>
      <c r="S76" s="51"/>
    </row>
    <row r="77" spans="1:19" s="38" customFormat="1" ht="21" customHeight="1" x14ac:dyDescent="0.2">
      <c r="A77" s="35" t="s">
        <v>154</v>
      </c>
      <c r="B77" s="36">
        <f t="shared" si="34"/>
        <v>128435</v>
      </c>
      <c r="C77" s="36">
        <f>+F77+Q77+'MPI NBP 2-IIP NBP 2'!B77</f>
        <v>139539</v>
      </c>
      <c r="D77" s="36">
        <f t="shared" si="35"/>
        <v>11104</v>
      </c>
      <c r="E77" s="36">
        <f t="shared" si="36"/>
        <v>-11061</v>
      </c>
      <c r="F77" s="36">
        <f t="shared" si="37"/>
        <v>43</v>
      </c>
      <c r="G77" s="36">
        <v>43</v>
      </c>
      <c r="H77" s="36">
        <v>0</v>
      </c>
      <c r="I77" s="36">
        <v>0</v>
      </c>
      <c r="J77" s="36">
        <v>0</v>
      </c>
      <c r="K77" s="36">
        <f t="shared" si="38"/>
        <v>11104</v>
      </c>
      <c r="L77" s="36">
        <v>0</v>
      </c>
      <c r="M77" s="36">
        <v>9267</v>
      </c>
      <c r="N77" s="36">
        <v>0</v>
      </c>
      <c r="O77" s="36">
        <v>1837</v>
      </c>
      <c r="P77" s="36">
        <f t="shared" si="39"/>
        <v>0</v>
      </c>
      <c r="Q77" s="36">
        <v>0</v>
      </c>
      <c r="R77" s="36">
        <v>0</v>
      </c>
      <c r="S77" s="51"/>
    </row>
    <row r="78" spans="1:19" s="38" customFormat="1" ht="21" customHeight="1" x14ac:dyDescent="0.2">
      <c r="A78" s="72" t="s">
        <v>155</v>
      </c>
      <c r="B78" s="74">
        <f t="shared" si="34"/>
        <v>139749</v>
      </c>
      <c r="C78" s="74">
        <f>+F78+Q78+'MPI NBP 2-IIP NBP 2'!B78</f>
        <v>154293</v>
      </c>
      <c r="D78" s="74">
        <f t="shared" si="35"/>
        <v>14544</v>
      </c>
      <c r="E78" s="74">
        <f t="shared" si="36"/>
        <v>-14498</v>
      </c>
      <c r="F78" s="74">
        <f t="shared" si="37"/>
        <v>46</v>
      </c>
      <c r="G78" s="74">
        <v>45</v>
      </c>
      <c r="H78" s="74">
        <v>0</v>
      </c>
      <c r="I78" s="74">
        <v>0</v>
      </c>
      <c r="J78" s="74">
        <v>1</v>
      </c>
      <c r="K78" s="74">
        <f t="shared" si="38"/>
        <v>14544</v>
      </c>
      <c r="L78" s="74">
        <v>0</v>
      </c>
      <c r="M78" s="74">
        <v>12646</v>
      </c>
      <c r="N78" s="74">
        <v>1</v>
      </c>
      <c r="O78" s="74">
        <v>1897</v>
      </c>
      <c r="P78" s="74">
        <f t="shared" si="39"/>
        <v>0</v>
      </c>
      <c r="Q78" s="74">
        <v>0</v>
      </c>
      <c r="R78" s="74">
        <v>0</v>
      </c>
      <c r="S78" s="51"/>
    </row>
    <row r="79" spans="1:19" s="38" customFormat="1" ht="21" customHeight="1" x14ac:dyDescent="0.2">
      <c r="A79" s="35" t="s">
        <v>157</v>
      </c>
      <c r="B79" s="36">
        <f t="shared" ref="B79:B82" si="40">+C79-D79</f>
        <v>146767</v>
      </c>
      <c r="C79" s="36">
        <f>+F79+Q79+'MPI NBP 2-IIP NBP 2'!B79</f>
        <v>158395</v>
      </c>
      <c r="D79" s="36">
        <f t="shared" ref="D79:D82" si="41">+K79+R79</f>
        <v>11628</v>
      </c>
      <c r="E79" s="36">
        <f t="shared" ref="E79:E82" si="42">+F79-K79</f>
        <v>-11585</v>
      </c>
      <c r="F79" s="36">
        <f t="shared" ref="F79:F82" si="43">+G79+H79+I79+J79</f>
        <v>43</v>
      </c>
      <c r="G79" s="36">
        <v>43</v>
      </c>
      <c r="H79" s="36">
        <v>0</v>
      </c>
      <c r="I79" s="36">
        <v>0</v>
      </c>
      <c r="J79" s="36">
        <v>0</v>
      </c>
      <c r="K79" s="36">
        <f t="shared" ref="K79:K82" si="44">+L79+M79+N79+O79</f>
        <v>11628</v>
      </c>
      <c r="L79" s="36">
        <v>0</v>
      </c>
      <c r="M79" s="36">
        <v>9778</v>
      </c>
      <c r="N79" s="36">
        <v>1</v>
      </c>
      <c r="O79" s="36">
        <v>1849</v>
      </c>
      <c r="P79" s="36">
        <f t="shared" ref="P79:P82" si="45">+Q79-R79</f>
        <v>0</v>
      </c>
      <c r="Q79" s="36">
        <v>0</v>
      </c>
      <c r="R79" s="36">
        <v>0</v>
      </c>
      <c r="S79" s="51"/>
    </row>
    <row r="80" spans="1:19" s="38" customFormat="1" ht="21" customHeight="1" x14ac:dyDescent="0.2">
      <c r="A80" s="72" t="s">
        <v>158</v>
      </c>
      <c r="B80" s="73">
        <f t="shared" si="40"/>
        <v>149126</v>
      </c>
      <c r="C80" s="73">
        <f>+F80+Q80+'MPI NBP 2-IIP NBP 2'!B80</f>
        <v>159447</v>
      </c>
      <c r="D80" s="73">
        <f t="shared" si="41"/>
        <v>10321</v>
      </c>
      <c r="E80" s="73">
        <f t="shared" si="42"/>
        <v>-10277</v>
      </c>
      <c r="F80" s="73">
        <f t="shared" si="43"/>
        <v>44</v>
      </c>
      <c r="G80" s="73">
        <v>44</v>
      </c>
      <c r="H80" s="73">
        <v>0</v>
      </c>
      <c r="I80" s="73">
        <v>0</v>
      </c>
      <c r="J80" s="73">
        <v>0</v>
      </c>
      <c r="K80" s="73">
        <f t="shared" si="44"/>
        <v>10321</v>
      </c>
      <c r="L80" s="73">
        <v>0</v>
      </c>
      <c r="M80" s="73">
        <v>8454</v>
      </c>
      <c r="N80" s="73">
        <v>6</v>
      </c>
      <c r="O80" s="73">
        <v>1861</v>
      </c>
      <c r="P80" s="73">
        <f t="shared" si="45"/>
        <v>0</v>
      </c>
      <c r="Q80" s="73">
        <v>0</v>
      </c>
      <c r="R80" s="73">
        <v>0</v>
      </c>
      <c r="S80" s="51"/>
    </row>
    <row r="81" spans="1:19" s="38" customFormat="1" ht="21" customHeight="1" x14ac:dyDescent="0.2">
      <c r="A81" s="35" t="s">
        <v>159</v>
      </c>
      <c r="B81" s="36">
        <f t="shared" si="40"/>
        <v>150764</v>
      </c>
      <c r="C81" s="36">
        <f>+F81+Q81+'MPI NBP 2-IIP NBP 2'!B81</f>
        <v>167062</v>
      </c>
      <c r="D81" s="36">
        <f t="shared" si="41"/>
        <v>16298</v>
      </c>
      <c r="E81" s="36">
        <f t="shared" si="42"/>
        <v>-16255</v>
      </c>
      <c r="F81" s="36">
        <f t="shared" si="43"/>
        <v>43</v>
      </c>
      <c r="G81" s="36">
        <v>43</v>
      </c>
      <c r="H81" s="36">
        <v>0</v>
      </c>
      <c r="I81" s="36">
        <v>0</v>
      </c>
      <c r="J81" s="36">
        <v>0</v>
      </c>
      <c r="K81" s="36">
        <f t="shared" si="44"/>
        <v>16298</v>
      </c>
      <c r="L81" s="36">
        <v>0</v>
      </c>
      <c r="M81" s="36">
        <v>8935</v>
      </c>
      <c r="N81" s="36">
        <v>2</v>
      </c>
      <c r="O81" s="36">
        <v>7361</v>
      </c>
      <c r="P81" s="36">
        <f t="shared" si="45"/>
        <v>0</v>
      </c>
      <c r="Q81" s="36">
        <v>0</v>
      </c>
      <c r="R81" s="36">
        <v>0</v>
      </c>
      <c r="S81" s="51"/>
    </row>
    <row r="82" spans="1:19" s="38" customFormat="1" ht="21" customHeight="1" x14ac:dyDescent="0.2">
      <c r="A82" s="39" t="s">
        <v>160</v>
      </c>
      <c r="B82" s="41">
        <f t="shared" si="40"/>
        <v>148916</v>
      </c>
      <c r="C82" s="41">
        <f>+F82+Q82+'MPI NBP 2-IIP NBP 2'!B82</f>
        <v>166094</v>
      </c>
      <c r="D82" s="41">
        <f t="shared" si="41"/>
        <v>17178</v>
      </c>
      <c r="E82" s="41">
        <f t="shared" si="42"/>
        <v>-17133</v>
      </c>
      <c r="F82" s="41">
        <f t="shared" si="43"/>
        <v>45</v>
      </c>
      <c r="G82" s="41">
        <v>42</v>
      </c>
      <c r="H82" s="41">
        <v>0</v>
      </c>
      <c r="I82" s="41">
        <v>0</v>
      </c>
      <c r="J82" s="41">
        <v>3</v>
      </c>
      <c r="K82" s="41">
        <f t="shared" si="44"/>
        <v>17178</v>
      </c>
      <c r="L82" s="41">
        <v>0</v>
      </c>
      <c r="M82" s="41">
        <v>9846</v>
      </c>
      <c r="N82" s="41">
        <v>0</v>
      </c>
      <c r="O82" s="41">
        <v>7332</v>
      </c>
      <c r="P82" s="41">
        <f t="shared" si="45"/>
        <v>0</v>
      </c>
      <c r="Q82" s="41">
        <v>0</v>
      </c>
      <c r="R82" s="41">
        <v>0</v>
      </c>
      <c r="S82" s="51"/>
    </row>
    <row r="83" spans="1:19" s="38" customFormat="1" ht="21" customHeight="1" x14ac:dyDescent="0.2">
      <c r="A83" s="35" t="s">
        <v>161</v>
      </c>
      <c r="B83" s="36">
        <f t="shared" ref="B83:B86" si="46">+C83-D83</f>
        <v>141029</v>
      </c>
      <c r="C83" s="36">
        <f>+F83+Q83+'MPI NBP 2-IIP NBP 2'!B83</f>
        <v>158125</v>
      </c>
      <c r="D83" s="36">
        <f t="shared" ref="D83:D86" si="47">+K83+R83</f>
        <v>17096</v>
      </c>
      <c r="E83" s="36">
        <f t="shared" ref="E83:E86" si="48">+F83-K83</f>
        <v>-17049</v>
      </c>
      <c r="F83" s="36">
        <f t="shared" ref="F83:F86" si="49">+G83+H83+I83+J83</f>
        <v>47</v>
      </c>
      <c r="G83" s="36">
        <v>41</v>
      </c>
      <c r="H83" s="36">
        <v>0</v>
      </c>
      <c r="I83" s="36">
        <v>0</v>
      </c>
      <c r="J83" s="36">
        <v>6</v>
      </c>
      <c r="K83" s="36">
        <f t="shared" ref="K83:K86" si="50">+L83+M83+N83+O83</f>
        <v>17096</v>
      </c>
      <c r="L83" s="36">
        <v>0</v>
      </c>
      <c r="M83" s="36">
        <v>9834</v>
      </c>
      <c r="N83" s="36">
        <v>25</v>
      </c>
      <c r="O83" s="36">
        <v>7237</v>
      </c>
      <c r="P83" s="36">
        <f t="shared" ref="P83:P86" si="51">+Q83-R83</f>
        <v>0</v>
      </c>
      <c r="Q83" s="36">
        <v>0</v>
      </c>
      <c r="R83" s="36">
        <v>0</v>
      </c>
      <c r="S83" s="51"/>
    </row>
    <row r="84" spans="1:19" s="38" customFormat="1" ht="21" customHeight="1" x14ac:dyDescent="0.2">
      <c r="A84" s="72" t="s">
        <v>162</v>
      </c>
      <c r="B84" s="73">
        <f t="shared" si="46"/>
        <v>136059</v>
      </c>
      <c r="C84" s="73">
        <f>+F84+Q84+'MPI NBP 2-IIP NBP 2'!B84</f>
        <v>154284</v>
      </c>
      <c r="D84" s="73">
        <f t="shared" si="47"/>
        <v>18225</v>
      </c>
      <c r="E84" s="73">
        <f t="shared" si="48"/>
        <v>-18181</v>
      </c>
      <c r="F84" s="73">
        <f t="shared" si="49"/>
        <v>44</v>
      </c>
      <c r="G84" s="73">
        <v>39</v>
      </c>
      <c r="H84" s="73">
        <v>0</v>
      </c>
      <c r="I84" s="73">
        <v>0</v>
      </c>
      <c r="J84" s="73">
        <v>5</v>
      </c>
      <c r="K84" s="73">
        <f t="shared" si="50"/>
        <v>18225</v>
      </c>
      <c r="L84" s="73">
        <v>0</v>
      </c>
      <c r="M84" s="73">
        <v>11302</v>
      </c>
      <c r="N84" s="73">
        <v>2</v>
      </c>
      <c r="O84" s="73">
        <v>6921</v>
      </c>
      <c r="P84" s="73">
        <f t="shared" si="51"/>
        <v>0</v>
      </c>
      <c r="Q84" s="73">
        <v>0</v>
      </c>
      <c r="R84" s="73">
        <v>0</v>
      </c>
      <c r="S84" s="51"/>
    </row>
    <row r="85" spans="1:19" s="38" customFormat="1" ht="21" customHeight="1" x14ac:dyDescent="0.2">
      <c r="A85" s="35" t="s">
        <v>163</v>
      </c>
      <c r="B85" s="36">
        <f t="shared" si="46"/>
        <v>132108</v>
      </c>
      <c r="C85" s="36">
        <f>+F85+Q85+'MPI NBP 2-IIP NBP 2'!B85</f>
        <v>151632</v>
      </c>
      <c r="D85" s="36">
        <f t="shared" si="47"/>
        <v>19524</v>
      </c>
      <c r="E85" s="36">
        <f t="shared" si="48"/>
        <v>-19487</v>
      </c>
      <c r="F85" s="36">
        <f t="shared" si="49"/>
        <v>37</v>
      </c>
      <c r="G85" s="36">
        <v>37</v>
      </c>
      <c r="H85" s="36">
        <v>0</v>
      </c>
      <c r="I85" s="36">
        <v>0</v>
      </c>
      <c r="J85" s="36">
        <v>0</v>
      </c>
      <c r="K85" s="36">
        <f t="shared" si="50"/>
        <v>19524</v>
      </c>
      <c r="L85" s="36">
        <v>0</v>
      </c>
      <c r="M85" s="36">
        <v>12691</v>
      </c>
      <c r="N85" s="36">
        <v>74</v>
      </c>
      <c r="O85" s="36">
        <v>6759</v>
      </c>
      <c r="P85" s="36">
        <f t="shared" si="51"/>
        <v>0</v>
      </c>
      <c r="Q85" s="36">
        <v>0</v>
      </c>
      <c r="R85" s="36">
        <v>0</v>
      </c>
      <c r="S85" s="51"/>
    </row>
    <row r="86" spans="1:19" s="38" customFormat="1" ht="21" customHeight="1" x14ac:dyDescent="0.2">
      <c r="A86" s="72" t="s">
        <v>164</v>
      </c>
      <c r="B86" s="41">
        <f t="shared" si="46"/>
        <v>146659</v>
      </c>
      <c r="C86" s="41">
        <f>+F86+Q86+'MPI NBP 2-IIP NBP 2'!B86</f>
        <v>166740</v>
      </c>
      <c r="D86" s="41">
        <f t="shared" si="47"/>
        <v>20081</v>
      </c>
      <c r="E86" s="41">
        <f t="shared" si="48"/>
        <v>-20035</v>
      </c>
      <c r="F86" s="41">
        <f t="shared" si="49"/>
        <v>46</v>
      </c>
      <c r="G86" s="41">
        <v>40</v>
      </c>
      <c r="H86" s="41">
        <v>0</v>
      </c>
      <c r="I86" s="41">
        <v>0</v>
      </c>
      <c r="J86" s="41">
        <v>6</v>
      </c>
      <c r="K86" s="41">
        <f t="shared" si="50"/>
        <v>20081</v>
      </c>
      <c r="L86" s="41">
        <v>0</v>
      </c>
      <c r="M86" s="41">
        <v>13097</v>
      </c>
      <c r="N86" s="41">
        <v>3</v>
      </c>
      <c r="O86" s="41">
        <v>6981</v>
      </c>
      <c r="P86" s="41">
        <f t="shared" si="51"/>
        <v>0</v>
      </c>
      <c r="Q86" s="41">
        <v>0</v>
      </c>
      <c r="R86" s="41">
        <v>0</v>
      </c>
      <c r="S86" s="51"/>
    </row>
    <row r="87" spans="1:19" s="38" customFormat="1" ht="21" customHeight="1" x14ac:dyDescent="0.2">
      <c r="A87" s="35" t="s">
        <v>165</v>
      </c>
      <c r="B87" s="36">
        <f t="shared" ref="B87:B90" si="52">+C87-D87</f>
        <v>150343</v>
      </c>
      <c r="C87" s="36">
        <f>+F87+Q87+'MPI NBP 2-IIP NBP 2'!B87</f>
        <v>170402</v>
      </c>
      <c r="D87" s="36">
        <f t="shared" ref="D87:D90" si="53">+K87+R87</f>
        <v>20059</v>
      </c>
      <c r="E87" s="36">
        <f t="shared" ref="E87:E90" si="54">+F87-K87</f>
        <v>-20019</v>
      </c>
      <c r="F87" s="36">
        <f t="shared" ref="F87:F90" si="55">+G87+H87+I87+J87</f>
        <v>40</v>
      </c>
      <c r="G87" s="36">
        <v>40</v>
      </c>
      <c r="H87" s="36">
        <v>0</v>
      </c>
      <c r="I87" s="36">
        <v>0</v>
      </c>
      <c r="J87" s="36">
        <v>0</v>
      </c>
      <c r="K87" s="36">
        <f t="shared" ref="K87:K90" si="56">+L87+M87+N87+O87</f>
        <v>20059</v>
      </c>
      <c r="L87" s="36">
        <v>0</v>
      </c>
      <c r="M87" s="36">
        <v>12969</v>
      </c>
      <c r="N87" s="36">
        <v>50</v>
      </c>
      <c r="O87" s="36">
        <v>7040</v>
      </c>
      <c r="P87" s="36">
        <f t="shared" ref="P87:P90" si="57">+Q87-R87</f>
        <v>0</v>
      </c>
      <c r="Q87" s="36">
        <v>0</v>
      </c>
      <c r="R87" s="36">
        <v>0</v>
      </c>
      <c r="S87" s="51"/>
    </row>
    <row r="88" spans="1:19" s="38" customFormat="1" ht="21" customHeight="1" x14ac:dyDescent="0.2">
      <c r="A88" s="72" t="s">
        <v>166</v>
      </c>
      <c r="B88" s="73">
        <f t="shared" si="52"/>
        <v>157001</v>
      </c>
      <c r="C88" s="73">
        <f>+F88+Q88+'MPI NBP 2-IIP NBP 2'!B88</f>
        <v>180890</v>
      </c>
      <c r="D88" s="73">
        <f t="shared" si="53"/>
        <v>23889</v>
      </c>
      <c r="E88" s="73">
        <f t="shared" si="54"/>
        <v>-23762</v>
      </c>
      <c r="F88" s="73">
        <f t="shared" si="55"/>
        <v>127</v>
      </c>
      <c r="G88" s="73">
        <v>40</v>
      </c>
      <c r="H88" s="73">
        <v>0</v>
      </c>
      <c r="I88" s="73">
        <v>0</v>
      </c>
      <c r="J88" s="73">
        <v>87</v>
      </c>
      <c r="K88" s="73">
        <f t="shared" si="56"/>
        <v>23889</v>
      </c>
      <c r="L88" s="73">
        <v>0</v>
      </c>
      <c r="M88" s="73">
        <v>16890</v>
      </c>
      <c r="N88" s="73">
        <v>87</v>
      </c>
      <c r="O88" s="73">
        <v>6912</v>
      </c>
      <c r="P88" s="73">
        <f t="shared" si="57"/>
        <v>0</v>
      </c>
      <c r="Q88" s="73">
        <v>0</v>
      </c>
      <c r="R88" s="73">
        <v>0</v>
      </c>
      <c r="S88" s="51"/>
    </row>
    <row r="89" spans="1:19" s="38" customFormat="1" ht="21" customHeight="1" x14ac:dyDescent="0.2">
      <c r="A89" s="35" t="s">
        <v>167</v>
      </c>
      <c r="B89" s="36">
        <f t="shared" si="52"/>
        <v>152259</v>
      </c>
      <c r="C89" s="36">
        <f>+F89+Q89+'MPI NBP 2-IIP NBP 2'!B89</f>
        <v>180062</v>
      </c>
      <c r="D89" s="36">
        <f t="shared" si="53"/>
        <v>27803</v>
      </c>
      <c r="E89" s="36">
        <f t="shared" si="54"/>
        <v>-27764</v>
      </c>
      <c r="F89" s="36">
        <f t="shared" si="55"/>
        <v>39</v>
      </c>
      <c r="G89" s="36">
        <v>39</v>
      </c>
      <c r="H89" s="36">
        <v>0</v>
      </c>
      <c r="I89" s="36">
        <v>0</v>
      </c>
      <c r="J89" s="36">
        <v>0</v>
      </c>
      <c r="K89" s="36">
        <f t="shared" si="56"/>
        <v>27803</v>
      </c>
      <c r="L89" s="36">
        <v>0</v>
      </c>
      <c r="M89" s="36">
        <v>20882</v>
      </c>
      <c r="N89" s="36">
        <v>18</v>
      </c>
      <c r="O89" s="36">
        <v>6903</v>
      </c>
      <c r="P89" s="36">
        <f t="shared" si="57"/>
        <v>0</v>
      </c>
      <c r="Q89" s="36">
        <v>0</v>
      </c>
      <c r="R89" s="36">
        <v>0</v>
      </c>
      <c r="S89" s="51"/>
    </row>
    <row r="90" spans="1:19" s="38" customFormat="1" ht="21" customHeight="1" x14ac:dyDescent="0.2">
      <c r="A90" s="72" t="s">
        <v>168</v>
      </c>
      <c r="B90" s="41">
        <f t="shared" si="52"/>
        <v>168706</v>
      </c>
      <c r="C90" s="41">
        <f>+F90+Q90+'MPI NBP 2-IIP NBP 2'!B90</f>
        <v>193861</v>
      </c>
      <c r="D90" s="41">
        <f t="shared" si="53"/>
        <v>25155</v>
      </c>
      <c r="E90" s="41">
        <f t="shared" si="54"/>
        <v>-25106</v>
      </c>
      <c r="F90" s="41">
        <f t="shared" si="55"/>
        <v>49</v>
      </c>
      <c r="G90" s="41">
        <v>41</v>
      </c>
      <c r="H90" s="41">
        <v>0</v>
      </c>
      <c r="I90" s="41">
        <v>0</v>
      </c>
      <c r="J90" s="41">
        <v>8</v>
      </c>
      <c r="K90" s="41">
        <f t="shared" si="56"/>
        <v>25155</v>
      </c>
      <c r="L90" s="41">
        <v>0</v>
      </c>
      <c r="M90" s="41">
        <v>17955</v>
      </c>
      <c r="N90" s="41">
        <v>164</v>
      </c>
      <c r="O90" s="41">
        <v>7036</v>
      </c>
      <c r="P90" s="41">
        <f t="shared" si="57"/>
        <v>0</v>
      </c>
      <c r="Q90" s="41">
        <v>0</v>
      </c>
      <c r="R90" s="41">
        <v>0</v>
      </c>
      <c r="S90" s="51"/>
    </row>
  </sheetData>
  <mergeCells count="23">
    <mergeCell ref="A6:A9"/>
    <mergeCell ref="B6:B9"/>
    <mergeCell ref="C6:C9"/>
    <mergeCell ref="D6:D9"/>
    <mergeCell ref="E6:O6"/>
    <mergeCell ref="G8:G9"/>
    <mergeCell ref="H8:H9"/>
    <mergeCell ref="I8:I9"/>
    <mergeCell ref="M8:M9"/>
    <mergeCell ref="O8:O9"/>
    <mergeCell ref="F7:J7"/>
    <mergeCell ref="K7:O7"/>
    <mergeCell ref="J8:J9"/>
    <mergeCell ref="L8:L9"/>
    <mergeCell ref="N8:N9"/>
    <mergeCell ref="P6:R6"/>
    <mergeCell ref="Q7:Q9"/>
    <mergeCell ref="R7:R9"/>
    <mergeCell ref="B5:R5"/>
    <mergeCell ref="P7:P9"/>
    <mergeCell ref="E7:E9"/>
    <mergeCell ref="F8:F9"/>
    <mergeCell ref="K8:K9"/>
  </mergeCells>
  <pageMargins left="0.19685039370078741" right="0.23622047244094491" top="0.27559055118110237" bottom="0.19685039370078741" header="0.27559055118110237" footer="0.15748031496062992"/>
  <pageSetup paperSize="9" scale="47" fitToHeight="3" orientation="landscape" r:id="rId1"/>
  <headerFooter alignWithMargins="0"/>
  <rowBreaks count="1" manualBreakCount="1">
    <brk id="50" max="1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2"/>
  </sheetPr>
  <dimension ref="A1:DD90"/>
  <sheetViews>
    <sheetView showGridLines="0" view="pageBreakPreview" zoomScale="80" zoomScaleNormal="100" zoomScaleSheetLayoutView="80" workbookViewId="0">
      <pane ySplit="10" topLeftCell="A80" activePane="bottomLeft" state="frozen"/>
      <selection sqref="A1:XFD1048576"/>
      <selection pane="bottomLeft" sqref="A1:XFD1048576"/>
    </sheetView>
  </sheetViews>
  <sheetFormatPr defaultColWidth="9.140625" defaultRowHeight="12.75" x14ac:dyDescent="0.2"/>
  <cols>
    <col min="1" max="1" width="15.85546875" style="3" customWidth="1"/>
    <col min="2" max="7" width="30.5703125" style="3" customWidth="1"/>
    <col min="8" max="16384" width="9.140625" style="3"/>
  </cols>
  <sheetData>
    <row r="1" spans="1:108" s="2" customFormat="1" ht="18" x14ac:dyDescent="0.2">
      <c r="A1" s="1" t="s">
        <v>169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3" spans="1:108" ht="15.75" x14ac:dyDescent="0.25">
      <c r="A3" s="5" t="s">
        <v>86</v>
      </c>
    </row>
    <row r="4" spans="1:108" x14ac:dyDescent="0.2">
      <c r="A4" s="29"/>
    </row>
    <row r="5" spans="1:108" ht="27" customHeight="1" x14ac:dyDescent="0.2">
      <c r="A5" s="110"/>
      <c r="B5" s="303" t="s">
        <v>85</v>
      </c>
      <c r="C5" s="304"/>
      <c r="D5" s="304"/>
      <c r="E5" s="304"/>
      <c r="F5" s="304"/>
      <c r="G5" s="304"/>
    </row>
    <row r="6" spans="1:108" ht="22.5" customHeight="1" x14ac:dyDescent="0.2">
      <c r="A6" s="111"/>
      <c r="B6" s="305" t="s">
        <v>87</v>
      </c>
      <c r="C6" s="306"/>
      <c r="D6" s="306"/>
      <c r="E6" s="306"/>
      <c r="F6" s="306"/>
      <c r="G6" s="306"/>
    </row>
    <row r="7" spans="1:108" s="7" customFormat="1" ht="25.5" customHeight="1" x14ac:dyDescent="0.25">
      <c r="A7" s="112"/>
      <c r="B7" s="309" t="s">
        <v>12</v>
      </c>
      <c r="C7" s="307" t="s">
        <v>13</v>
      </c>
      <c r="D7" s="308"/>
      <c r="E7" s="308"/>
      <c r="F7" s="308"/>
      <c r="G7" s="308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108" s="7" customFormat="1" ht="40.5" customHeight="1" x14ac:dyDescent="0.2">
      <c r="A8" s="113" t="s">
        <v>11</v>
      </c>
      <c r="B8" s="309"/>
      <c r="C8" s="311" t="s">
        <v>65</v>
      </c>
      <c r="D8" s="301" t="s">
        <v>4</v>
      </c>
      <c r="E8" s="301" t="s">
        <v>5</v>
      </c>
      <c r="F8" s="301" t="s">
        <v>6</v>
      </c>
      <c r="G8" s="301" t="s">
        <v>156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108" s="7" customFormat="1" ht="19.5" customHeight="1" x14ac:dyDescent="0.25">
      <c r="A9" s="114"/>
      <c r="B9" s="310"/>
      <c r="C9" s="312"/>
      <c r="D9" s="302"/>
      <c r="E9" s="302"/>
      <c r="F9" s="302"/>
      <c r="G9" s="302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</row>
    <row r="10" spans="1:108" s="18" customFormat="1" ht="21" customHeight="1" x14ac:dyDescent="0.25">
      <c r="A10" s="68"/>
      <c r="B10" s="68">
        <v>14</v>
      </c>
      <c r="C10" s="68">
        <f t="shared" ref="C10:G10" si="0">B10+1</f>
        <v>15</v>
      </c>
      <c r="D10" s="68">
        <f t="shared" si="0"/>
        <v>16</v>
      </c>
      <c r="E10" s="68">
        <f t="shared" si="0"/>
        <v>17</v>
      </c>
      <c r="F10" s="68">
        <f t="shared" si="0"/>
        <v>18</v>
      </c>
      <c r="G10" s="68">
        <f t="shared" si="0"/>
        <v>19</v>
      </c>
    </row>
    <row r="11" spans="1:108" s="20" customFormat="1" ht="21" customHeight="1" x14ac:dyDescent="0.2">
      <c r="A11" s="9" t="s">
        <v>19</v>
      </c>
      <c r="B11" s="10">
        <f>+C11</f>
        <v>36681</v>
      </c>
      <c r="C11" s="10">
        <f>+D11+E11+F11+G11</f>
        <v>36681</v>
      </c>
      <c r="D11" s="10">
        <v>1402</v>
      </c>
      <c r="E11" s="10">
        <v>57</v>
      </c>
      <c r="F11" s="10">
        <v>768</v>
      </c>
      <c r="G11" s="10">
        <v>34454</v>
      </c>
    </row>
    <row r="12" spans="1:108" s="20" customFormat="1" ht="21" customHeight="1" x14ac:dyDescent="0.2">
      <c r="A12" s="69" t="s">
        <v>20</v>
      </c>
      <c r="B12" s="70">
        <f t="shared" ref="B12:B54" si="1">+C12</f>
        <v>36301</v>
      </c>
      <c r="C12" s="70">
        <f t="shared" ref="C12:C75" si="2">+D12+E12+F12+G12</f>
        <v>36301</v>
      </c>
      <c r="D12" s="70">
        <v>1302</v>
      </c>
      <c r="E12" s="70">
        <v>60</v>
      </c>
      <c r="F12" s="70">
        <v>737</v>
      </c>
      <c r="G12" s="70">
        <v>34202</v>
      </c>
    </row>
    <row r="13" spans="1:108" s="20" customFormat="1" ht="21" customHeight="1" x14ac:dyDescent="0.2">
      <c r="A13" s="9" t="s">
        <v>21</v>
      </c>
      <c r="B13" s="10">
        <f t="shared" si="1"/>
        <v>36649</v>
      </c>
      <c r="C13" s="10">
        <f t="shared" si="2"/>
        <v>36649</v>
      </c>
      <c r="D13" s="10">
        <v>1364</v>
      </c>
      <c r="E13" s="10">
        <v>63</v>
      </c>
      <c r="F13" s="10">
        <v>735</v>
      </c>
      <c r="G13" s="10">
        <v>34487</v>
      </c>
    </row>
    <row r="14" spans="1:108" s="20" customFormat="1" ht="21" customHeight="1" x14ac:dyDescent="0.2">
      <c r="A14" s="69" t="s">
        <v>22</v>
      </c>
      <c r="B14" s="71">
        <f t="shared" si="1"/>
        <v>36784</v>
      </c>
      <c r="C14" s="71">
        <f t="shared" si="2"/>
        <v>36784</v>
      </c>
      <c r="D14" s="71">
        <v>1449</v>
      </c>
      <c r="E14" s="71">
        <v>70</v>
      </c>
      <c r="F14" s="71">
        <v>701</v>
      </c>
      <c r="G14" s="71">
        <v>34564</v>
      </c>
    </row>
    <row r="15" spans="1:108" s="20" customFormat="1" ht="21" customHeight="1" x14ac:dyDescent="0.2">
      <c r="A15" s="9" t="s">
        <v>23</v>
      </c>
      <c r="B15" s="10">
        <f t="shared" si="1"/>
        <v>38221</v>
      </c>
      <c r="C15" s="10">
        <f t="shared" si="2"/>
        <v>38221</v>
      </c>
      <c r="D15" s="10">
        <v>1414</v>
      </c>
      <c r="E15" s="10">
        <v>72</v>
      </c>
      <c r="F15" s="10">
        <v>667</v>
      </c>
      <c r="G15" s="10">
        <v>36068</v>
      </c>
    </row>
    <row r="16" spans="1:108" s="20" customFormat="1" ht="21" customHeight="1" x14ac:dyDescent="0.2">
      <c r="A16" s="69" t="s">
        <v>24</v>
      </c>
      <c r="B16" s="70">
        <f t="shared" si="1"/>
        <v>41237</v>
      </c>
      <c r="C16" s="70">
        <f t="shared" si="2"/>
        <v>41237</v>
      </c>
      <c r="D16" s="70">
        <v>1445</v>
      </c>
      <c r="E16" s="70">
        <v>73</v>
      </c>
      <c r="F16" s="70">
        <v>565</v>
      </c>
      <c r="G16" s="70">
        <v>39154</v>
      </c>
    </row>
    <row r="17" spans="1:7" s="22" customFormat="1" ht="21" customHeight="1" x14ac:dyDescent="0.2">
      <c r="A17" s="9" t="s">
        <v>25</v>
      </c>
      <c r="B17" s="10">
        <f t="shared" si="1"/>
        <v>41055</v>
      </c>
      <c r="C17" s="10">
        <f t="shared" si="2"/>
        <v>41055</v>
      </c>
      <c r="D17" s="10">
        <v>1566</v>
      </c>
      <c r="E17" s="10">
        <v>76</v>
      </c>
      <c r="F17" s="10">
        <v>459</v>
      </c>
      <c r="G17" s="10">
        <v>38954</v>
      </c>
    </row>
    <row r="18" spans="1:7" s="20" customFormat="1" ht="21" customHeight="1" x14ac:dyDescent="0.2">
      <c r="A18" s="69" t="s">
        <v>26</v>
      </c>
      <c r="B18" s="71">
        <f t="shared" si="1"/>
        <v>42572</v>
      </c>
      <c r="C18" s="71">
        <f t="shared" si="2"/>
        <v>42572</v>
      </c>
      <c r="D18" s="71">
        <v>1697</v>
      </c>
      <c r="E18" s="71">
        <v>78</v>
      </c>
      <c r="F18" s="71">
        <v>299</v>
      </c>
      <c r="G18" s="71">
        <v>40498</v>
      </c>
    </row>
    <row r="19" spans="1:7" s="20" customFormat="1" ht="21" customHeight="1" x14ac:dyDescent="0.2">
      <c r="A19" s="9" t="s">
        <v>27</v>
      </c>
      <c r="B19" s="10">
        <f t="shared" si="1"/>
        <v>44269</v>
      </c>
      <c r="C19" s="10">
        <f t="shared" si="2"/>
        <v>44269</v>
      </c>
      <c r="D19" s="10">
        <v>1932</v>
      </c>
      <c r="E19" s="10">
        <v>81</v>
      </c>
      <c r="F19" s="10">
        <v>160</v>
      </c>
      <c r="G19" s="10">
        <v>42096</v>
      </c>
    </row>
    <row r="20" spans="1:7" s="20" customFormat="1" ht="21" customHeight="1" x14ac:dyDescent="0.2">
      <c r="A20" s="69" t="s">
        <v>28</v>
      </c>
      <c r="B20" s="70">
        <f t="shared" si="1"/>
        <v>46918</v>
      </c>
      <c r="C20" s="70">
        <f t="shared" si="2"/>
        <v>46918</v>
      </c>
      <c r="D20" s="70">
        <v>1986</v>
      </c>
      <c r="E20" s="70">
        <v>85</v>
      </c>
      <c r="F20" s="70">
        <v>165</v>
      </c>
      <c r="G20" s="70">
        <v>44682</v>
      </c>
    </row>
    <row r="21" spans="1:7" s="20" customFormat="1" ht="21" customHeight="1" x14ac:dyDescent="0.2">
      <c r="A21" s="9" t="s">
        <v>29</v>
      </c>
      <c r="B21" s="10">
        <f t="shared" si="1"/>
        <v>48695</v>
      </c>
      <c r="C21" s="10">
        <f t="shared" si="2"/>
        <v>48695</v>
      </c>
      <c r="D21" s="10">
        <v>1990</v>
      </c>
      <c r="E21" s="10">
        <v>86</v>
      </c>
      <c r="F21" s="10">
        <v>179</v>
      </c>
      <c r="G21" s="10">
        <v>46440</v>
      </c>
    </row>
    <row r="22" spans="1:7" s="20" customFormat="1" ht="21" customHeight="1" x14ac:dyDescent="0.2">
      <c r="A22" s="69" t="s">
        <v>30</v>
      </c>
      <c r="B22" s="71">
        <f t="shared" si="1"/>
        <v>48483</v>
      </c>
      <c r="C22" s="71">
        <f t="shared" si="2"/>
        <v>48483</v>
      </c>
      <c r="D22" s="71">
        <v>2103</v>
      </c>
      <c r="E22" s="71">
        <v>89</v>
      </c>
      <c r="F22" s="71">
        <v>175</v>
      </c>
      <c r="G22" s="71">
        <v>46116</v>
      </c>
    </row>
    <row r="23" spans="1:7" s="22" customFormat="1" ht="21" customHeight="1" x14ac:dyDescent="0.2">
      <c r="A23" s="9" t="s">
        <v>31</v>
      </c>
      <c r="B23" s="10">
        <f t="shared" si="1"/>
        <v>50784</v>
      </c>
      <c r="C23" s="10">
        <f t="shared" si="2"/>
        <v>50784</v>
      </c>
      <c r="D23" s="10">
        <v>2195</v>
      </c>
      <c r="E23" s="10">
        <v>91</v>
      </c>
      <c r="F23" s="10">
        <v>158</v>
      </c>
      <c r="G23" s="10">
        <v>48340</v>
      </c>
    </row>
    <row r="24" spans="1:7" s="20" customFormat="1" ht="21" customHeight="1" x14ac:dyDescent="0.2">
      <c r="A24" s="69" t="s">
        <v>32</v>
      </c>
      <c r="B24" s="70">
        <f t="shared" si="1"/>
        <v>54442</v>
      </c>
      <c r="C24" s="70">
        <f t="shared" si="2"/>
        <v>54442</v>
      </c>
      <c r="D24" s="70">
        <v>2145</v>
      </c>
      <c r="E24" s="70">
        <v>93</v>
      </c>
      <c r="F24" s="70">
        <v>143</v>
      </c>
      <c r="G24" s="70">
        <v>52061</v>
      </c>
    </row>
    <row r="25" spans="1:7" s="20" customFormat="1" ht="21" customHeight="1" x14ac:dyDescent="0.2">
      <c r="A25" s="9" t="s">
        <v>33</v>
      </c>
      <c r="B25" s="10">
        <f t="shared" si="1"/>
        <v>58311</v>
      </c>
      <c r="C25" s="10">
        <f t="shared" si="2"/>
        <v>58311</v>
      </c>
      <c r="D25" s="10">
        <v>2440</v>
      </c>
      <c r="E25" s="10">
        <v>98</v>
      </c>
      <c r="F25" s="10">
        <v>146</v>
      </c>
      <c r="G25" s="10">
        <v>55627</v>
      </c>
    </row>
    <row r="26" spans="1:7" s="20" customFormat="1" ht="21" customHeight="1" x14ac:dyDescent="0.2">
      <c r="A26" s="69" t="s">
        <v>34</v>
      </c>
      <c r="B26" s="71">
        <f t="shared" si="1"/>
        <v>65746</v>
      </c>
      <c r="C26" s="71">
        <f t="shared" si="2"/>
        <v>65746</v>
      </c>
      <c r="D26" s="71">
        <v>2768</v>
      </c>
      <c r="E26" s="71">
        <v>101</v>
      </c>
      <c r="F26" s="71">
        <v>146</v>
      </c>
      <c r="G26" s="71">
        <v>62731</v>
      </c>
    </row>
    <row r="27" spans="1:7" s="20" customFormat="1" ht="21" customHeight="1" x14ac:dyDescent="0.2">
      <c r="A27" s="9" t="s">
        <v>35</v>
      </c>
      <c r="B27" s="10">
        <f t="shared" si="1"/>
        <v>76967</v>
      </c>
      <c r="C27" s="10">
        <f t="shared" si="2"/>
        <v>76967</v>
      </c>
      <c r="D27" s="10">
        <v>3101</v>
      </c>
      <c r="E27" s="10">
        <v>113</v>
      </c>
      <c r="F27" s="10">
        <v>148</v>
      </c>
      <c r="G27" s="10">
        <v>73605</v>
      </c>
    </row>
    <row r="28" spans="1:7" s="20" customFormat="1" ht="21" customHeight="1" x14ac:dyDescent="0.2">
      <c r="A28" s="69" t="s">
        <v>36</v>
      </c>
      <c r="B28" s="70">
        <f t="shared" si="1"/>
        <v>82544</v>
      </c>
      <c r="C28" s="70">
        <f t="shared" si="2"/>
        <v>82544</v>
      </c>
      <c r="D28" s="70">
        <v>3086</v>
      </c>
      <c r="E28" s="70">
        <v>113</v>
      </c>
      <c r="F28" s="70">
        <v>165</v>
      </c>
      <c r="G28" s="70">
        <v>79180</v>
      </c>
    </row>
    <row r="29" spans="1:7" s="20" customFormat="1" ht="21" customHeight="1" x14ac:dyDescent="0.2">
      <c r="A29" s="9" t="s">
        <v>37</v>
      </c>
      <c r="B29" s="10">
        <f t="shared" si="1"/>
        <v>74225</v>
      </c>
      <c r="C29" s="10">
        <f t="shared" si="2"/>
        <v>74225</v>
      </c>
      <c r="D29" s="10">
        <v>2968</v>
      </c>
      <c r="E29" s="10">
        <v>109</v>
      </c>
      <c r="F29" s="10">
        <v>157</v>
      </c>
      <c r="G29" s="10">
        <v>70991</v>
      </c>
    </row>
    <row r="30" spans="1:7" s="20" customFormat="1" ht="21" customHeight="1" x14ac:dyDescent="0.2">
      <c r="A30" s="69" t="s">
        <v>38</v>
      </c>
      <c r="B30" s="71">
        <f t="shared" si="1"/>
        <v>62179</v>
      </c>
      <c r="C30" s="71">
        <f t="shared" si="2"/>
        <v>62179</v>
      </c>
      <c r="D30" s="71">
        <v>2862</v>
      </c>
      <c r="E30" s="71">
        <v>109</v>
      </c>
      <c r="F30" s="71">
        <v>267</v>
      </c>
      <c r="G30" s="71">
        <v>58941</v>
      </c>
    </row>
    <row r="31" spans="1:7" s="20" customFormat="1" ht="21" customHeight="1" x14ac:dyDescent="0.2">
      <c r="A31" s="9" t="s">
        <v>39</v>
      </c>
      <c r="B31" s="10">
        <f t="shared" si="1"/>
        <v>61250</v>
      </c>
      <c r="C31" s="10">
        <f t="shared" si="2"/>
        <v>61250</v>
      </c>
      <c r="D31" s="10">
        <v>3039</v>
      </c>
      <c r="E31" s="10">
        <v>106</v>
      </c>
      <c r="F31" s="10">
        <v>296</v>
      </c>
      <c r="G31" s="10">
        <v>57809</v>
      </c>
    </row>
    <row r="32" spans="1:7" s="20" customFormat="1" ht="21" customHeight="1" x14ac:dyDescent="0.2">
      <c r="A32" s="69" t="s">
        <v>40</v>
      </c>
      <c r="B32" s="70">
        <f t="shared" si="1"/>
        <v>67118</v>
      </c>
      <c r="C32" s="70">
        <f t="shared" si="2"/>
        <v>67118</v>
      </c>
      <c r="D32" s="70">
        <v>3113</v>
      </c>
      <c r="E32" s="70">
        <v>53</v>
      </c>
      <c r="F32" s="70">
        <v>307</v>
      </c>
      <c r="G32" s="70">
        <v>63645</v>
      </c>
    </row>
    <row r="33" spans="1:7" s="20" customFormat="1" ht="21" customHeight="1" x14ac:dyDescent="0.2">
      <c r="A33" s="9" t="s">
        <v>41</v>
      </c>
      <c r="B33" s="10">
        <f t="shared" si="1"/>
        <v>78166</v>
      </c>
      <c r="C33" s="10">
        <f t="shared" si="2"/>
        <v>78166</v>
      </c>
      <c r="D33" s="10">
        <v>3313</v>
      </c>
      <c r="E33" s="10">
        <v>2125</v>
      </c>
      <c r="F33" s="10">
        <v>436</v>
      </c>
      <c r="G33" s="10">
        <v>72292</v>
      </c>
    </row>
    <row r="34" spans="1:7" s="20" customFormat="1" ht="21" customHeight="1" x14ac:dyDescent="0.2">
      <c r="A34" s="69" t="s">
        <v>42</v>
      </c>
      <c r="B34" s="71">
        <f t="shared" si="1"/>
        <v>79592</v>
      </c>
      <c r="C34" s="71">
        <f t="shared" si="2"/>
        <v>79592</v>
      </c>
      <c r="D34" s="71">
        <v>3653</v>
      </c>
      <c r="E34" s="71">
        <v>2103</v>
      </c>
      <c r="F34" s="71">
        <v>431</v>
      </c>
      <c r="G34" s="71">
        <v>73405</v>
      </c>
    </row>
    <row r="35" spans="1:7" s="20" customFormat="1" ht="21" customHeight="1" x14ac:dyDescent="0.2">
      <c r="A35" s="9" t="s">
        <v>43</v>
      </c>
      <c r="B35" s="10">
        <f t="shared" si="1"/>
        <v>85232</v>
      </c>
      <c r="C35" s="10">
        <f t="shared" si="2"/>
        <v>85232</v>
      </c>
      <c r="D35" s="10">
        <v>3671</v>
      </c>
      <c r="E35" s="10">
        <v>2030</v>
      </c>
      <c r="F35" s="10">
        <v>416</v>
      </c>
      <c r="G35" s="10">
        <v>79115</v>
      </c>
    </row>
    <row r="36" spans="1:7" s="20" customFormat="1" ht="21" customHeight="1" x14ac:dyDescent="0.2">
      <c r="A36" s="69" t="s">
        <v>44</v>
      </c>
      <c r="B36" s="70">
        <f t="shared" si="1"/>
        <v>85459</v>
      </c>
      <c r="C36" s="70">
        <f t="shared" si="2"/>
        <v>85459</v>
      </c>
      <c r="D36" s="70">
        <v>4105</v>
      </c>
      <c r="E36" s="70">
        <v>1978</v>
      </c>
      <c r="F36" s="70">
        <v>405</v>
      </c>
      <c r="G36" s="70">
        <v>78971</v>
      </c>
    </row>
    <row r="37" spans="1:7" s="20" customFormat="1" ht="21" customHeight="1" x14ac:dyDescent="0.2">
      <c r="A37" s="9" t="s">
        <v>45</v>
      </c>
      <c r="B37" s="10">
        <f t="shared" si="1"/>
        <v>98640</v>
      </c>
      <c r="C37" s="10">
        <f t="shared" si="2"/>
        <v>98640</v>
      </c>
      <c r="D37" s="10">
        <v>4338</v>
      </c>
      <c r="E37" s="10">
        <v>2025</v>
      </c>
      <c r="F37" s="10">
        <v>427</v>
      </c>
      <c r="G37" s="10">
        <v>91850</v>
      </c>
    </row>
    <row r="38" spans="1:7" s="20" customFormat="1" ht="21" customHeight="1" x14ac:dyDescent="0.2">
      <c r="A38" s="69" t="s">
        <v>46</v>
      </c>
      <c r="B38" s="71">
        <f t="shared" si="1"/>
        <v>93514</v>
      </c>
      <c r="C38" s="71">
        <f t="shared" si="2"/>
        <v>93514</v>
      </c>
      <c r="D38" s="71">
        <v>4667</v>
      </c>
      <c r="E38" s="71">
        <v>2019</v>
      </c>
      <c r="F38" s="71">
        <v>501</v>
      </c>
      <c r="G38" s="71">
        <v>86327</v>
      </c>
    </row>
    <row r="39" spans="1:7" s="20" customFormat="1" ht="21" customHeight="1" x14ac:dyDescent="0.2">
      <c r="A39" s="9" t="s">
        <v>47</v>
      </c>
      <c r="B39" s="10">
        <f t="shared" si="1"/>
        <v>106630</v>
      </c>
      <c r="C39" s="10">
        <f t="shared" si="2"/>
        <v>106630</v>
      </c>
      <c r="D39" s="10">
        <v>4735</v>
      </c>
      <c r="E39" s="10">
        <v>1864</v>
      </c>
      <c r="F39" s="10">
        <v>747</v>
      </c>
      <c r="G39" s="10">
        <v>99284</v>
      </c>
    </row>
    <row r="40" spans="1:7" s="20" customFormat="1" ht="21" customHeight="1" x14ac:dyDescent="0.2">
      <c r="A40" s="69" t="s">
        <v>48</v>
      </c>
      <c r="B40" s="70">
        <f t="shared" si="1"/>
        <v>109146</v>
      </c>
      <c r="C40" s="70">
        <f t="shared" si="2"/>
        <v>109146</v>
      </c>
      <c r="D40" s="70">
        <v>4990</v>
      </c>
      <c r="E40" s="70">
        <v>1877</v>
      </c>
      <c r="F40" s="70">
        <v>788</v>
      </c>
      <c r="G40" s="70">
        <v>101491</v>
      </c>
    </row>
    <row r="41" spans="1:7" s="20" customFormat="1" ht="21" customHeight="1" x14ac:dyDescent="0.2">
      <c r="A41" s="9" t="s">
        <v>49</v>
      </c>
      <c r="B41" s="10">
        <f t="shared" si="1"/>
        <v>100340</v>
      </c>
      <c r="C41" s="10">
        <f t="shared" si="2"/>
        <v>100340</v>
      </c>
      <c r="D41" s="10">
        <v>5390</v>
      </c>
      <c r="E41" s="10">
        <v>1825</v>
      </c>
      <c r="F41" s="10">
        <v>791</v>
      </c>
      <c r="G41" s="10">
        <v>92334</v>
      </c>
    </row>
    <row r="42" spans="1:7" s="20" customFormat="1" ht="21" customHeight="1" x14ac:dyDescent="0.2">
      <c r="A42" s="69" t="s">
        <v>50</v>
      </c>
      <c r="B42" s="71">
        <f t="shared" si="1"/>
        <v>97866</v>
      </c>
      <c r="C42" s="71">
        <f t="shared" si="2"/>
        <v>97866</v>
      </c>
      <c r="D42" s="71">
        <v>5210</v>
      </c>
      <c r="E42" s="71">
        <v>1797</v>
      </c>
      <c r="F42" s="71">
        <v>1160</v>
      </c>
      <c r="G42" s="71">
        <v>89699</v>
      </c>
    </row>
    <row r="43" spans="1:7" s="20" customFormat="1" ht="21" customHeight="1" x14ac:dyDescent="0.2">
      <c r="A43" s="9" t="s">
        <v>51</v>
      </c>
      <c r="B43" s="10">
        <f t="shared" si="1"/>
        <v>99726</v>
      </c>
      <c r="C43" s="10">
        <f t="shared" si="2"/>
        <v>99726</v>
      </c>
      <c r="D43" s="10">
        <v>5495</v>
      </c>
      <c r="E43" s="10">
        <v>1727</v>
      </c>
      <c r="F43" s="10">
        <v>1207</v>
      </c>
      <c r="G43" s="10">
        <v>91297</v>
      </c>
    </row>
    <row r="44" spans="1:7" s="20" customFormat="1" ht="21" customHeight="1" x14ac:dyDescent="0.2">
      <c r="A44" s="69" t="s">
        <v>52</v>
      </c>
      <c r="B44" s="70">
        <f t="shared" si="1"/>
        <v>101389</v>
      </c>
      <c r="C44" s="70">
        <f t="shared" si="2"/>
        <v>101389</v>
      </c>
      <c r="D44" s="70">
        <v>5193</v>
      </c>
      <c r="E44" s="70">
        <v>1715</v>
      </c>
      <c r="F44" s="70">
        <v>1286</v>
      </c>
      <c r="G44" s="70">
        <v>93195</v>
      </c>
    </row>
    <row r="45" spans="1:7" s="20" customFormat="1" ht="21" customHeight="1" x14ac:dyDescent="0.2">
      <c r="A45" s="9" t="s">
        <v>53</v>
      </c>
      <c r="B45" s="10">
        <f t="shared" si="1"/>
        <v>105768</v>
      </c>
      <c r="C45" s="10">
        <f t="shared" si="2"/>
        <v>105768</v>
      </c>
      <c r="D45" s="10">
        <v>5893</v>
      </c>
      <c r="E45" s="10">
        <v>1736</v>
      </c>
      <c r="F45" s="10">
        <v>1325</v>
      </c>
      <c r="G45" s="10">
        <v>96814</v>
      </c>
    </row>
    <row r="46" spans="1:7" s="20" customFormat="1" ht="21" customHeight="1" x14ac:dyDescent="0.2">
      <c r="A46" s="69" t="s">
        <v>54</v>
      </c>
      <c r="B46" s="71">
        <f t="shared" si="1"/>
        <v>108914</v>
      </c>
      <c r="C46" s="71">
        <f t="shared" si="2"/>
        <v>108914</v>
      </c>
      <c r="D46" s="71">
        <v>5506</v>
      </c>
      <c r="E46" s="71">
        <v>1732</v>
      </c>
      <c r="F46" s="71">
        <v>1349</v>
      </c>
      <c r="G46" s="71">
        <v>100327</v>
      </c>
    </row>
    <row r="47" spans="1:7" s="20" customFormat="1" ht="21" customHeight="1" x14ac:dyDescent="0.2">
      <c r="A47" s="9" t="s">
        <v>55</v>
      </c>
      <c r="B47" s="10">
        <f t="shared" si="1"/>
        <v>108869</v>
      </c>
      <c r="C47" s="10">
        <f t="shared" si="2"/>
        <v>108869</v>
      </c>
      <c r="D47" s="10">
        <v>5288</v>
      </c>
      <c r="E47" s="10">
        <v>1575</v>
      </c>
      <c r="F47" s="10">
        <v>1313</v>
      </c>
      <c r="G47" s="10">
        <v>100693</v>
      </c>
    </row>
    <row r="48" spans="1:7" s="20" customFormat="1" ht="21" customHeight="1" x14ac:dyDescent="0.2">
      <c r="A48" s="69" t="s">
        <v>56</v>
      </c>
      <c r="B48" s="70">
        <f t="shared" si="1"/>
        <v>106914</v>
      </c>
      <c r="C48" s="70">
        <f t="shared" si="2"/>
        <v>106914</v>
      </c>
      <c r="D48" s="70">
        <v>3981</v>
      </c>
      <c r="E48" s="70">
        <v>1582</v>
      </c>
      <c r="F48" s="70">
        <v>1290</v>
      </c>
      <c r="G48" s="70">
        <v>100061</v>
      </c>
    </row>
    <row r="49" spans="1:11" s="20" customFormat="1" ht="21" customHeight="1" x14ac:dyDescent="0.2">
      <c r="A49" s="9" t="s">
        <v>57</v>
      </c>
      <c r="B49" s="10">
        <f t="shared" si="1"/>
        <v>106863</v>
      </c>
      <c r="C49" s="10">
        <f t="shared" si="2"/>
        <v>106863</v>
      </c>
      <c r="D49" s="10">
        <v>4420</v>
      </c>
      <c r="E49" s="10">
        <v>1606</v>
      </c>
      <c r="F49" s="10">
        <v>1299</v>
      </c>
      <c r="G49" s="10">
        <v>99538</v>
      </c>
    </row>
    <row r="50" spans="1:11" s="20" customFormat="1" ht="21" customHeight="1" x14ac:dyDescent="0.2">
      <c r="A50" s="69" t="s">
        <v>58</v>
      </c>
      <c r="B50" s="71">
        <f t="shared" si="1"/>
        <v>106220</v>
      </c>
      <c r="C50" s="71">
        <f t="shared" si="2"/>
        <v>106220</v>
      </c>
      <c r="D50" s="71">
        <v>3976</v>
      </c>
      <c r="E50" s="71">
        <v>1635</v>
      </c>
      <c r="F50" s="71">
        <v>1261</v>
      </c>
      <c r="G50" s="71">
        <v>99348</v>
      </c>
    </row>
    <row r="51" spans="1:11" s="38" customFormat="1" ht="21" customHeight="1" x14ac:dyDescent="0.2">
      <c r="A51" s="9" t="s">
        <v>124</v>
      </c>
      <c r="B51" s="36">
        <f t="shared" si="1"/>
        <v>102848</v>
      </c>
      <c r="C51" s="36">
        <f t="shared" si="2"/>
        <v>102848</v>
      </c>
      <c r="D51" s="10">
        <v>4282</v>
      </c>
      <c r="E51" s="10">
        <v>1522</v>
      </c>
      <c r="F51" s="10">
        <v>1220</v>
      </c>
      <c r="G51" s="10">
        <v>95824</v>
      </c>
      <c r="H51" s="36"/>
      <c r="I51" s="37"/>
      <c r="J51" s="37"/>
      <c r="K51" s="37"/>
    </row>
    <row r="52" spans="1:11" s="38" customFormat="1" ht="21" customHeight="1" x14ac:dyDescent="0.2">
      <c r="A52" s="69" t="s">
        <v>125</v>
      </c>
      <c r="B52" s="73">
        <f t="shared" si="1"/>
        <v>101953</v>
      </c>
      <c r="C52" s="73">
        <f t="shared" si="2"/>
        <v>101953</v>
      </c>
      <c r="D52" s="70">
        <v>4345</v>
      </c>
      <c r="E52" s="70">
        <v>1528</v>
      </c>
      <c r="F52" s="70">
        <v>1236</v>
      </c>
      <c r="G52" s="70">
        <v>94844</v>
      </c>
      <c r="H52" s="73"/>
      <c r="I52" s="37"/>
      <c r="J52" s="37"/>
      <c r="K52" s="37"/>
    </row>
    <row r="53" spans="1:11" s="38" customFormat="1" ht="21" customHeight="1" x14ac:dyDescent="0.2">
      <c r="A53" s="9" t="s">
        <v>126</v>
      </c>
      <c r="B53" s="36">
        <f t="shared" si="1"/>
        <v>101722</v>
      </c>
      <c r="C53" s="36">
        <f t="shared" si="2"/>
        <v>101722</v>
      </c>
      <c r="D53" s="10">
        <v>4004</v>
      </c>
      <c r="E53" s="10">
        <v>1464</v>
      </c>
      <c r="F53" s="10">
        <v>1134</v>
      </c>
      <c r="G53" s="10">
        <v>95120</v>
      </c>
      <c r="H53" s="36"/>
      <c r="I53" s="37"/>
      <c r="J53" s="37"/>
      <c r="K53" s="37"/>
    </row>
    <row r="54" spans="1:11" s="38" customFormat="1" ht="21" customHeight="1" x14ac:dyDescent="0.2">
      <c r="A54" s="69" t="s">
        <v>127</v>
      </c>
      <c r="B54" s="74">
        <f t="shared" si="1"/>
        <v>100438</v>
      </c>
      <c r="C54" s="74">
        <f t="shared" si="2"/>
        <v>100438</v>
      </c>
      <c r="D54" s="71">
        <v>3969</v>
      </c>
      <c r="E54" s="71">
        <v>1429</v>
      </c>
      <c r="F54" s="71">
        <v>966</v>
      </c>
      <c r="G54" s="71">
        <v>94074</v>
      </c>
      <c r="H54" s="74"/>
      <c r="I54" s="37"/>
      <c r="J54" s="37"/>
      <c r="K54" s="37"/>
    </row>
    <row r="55" spans="1:11" s="38" customFormat="1" ht="21" customHeight="1" x14ac:dyDescent="0.2">
      <c r="A55" s="9" t="s">
        <v>131</v>
      </c>
      <c r="B55" s="36">
        <f t="shared" ref="B55:B58" si="3">+C55</f>
        <v>97126</v>
      </c>
      <c r="C55" s="36">
        <f t="shared" si="2"/>
        <v>97126</v>
      </c>
      <c r="D55" s="10">
        <v>3902</v>
      </c>
      <c r="E55" s="10">
        <v>1295</v>
      </c>
      <c r="F55" s="10">
        <v>723</v>
      </c>
      <c r="G55" s="10">
        <v>91206</v>
      </c>
      <c r="H55" s="36"/>
      <c r="I55" s="37"/>
      <c r="J55" s="37"/>
      <c r="K55" s="37"/>
    </row>
    <row r="56" spans="1:11" s="38" customFormat="1" ht="21" customHeight="1" x14ac:dyDescent="0.2">
      <c r="A56" s="69" t="s">
        <v>132</v>
      </c>
      <c r="B56" s="73">
        <f t="shared" si="3"/>
        <v>104061</v>
      </c>
      <c r="C56" s="73">
        <f t="shared" si="2"/>
        <v>104061</v>
      </c>
      <c r="D56" s="70">
        <v>3888</v>
      </c>
      <c r="E56" s="70">
        <v>1330</v>
      </c>
      <c r="F56" s="70">
        <v>721</v>
      </c>
      <c r="G56" s="70">
        <v>98122</v>
      </c>
      <c r="H56" s="73"/>
      <c r="I56" s="37"/>
      <c r="J56" s="37"/>
      <c r="K56" s="37"/>
    </row>
    <row r="57" spans="1:11" s="38" customFormat="1" ht="21" customHeight="1" x14ac:dyDescent="0.2">
      <c r="A57" s="9" t="s">
        <v>133</v>
      </c>
      <c r="B57" s="36">
        <f t="shared" si="3"/>
        <v>101471</v>
      </c>
      <c r="C57" s="36">
        <f t="shared" si="2"/>
        <v>101471</v>
      </c>
      <c r="D57" s="10">
        <v>3715</v>
      </c>
      <c r="E57" s="10">
        <v>1333</v>
      </c>
      <c r="F57" s="10">
        <v>676</v>
      </c>
      <c r="G57" s="10">
        <v>95747</v>
      </c>
      <c r="H57" s="36"/>
      <c r="I57" s="37"/>
      <c r="J57" s="37"/>
      <c r="K57" s="37"/>
    </row>
    <row r="58" spans="1:11" s="38" customFormat="1" ht="21" customHeight="1" x14ac:dyDescent="0.2">
      <c r="A58" s="69" t="s">
        <v>134</v>
      </c>
      <c r="B58" s="74">
        <f t="shared" si="3"/>
        <v>94922</v>
      </c>
      <c r="C58" s="74">
        <f t="shared" si="2"/>
        <v>94922</v>
      </c>
      <c r="D58" s="71">
        <v>3515</v>
      </c>
      <c r="E58" s="71">
        <v>1313</v>
      </c>
      <c r="F58" s="71">
        <v>662</v>
      </c>
      <c r="G58" s="71">
        <v>89432</v>
      </c>
      <c r="H58" s="74"/>
      <c r="I58" s="37"/>
      <c r="J58" s="37"/>
      <c r="K58" s="37"/>
    </row>
    <row r="59" spans="1:11" s="38" customFormat="1" ht="21" customHeight="1" x14ac:dyDescent="0.2">
      <c r="A59" s="9" t="s">
        <v>135</v>
      </c>
      <c r="B59" s="36">
        <f t="shared" ref="B59:B62" si="4">+C59</f>
        <v>100532</v>
      </c>
      <c r="C59" s="36">
        <f t="shared" si="2"/>
        <v>100532</v>
      </c>
      <c r="D59" s="10">
        <v>4083</v>
      </c>
      <c r="E59" s="10">
        <v>442</v>
      </c>
      <c r="F59" s="10">
        <v>652</v>
      </c>
      <c r="G59" s="10">
        <v>95355</v>
      </c>
      <c r="H59" s="36"/>
      <c r="I59" s="37"/>
      <c r="J59" s="37"/>
      <c r="K59" s="37"/>
    </row>
    <row r="60" spans="1:11" s="38" customFormat="1" ht="21" customHeight="1" x14ac:dyDescent="0.2">
      <c r="A60" s="69" t="s">
        <v>136</v>
      </c>
      <c r="B60" s="73">
        <f t="shared" si="4"/>
        <v>110268</v>
      </c>
      <c r="C60" s="73">
        <f t="shared" si="2"/>
        <v>110268</v>
      </c>
      <c r="D60" s="70">
        <v>4359</v>
      </c>
      <c r="E60" s="70">
        <v>438</v>
      </c>
      <c r="F60" s="70">
        <v>640</v>
      </c>
      <c r="G60" s="70">
        <v>104831</v>
      </c>
      <c r="H60" s="73"/>
      <c r="I60" s="37"/>
      <c r="J60" s="37"/>
      <c r="K60" s="37"/>
    </row>
    <row r="61" spans="1:11" s="38" customFormat="1" ht="21" customHeight="1" x14ac:dyDescent="0.2">
      <c r="A61" s="9" t="s">
        <v>137</v>
      </c>
      <c r="B61" s="36">
        <f t="shared" si="4"/>
        <v>111919</v>
      </c>
      <c r="C61" s="36">
        <f t="shared" si="2"/>
        <v>111919</v>
      </c>
      <c r="D61" s="10">
        <v>4395</v>
      </c>
      <c r="E61" s="10">
        <v>436</v>
      </c>
      <c r="F61" s="10">
        <v>634</v>
      </c>
      <c r="G61" s="10">
        <v>106454</v>
      </c>
      <c r="H61" s="36"/>
      <c r="I61" s="37"/>
      <c r="J61" s="37"/>
      <c r="K61" s="37"/>
    </row>
    <row r="62" spans="1:11" s="38" customFormat="1" ht="21" customHeight="1" x14ac:dyDescent="0.2">
      <c r="A62" s="69" t="s">
        <v>138</v>
      </c>
      <c r="B62" s="74">
        <f t="shared" si="4"/>
        <v>114390</v>
      </c>
      <c r="C62" s="74">
        <f t="shared" si="2"/>
        <v>114390</v>
      </c>
      <c r="D62" s="71">
        <v>3837</v>
      </c>
      <c r="E62" s="71">
        <v>424</v>
      </c>
      <c r="F62" s="71">
        <v>617</v>
      </c>
      <c r="G62" s="71">
        <v>109512</v>
      </c>
      <c r="H62" s="74"/>
      <c r="I62" s="37"/>
      <c r="J62" s="37"/>
      <c r="K62" s="37"/>
    </row>
    <row r="63" spans="1:11" s="38" customFormat="1" ht="21" customHeight="1" x14ac:dyDescent="0.2">
      <c r="A63" s="9" t="s">
        <v>139</v>
      </c>
      <c r="B63" s="36">
        <f t="shared" ref="B63:B70" si="5">+C63</f>
        <v>111986</v>
      </c>
      <c r="C63" s="36">
        <f t="shared" si="2"/>
        <v>111986</v>
      </c>
      <c r="D63" s="10">
        <v>4111</v>
      </c>
      <c r="E63" s="10">
        <v>407</v>
      </c>
      <c r="F63" s="10">
        <v>605</v>
      </c>
      <c r="G63" s="10">
        <v>106863</v>
      </c>
      <c r="H63" s="36"/>
      <c r="I63" s="37"/>
      <c r="J63" s="37"/>
      <c r="K63" s="37"/>
    </row>
    <row r="64" spans="1:11" s="38" customFormat="1" ht="21" customHeight="1" x14ac:dyDescent="0.2">
      <c r="A64" s="69" t="s">
        <v>140</v>
      </c>
      <c r="B64" s="73">
        <f t="shared" si="5"/>
        <v>111724</v>
      </c>
      <c r="C64" s="73">
        <f t="shared" si="2"/>
        <v>111724</v>
      </c>
      <c r="D64" s="70">
        <v>4116</v>
      </c>
      <c r="E64" s="70">
        <v>416</v>
      </c>
      <c r="F64" s="70">
        <v>621</v>
      </c>
      <c r="G64" s="70">
        <v>106571</v>
      </c>
      <c r="H64" s="73"/>
      <c r="I64" s="37"/>
      <c r="J64" s="37"/>
      <c r="K64" s="37"/>
    </row>
    <row r="65" spans="1:11" s="38" customFormat="1" ht="21" customHeight="1" x14ac:dyDescent="0.2">
      <c r="A65" s="9" t="s">
        <v>141</v>
      </c>
      <c r="B65" s="36">
        <f t="shared" si="5"/>
        <v>111350</v>
      </c>
      <c r="C65" s="36">
        <f t="shared" si="2"/>
        <v>111350</v>
      </c>
      <c r="D65" s="10">
        <v>4261</v>
      </c>
      <c r="E65" s="10">
        <v>422</v>
      </c>
      <c r="F65" s="10">
        <v>581</v>
      </c>
      <c r="G65" s="10">
        <v>106086</v>
      </c>
      <c r="H65" s="36"/>
      <c r="I65" s="37"/>
      <c r="J65" s="37"/>
      <c r="K65" s="37"/>
    </row>
    <row r="66" spans="1:11" s="38" customFormat="1" ht="21" customHeight="1" x14ac:dyDescent="0.2">
      <c r="A66" s="69" t="s">
        <v>142</v>
      </c>
      <c r="B66" s="74">
        <f t="shared" si="5"/>
        <v>113278</v>
      </c>
      <c r="C66" s="74">
        <f t="shared" si="2"/>
        <v>113278</v>
      </c>
      <c r="D66" s="71">
        <v>4292</v>
      </c>
      <c r="E66" s="71">
        <v>428</v>
      </c>
      <c r="F66" s="71">
        <v>530</v>
      </c>
      <c r="G66" s="71">
        <v>108028</v>
      </c>
      <c r="H66" s="74"/>
      <c r="I66" s="37"/>
      <c r="J66" s="37"/>
      <c r="K66" s="37"/>
    </row>
    <row r="67" spans="1:11" s="38" customFormat="1" ht="21" customHeight="1" x14ac:dyDescent="0.2">
      <c r="A67" s="35" t="s">
        <v>143</v>
      </c>
      <c r="B67" s="36">
        <f t="shared" si="5"/>
        <v>119471</v>
      </c>
      <c r="C67" s="36">
        <f t="shared" si="2"/>
        <v>119471</v>
      </c>
      <c r="D67" s="36">
        <v>4383</v>
      </c>
      <c r="E67" s="36">
        <v>435</v>
      </c>
      <c r="F67" s="36">
        <v>534</v>
      </c>
      <c r="G67" s="36">
        <v>114119</v>
      </c>
      <c r="H67" s="36"/>
      <c r="I67" s="37"/>
      <c r="J67" s="37"/>
      <c r="K67" s="37"/>
    </row>
    <row r="68" spans="1:11" s="38" customFormat="1" ht="21" customHeight="1" x14ac:dyDescent="0.2">
      <c r="A68" s="72" t="s">
        <v>144</v>
      </c>
      <c r="B68" s="73">
        <f t="shared" si="5"/>
        <v>108970</v>
      </c>
      <c r="C68" s="73">
        <f t="shared" si="2"/>
        <v>108970</v>
      </c>
      <c r="D68" s="73">
        <v>4140</v>
      </c>
      <c r="E68" s="73">
        <v>422</v>
      </c>
      <c r="F68" s="73">
        <v>659</v>
      </c>
      <c r="G68" s="73">
        <v>103749</v>
      </c>
      <c r="H68" s="73"/>
      <c r="I68" s="37"/>
      <c r="J68" s="37"/>
      <c r="K68" s="37"/>
    </row>
    <row r="69" spans="1:11" s="38" customFormat="1" ht="21" customHeight="1" x14ac:dyDescent="0.2">
      <c r="A69" s="35" t="s">
        <v>145</v>
      </c>
      <c r="B69" s="36">
        <f t="shared" si="5"/>
        <v>112880</v>
      </c>
      <c r="C69" s="36">
        <f t="shared" si="2"/>
        <v>112880</v>
      </c>
      <c r="D69" s="36">
        <v>4439</v>
      </c>
      <c r="E69" s="36">
        <v>414</v>
      </c>
      <c r="F69" s="36">
        <v>648</v>
      </c>
      <c r="G69" s="36">
        <v>107379</v>
      </c>
      <c r="H69" s="36"/>
      <c r="I69" s="37"/>
      <c r="J69" s="37"/>
      <c r="K69" s="37"/>
    </row>
    <row r="70" spans="1:11" s="38" customFormat="1" ht="21" customHeight="1" x14ac:dyDescent="0.2">
      <c r="A70" s="72" t="s">
        <v>146</v>
      </c>
      <c r="B70" s="74">
        <f t="shared" si="5"/>
        <v>116964</v>
      </c>
      <c r="C70" s="74">
        <f t="shared" si="2"/>
        <v>116964</v>
      </c>
      <c r="D70" s="74">
        <v>5300</v>
      </c>
      <c r="E70" s="74">
        <v>413</v>
      </c>
      <c r="F70" s="74">
        <v>857</v>
      </c>
      <c r="G70" s="74">
        <v>110394</v>
      </c>
      <c r="H70" s="74"/>
      <c r="I70" s="37"/>
      <c r="J70" s="37"/>
      <c r="K70" s="37"/>
    </row>
    <row r="71" spans="1:11" s="38" customFormat="1" ht="21" customHeight="1" x14ac:dyDescent="0.2">
      <c r="A71" s="35" t="s">
        <v>148</v>
      </c>
      <c r="B71" s="36">
        <f t="shared" ref="B71:B74" si="6">+C71</f>
        <v>112944</v>
      </c>
      <c r="C71" s="36">
        <f t="shared" si="2"/>
        <v>112944</v>
      </c>
      <c r="D71" s="36">
        <v>5340</v>
      </c>
      <c r="E71" s="36">
        <v>411</v>
      </c>
      <c r="F71" s="36">
        <v>846</v>
      </c>
      <c r="G71" s="36">
        <v>106347</v>
      </c>
      <c r="H71" s="36"/>
      <c r="I71" s="37"/>
      <c r="J71" s="37"/>
      <c r="K71" s="37"/>
    </row>
    <row r="72" spans="1:11" s="38" customFormat="1" ht="21" customHeight="1" x14ac:dyDescent="0.2">
      <c r="A72" s="72" t="s">
        <v>149</v>
      </c>
      <c r="B72" s="73">
        <f t="shared" si="6"/>
        <v>117800</v>
      </c>
      <c r="C72" s="73">
        <f t="shared" si="2"/>
        <v>117800</v>
      </c>
      <c r="D72" s="73">
        <v>10367</v>
      </c>
      <c r="E72" s="73">
        <v>410</v>
      </c>
      <c r="F72" s="73">
        <v>888</v>
      </c>
      <c r="G72" s="73">
        <v>106135</v>
      </c>
      <c r="H72" s="73"/>
      <c r="I72" s="37"/>
      <c r="J72" s="37"/>
      <c r="K72" s="37"/>
    </row>
    <row r="73" spans="1:11" s="38" customFormat="1" ht="21" customHeight="1" x14ac:dyDescent="0.2">
      <c r="A73" s="35" t="s">
        <v>150</v>
      </c>
      <c r="B73" s="36">
        <f t="shared" si="6"/>
        <v>120874</v>
      </c>
      <c r="C73" s="36">
        <f t="shared" si="2"/>
        <v>120874</v>
      </c>
      <c r="D73" s="36">
        <v>10936</v>
      </c>
      <c r="E73" s="36">
        <v>401</v>
      </c>
      <c r="F73" s="36">
        <v>980</v>
      </c>
      <c r="G73" s="36">
        <v>108557</v>
      </c>
      <c r="H73" s="36"/>
      <c r="I73" s="37"/>
      <c r="J73" s="37"/>
      <c r="K73" s="37"/>
    </row>
    <row r="74" spans="1:11" s="38" customFormat="1" ht="21" customHeight="1" x14ac:dyDescent="0.2">
      <c r="A74" s="72" t="s">
        <v>151</v>
      </c>
      <c r="B74" s="74">
        <f t="shared" si="6"/>
        <v>128405</v>
      </c>
      <c r="C74" s="74">
        <f t="shared" si="2"/>
        <v>128405</v>
      </c>
      <c r="D74" s="74">
        <v>11196</v>
      </c>
      <c r="E74" s="74">
        <v>406</v>
      </c>
      <c r="F74" s="74">
        <v>971</v>
      </c>
      <c r="G74" s="74">
        <v>115832</v>
      </c>
      <c r="H74" s="74"/>
      <c r="I74" s="37"/>
      <c r="J74" s="37"/>
      <c r="K74" s="37"/>
    </row>
    <row r="75" spans="1:11" s="38" customFormat="1" ht="21" customHeight="1" x14ac:dyDescent="0.2">
      <c r="A75" s="35" t="s">
        <v>152</v>
      </c>
      <c r="B75" s="36">
        <f t="shared" ref="B75:B78" si="7">+C75</f>
        <v>120893</v>
      </c>
      <c r="C75" s="36">
        <f t="shared" si="2"/>
        <v>120893</v>
      </c>
      <c r="D75" s="36">
        <v>11796</v>
      </c>
      <c r="E75" s="36">
        <v>400</v>
      </c>
      <c r="F75" s="36">
        <v>980</v>
      </c>
      <c r="G75" s="36">
        <v>107717</v>
      </c>
      <c r="H75" s="36"/>
      <c r="I75" s="37"/>
      <c r="J75" s="37"/>
      <c r="K75" s="37"/>
    </row>
    <row r="76" spans="1:11" s="38" customFormat="1" ht="21" customHeight="1" x14ac:dyDescent="0.2">
      <c r="A76" s="72" t="s">
        <v>153</v>
      </c>
      <c r="B76" s="73">
        <f t="shared" si="7"/>
        <v>129089</v>
      </c>
      <c r="C76" s="73">
        <f t="shared" ref="C76:C79" si="8">+D76+E76+F76+G76</f>
        <v>129089</v>
      </c>
      <c r="D76" s="73">
        <v>13017</v>
      </c>
      <c r="E76" s="73">
        <v>402</v>
      </c>
      <c r="F76" s="73">
        <v>1209</v>
      </c>
      <c r="G76" s="73">
        <v>114461</v>
      </c>
      <c r="H76" s="73"/>
      <c r="I76" s="37"/>
      <c r="J76" s="37"/>
      <c r="K76" s="37"/>
    </row>
    <row r="77" spans="1:11" s="38" customFormat="1" ht="21" customHeight="1" x14ac:dyDescent="0.2">
      <c r="A77" s="35" t="s">
        <v>154</v>
      </c>
      <c r="B77" s="36">
        <f t="shared" si="7"/>
        <v>139496</v>
      </c>
      <c r="C77" s="36">
        <f t="shared" si="8"/>
        <v>139496</v>
      </c>
      <c r="D77" s="36">
        <v>13846</v>
      </c>
      <c r="E77" s="36">
        <v>413</v>
      </c>
      <c r="F77" s="36">
        <v>1350</v>
      </c>
      <c r="G77" s="36">
        <v>123887</v>
      </c>
      <c r="H77" s="36"/>
      <c r="I77" s="37"/>
      <c r="J77" s="37"/>
      <c r="K77" s="37"/>
    </row>
    <row r="78" spans="1:11" s="38" customFormat="1" ht="21" customHeight="1" x14ac:dyDescent="0.2">
      <c r="A78" s="72" t="s">
        <v>155</v>
      </c>
      <c r="B78" s="74">
        <f t="shared" si="7"/>
        <v>154247</v>
      </c>
      <c r="C78" s="74">
        <f t="shared" si="8"/>
        <v>154247</v>
      </c>
      <c r="D78" s="74">
        <v>13903</v>
      </c>
      <c r="E78" s="74">
        <v>426</v>
      </c>
      <c r="F78" s="74">
        <v>1394</v>
      </c>
      <c r="G78" s="74">
        <v>138524</v>
      </c>
      <c r="H78" s="74"/>
      <c r="I78" s="37"/>
      <c r="J78" s="37"/>
      <c r="K78" s="37"/>
    </row>
    <row r="79" spans="1:11" s="38" customFormat="1" ht="21" customHeight="1" x14ac:dyDescent="0.2">
      <c r="A79" s="35" t="s">
        <v>157</v>
      </c>
      <c r="B79" s="36">
        <f t="shared" ref="B79:B82" si="9">+C79</f>
        <v>158352</v>
      </c>
      <c r="C79" s="36">
        <f t="shared" si="8"/>
        <v>158352</v>
      </c>
      <c r="D79" s="36">
        <v>12390</v>
      </c>
      <c r="E79" s="36">
        <v>415</v>
      </c>
      <c r="F79" s="36">
        <v>1389</v>
      </c>
      <c r="G79" s="36">
        <v>144158</v>
      </c>
      <c r="H79" s="36"/>
      <c r="I79" s="37"/>
      <c r="J79" s="37"/>
      <c r="K79" s="37"/>
    </row>
    <row r="80" spans="1:11" s="38" customFormat="1" ht="21" customHeight="1" x14ac:dyDescent="0.2">
      <c r="A80" s="72" t="s">
        <v>158</v>
      </c>
      <c r="B80" s="73">
        <f t="shared" si="9"/>
        <v>159403</v>
      </c>
      <c r="C80" s="73">
        <f t="shared" ref="C80:C83" si="10">+D80+E80+F80+G80</f>
        <v>159403</v>
      </c>
      <c r="D80" s="73">
        <v>13099</v>
      </c>
      <c r="E80" s="73">
        <v>430</v>
      </c>
      <c r="F80" s="73">
        <v>1455</v>
      </c>
      <c r="G80" s="73">
        <v>144419</v>
      </c>
      <c r="H80" s="73"/>
      <c r="I80" s="37"/>
      <c r="J80" s="37"/>
      <c r="K80" s="37"/>
    </row>
    <row r="81" spans="1:11" s="38" customFormat="1" ht="21" customHeight="1" x14ac:dyDescent="0.2">
      <c r="A81" s="35" t="s">
        <v>159</v>
      </c>
      <c r="B81" s="36">
        <f t="shared" si="9"/>
        <v>167019</v>
      </c>
      <c r="C81" s="36">
        <f t="shared" si="10"/>
        <v>167019</v>
      </c>
      <c r="D81" s="36">
        <v>12899</v>
      </c>
      <c r="E81" s="36">
        <v>5949</v>
      </c>
      <c r="F81" s="36">
        <v>1435</v>
      </c>
      <c r="G81" s="36">
        <v>146736</v>
      </c>
      <c r="H81" s="36"/>
      <c r="I81" s="37"/>
      <c r="J81" s="37"/>
      <c r="K81" s="37"/>
    </row>
    <row r="82" spans="1:11" s="38" customFormat="1" ht="21" customHeight="1" x14ac:dyDescent="0.2">
      <c r="A82" s="39" t="s">
        <v>160</v>
      </c>
      <c r="B82" s="41">
        <f t="shared" si="9"/>
        <v>166049</v>
      </c>
      <c r="C82" s="41">
        <f t="shared" si="10"/>
        <v>166049</v>
      </c>
      <c r="D82" s="41">
        <v>13508</v>
      </c>
      <c r="E82" s="41">
        <v>5925</v>
      </c>
      <c r="F82" s="41">
        <v>1456</v>
      </c>
      <c r="G82" s="41">
        <v>145160</v>
      </c>
      <c r="H82" s="41"/>
      <c r="I82" s="37"/>
      <c r="J82" s="37"/>
      <c r="K82" s="37"/>
    </row>
    <row r="83" spans="1:11" s="38" customFormat="1" ht="21" customHeight="1" x14ac:dyDescent="0.2">
      <c r="A83" s="35" t="s">
        <v>161</v>
      </c>
      <c r="B83" s="36">
        <f t="shared" ref="B83:B86" si="11">+C83</f>
        <v>158078</v>
      </c>
      <c r="C83" s="36">
        <f t="shared" si="10"/>
        <v>158078</v>
      </c>
      <c r="D83" s="36">
        <v>14146</v>
      </c>
      <c r="E83" s="36">
        <v>5849</v>
      </c>
      <c r="F83" s="36">
        <v>1437</v>
      </c>
      <c r="G83" s="36">
        <v>136646</v>
      </c>
      <c r="H83" s="36"/>
      <c r="I83" s="37"/>
      <c r="J83" s="37"/>
      <c r="K83" s="37"/>
    </row>
    <row r="84" spans="1:11" s="38" customFormat="1" ht="21" customHeight="1" x14ac:dyDescent="0.2">
      <c r="A84" s="72" t="s">
        <v>162</v>
      </c>
      <c r="B84" s="73">
        <f t="shared" si="11"/>
        <v>154240</v>
      </c>
      <c r="C84" s="73">
        <f t="shared" ref="C84:C87" si="12">+D84+E84+F84+G84</f>
        <v>154240</v>
      </c>
      <c r="D84" s="73">
        <v>13333</v>
      </c>
      <c r="E84" s="73">
        <v>5604</v>
      </c>
      <c r="F84" s="73">
        <v>1357</v>
      </c>
      <c r="G84" s="73">
        <v>133946</v>
      </c>
      <c r="H84" s="73"/>
      <c r="I84" s="37"/>
      <c r="J84" s="37"/>
      <c r="K84" s="37"/>
    </row>
    <row r="85" spans="1:11" s="38" customFormat="1" ht="21" customHeight="1" x14ac:dyDescent="0.2">
      <c r="A85" s="35" t="s">
        <v>163</v>
      </c>
      <c r="B85" s="36">
        <f t="shared" si="11"/>
        <v>151595</v>
      </c>
      <c r="C85" s="36">
        <f t="shared" si="12"/>
        <v>151595</v>
      </c>
      <c r="D85" s="36">
        <v>12298</v>
      </c>
      <c r="E85" s="36">
        <v>5473</v>
      </c>
      <c r="F85" s="36">
        <v>1357</v>
      </c>
      <c r="G85" s="36">
        <v>132467</v>
      </c>
      <c r="H85" s="36"/>
      <c r="I85" s="37"/>
      <c r="J85" s="37"/>
      <c r="K85" s="37"/>
    </row>
    <row r="86" spans="1:11" s="38" customFormat="1" ht="21" customHeight="1" x14ac:dyDescent="0.2">
      <c r="A86" s="72" t="s">
        <v>164</v>
      </c>
      <c r="B86" s="41">
        <f t="shared" si="11"/>
        <v>166694</v>
      </c>
      <c r="C86" s="41">
        <f t="shared" si="12"/>
        <v>166694</v>
      </c>
      <c r="D86" s="41">
        <v>13324</v>
      </c>
      <c r="E86" s="41">
        <v>5655</v>
      </c>
      <c r="F86" s="41">
        <v>1439</v>
      </c>
      <c r="G86" s="41">
        <v>146276</v>
      </c>
      <c r="H86" s="41"/>
      <c r="I86" s="37"/>
      <c r="J86" s="37"/>
      <c r="K86" s="37"/>
    </row>
    <row r="87" spans="1:11" s="38" customFormat="1" ht="21" customHeight="1" x14ac:dyDescent="0.2">
      <c r="A87" s="35" t="s">
        <v>165</v>
      </c>
      <c r="B87" s="36">
        <f t="shared" ref="B87:B90" si="13">+C87</f>
        <v>170362</v>
      </c>
      <c r="C87" s="36">
        <f t="shared" si="12"/>
        <v>170362</v>
      </c>
      <c r="D87" s="36">
        <v>14548</v>
      </c>
      <c r="E87" s="36">
        <v>5703</v>
      </c>
      <c r="F87" s="36">
        <v>1452</v>
      </c>
      <c r="G87" s="36">
        <v>148659</v>
      </c>
      <c r="H87" s="36"/>
      <c r="I87" s="37"/>
      <c r="J87" s="37"/>
      <c r="K87" s="37"/>
    </row>
    <row r="88" spans="1:11" s="38" customFormat="1" ht="21" customHeight="1" x14ac:dyDescent="0.2">
      <c r="A88" s="72" t="s">
        <v>166</v>
      </c>
      <c r="B88" s="73">
        <f t="shared" si="13"/>
        <v>180763</v>
      </c>
      <c r="C88" s="73">
        <f t="shared" ref="C88:C90" si="14">+D88+E88+F88+G88</f>
        <v>180763</v>
      </c>
      <c r="D88" s="73">
        <v>16957</v>
      </c>
      <c r="E88" s="73">
        <v>5601</v>
      </c>
      <c r="F88" s="73">
        <v>1506</v>
      </c>
      <c r="G88" s="73">
        <v>156699</v>
      </c>
      <c r="H88" s="73"/>
      <c r="I88" s="37"/>
      <c r="J88" s="37"/>
      <c r="K88" s="37"/>
    </row>
    <row r="89" spans="1:11" s="38" customFormat="1" ht="21" customHeight="1" x14ac:dyDescent="0.2">
      <c r="A89" s="35" t="s">
        <v>167</v>
      </c>
      <c r="B89" s="36">
        <f t="shared" si="13"/>
        <v>180023</v>
      </c>
      <c r="C89" s="36">
        <f t="shared" si="14"/>
        <v>180023</v>
      </c>
      <c r="D89" s="36">
        <v>20081</v>
      </c>
      <c r="E89" s="36">
        <v>5595</v>
      </c>
      <c r="F89" s="36">
        <v>1504</v>
      </c>
      <c r="G89" s="36">
        <v>152843</v>
      </c>
      <c r="H89" s="36"/>
      <c r="I89" s="37"/>
      <c r="J89" s="37"/>
      <c r="K89" s="37"/>
    </row>
    <row r="90" spans="1:11" s="38" customFormat="1" ht="21" customHeight="1" x14ac:dyDescent="0.2">
      <c r="A90" s="72" t="s">
        <v>168</v>
      </c>
      <c r="B90" s="41">
        <f t="shared" si="13"/>
        <v>193812</v>
      </c>
      <c r="C90" s="41">
        <f t="shared" si="14"/>
        <v>193812</v>
      </c>
      <c r="D90" s="41">
        <v>23784</v>
      </c>
      <c r="E90" s="41">
        <v>5704</v>
      </c>
      <c r="F90" s="41">
        <v>1479</v>
      </c>
      <c r="G90" s="41">
        <v>162845</v>
      </c>
      <c r="H90" s="41"/>
      <c r="I90" s="37"/>
      <c r="J90" s="37"/>
      <c r="K90" s="37"/>
    </row>
  </sheetData>
  <mergeCells count="9">
    <mergeCell ref="F8:F9"/>
    <mergeCell ref="G8:G9"/>
    <mergeCell ref="B5:G5"/>
    <mergeCell ref="B6:G6"/>
    <mergeCell ref="C7:G7"/>
    <mergeCell ref="D8:D9"/>
    <mergeCell ref="E8:E9"/>
    <mergeCell ref="B7:B9"/>
    <mergeCell ref="C8:C9"/>
  </mergeCells>
  <pageMargins left="0.19685039370078741" right="0.23622047244094491" top="0.27559055118110237" bottom="0.19685039370078741" header="0.27559055118110237" footer="0.15748031496062992"/>
  <pageSetup paperSize="9" scale="62" fitToHeight="4" orientation="landscape" r:id="rId1"/>
  <headerFooter alignWithMargins="0"/>
  <rowBreaks count="2" manualBreakCount="2">
    <brk id="42" max="6" man="1"/>
    <brk id="7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CC"/>
    <pageSetUpPr fitToPage="1"/>
  </sheetPr>
  <dimension ref="A1:R88"/>
  <sheetViews>
    <sheetView showGridLines="0" view="pageBreakPreview" zoomScale="80" zoomScaleNormal="100" zoomScaleSheetLayoutView="80" workbookViewId="0">
      <pane ySplit="8" topLeftCell="A75" activePane="bottomLeft" state="frozen"/>
      <selection activeCell="A9" sqref="A9"/>
      <selection pane="bottomLeft" sqref="A1:XFD1048576"/>
    </sheetView>
  </sheetViews>
  <sheetFormatPr defaultColWidth="9.140625" defaultRowHeight="12.75" x14ac:dyDescent="0.2"/>
  <cols>
    <col min="1" max="1" width="14.5703125" style="3" customWidth="1"/>
    <col min="2" max="2" width="15.85546875" style="3" customWidth="1"/>
    <col min="3" max="3" width="13" style="3" customWidth="1"/>
    <col min="4" max="4" width="12.7109375" style="3" customWidth="1"/>
    <col min="5" max="14" width="16.7109375" style="3" customWidth="1"/>
    <col min="15" max="15" width="16" style="3" customWidth="1"/>
    <col min="16" max="16" width="16.7109375" style="3" customWidth="1"/>
    <col min="17" max="17" width="14.28515625" style="3" hidden="1" customWidth="1"/>
    <col min="18" max="16384" width="9.140625" style="3"/>
  </cols>
  <sheetData>
    <row r="1" spans="1:18" ht="18" x14ac:dyDescent="0.2">
      <c r="A1" s="1" t="s">
        <v>169</v>
      </c>
    </row>
    <row r="3" spans="1:18" ht="15.75" x14ac:dyDescent="0.25">
      <c r="A3" s="5" t="s">
        <v>59</v>
      </c>
      <c r="C3" s="5"/>
      <c r="D3" s="5"/>
    </row>
    <row r="4" spans="1:18" x14ac:dyDescent="0.2">
      <c r="J4" s="6"/>
    </row>
    <row r="5" spans="1:18" ht="18.75" customHeight="1" x14ac:dyDescent="0.2">
      <c r="A5" s="137" t="s">
        <v>11</v>
      </c>
      <c r="B5" s="138" t="s">
        <v>60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9"/>
      <c r="Q5" s="13"/>
    </row>
    <row r="6" spans="1:18" ht="28.5" customHeight="1" x14ac:dyDescent="0.2">
      <c r="A6" s="125"/>
      <c r="B6" s="140" t="s">
        <v>12</v>
      </c>
      <c r="C6" s="129" t="s">
        <v>13</v>
      </c>
      <c r="D6" s="131" t="s">
        <v>14</v>
      </c>
      <c r="E6" s="142" t="s">
        <v>61</v>
      </c>
      <c r="F6" s="143"/>
      <c r="G6" s="144"/>
      <c r="H6" s="142" t="s">
        <v>62</v>
      </c>
      <c r="I6" s="143"/>
      <c r="J6" s="144"/>
      <c r="K6" s="142" t="s">
        <v>63</v>
      </c>
      <c r="L6" s="143"/>
      <c r="M6" s="144"/>
      <c r="N6" s="142" t="s">
        <v>64</v>
      </c>
      <c r="O6" s="143"/>
      <c r="P6" s="144"/>
      <c r="Q6" s="75"/>
    </row>
    <row r="7" spans="1:18" s="7" customFormat="1" ht="34.5" customHeight="1" x14ac:dyDescent="0.2">
      <c r="A7" s="126"/>
      <c r="B7" s="141"/>
      <c r="C7" s="130"/>
      <c r="D7" s="132"/>
      <c r="E7" s="76" t="s">
        <v>12</v>
      </c>
      <c r="F7" s="28" t="s">
        <v>13</v>
      </c>
      <c r="G7" s="28" t="s">
        <v>14</v>
      </c>
      <c r="H7" s="76" t="s">
        <v>12</v>
      </c>
      <c r="I7" s="28" t="s">
        <v>13</v>
      </c>
      <c r="J7" s="28" t="s">
        <v>14</v>
      </c>
      <c r="K7" s="76" t="s">
        <v>12</v>
      </c>
      <c r="L7" s="28" t="s">
        <v>13</v>
      </c>
      <c r="M7" s="28" t="s">
        <v>14</v>
      </c>
      <c r="N7" s="77" t="s">
        <v>12</v>
      </c>
      <c r="O7" s="28" t="s">
        <v>13</v>
      </c>
      <c r="P7" s="28" t="s">
        <v>14</v>
      </c>
      <c r="Q7" s="14"/>
    </row>
    <row r="8" spans="1:18" s="8" customFormat="1" ht="21" customHeight="1" x14ac:dyDescent="0.2">
      <c r="A8" s="68">
        <v>1</v>
      </c>
      <c r="B8" s="68">
        <f>A8+1</f>
        <v>2</v>
      </c>
      <c r="C8" s="68">
        <f>B8+1</f>
        <v>3</v>
      </c>
      <c r="D8" s="68">
        <f t="shared" ref="D8:P8" si="0">C8+1</f>
        <v>4</v>
      </c>
      <c r="E8" s="68">
        <f t="shared" si="0"/>
        <v>5</v>
      </c>
      <c r="F8" s="68">
        <f t="shared" si="0"/>
        <v>6</v>
      </c>
      <c r="G8" s="68">
        <f t="shared" si="0"/>
        <v>7</v>
      </c>
      <c r="H8" s="68">
        <f t="shared" si="0"/>
        <v>8</v>
      </c>
      <c r="I8" s="68">
        <f t="shared" si="0"/>
        <v>9</v>
      </c>
      <c r="J8" s="68">
        <f t="shared" si="0"/>
        <v>10</v>
      </c>
      <c r="K8" s="68">
        <f t="shared" si="0"/>
        <v>11</v>
      </c>
      <c r="L8" s="68">
        <f t="shared" si="0"/>
        <v>12</v>
      </c>
      <c r="M8" s="68">
        <f t="shared" si="0"/>
        <v>13</v>
      </c>
      <c r="N8" s="68">
        <f t="shared" si="0"/>
        <v>14</v>
      </c>
      <c r="O8" s="68">
        <f t="shared" si="0"/>
        <v>15</v>
      </c>
      <c r="P8" s="68">
        <f t="shared" si="0"/>
        <v>16</v>
      </c>
      <c r="Q8" s="15">
        <v>17</v>
      </c>
    </row>
    <row r="9" spans="1:18" ht="21" customHeight="1" x14ac:dyDescent="0.2">
      <c r="A9" s="9" t="s">
        <v>19</v>
      </c>
      <c r="B9" s="10">
        <f>+C9-D9</f>
        <v>-93647</v>
      </c>
      <c r="C9" s="10">
        <f>+F9+I9+L9+O9</f>
        <v>68941</v>
      </c>
      <c r="D9" s="10">
        <f>+G9+J9+M9+P9</f>
        <v>162588</v>
      </c>
      <c r="E9" s="10">
        <f>+F9-G9</f>
        <v>35492</v>
      </c>
      <c r="F9" s="10">
        <v>36773</v>
      </c>
      <c r="G9" s="10">
        <v>1281</v>
      </c>
      <c r="H9" s="10">
        <f>+I9-J9</f>
        <v>-6015</v>
      </c>
      <c r="I9" s="10">
        <v>14318</v>
      </c>
      <c r="J9" s="10">
        <v>20333</v>
      </c>
      <c r="K9" s="10">
        <f>+L9-M9</f>
        <v>-44432</v>
      </c>
      <c r="L9" s="10">
        <v>2189</v>
      </c>
      <c r="M9" s="10">
        <v>46621</v>
      </c>
      <c r="N9" s="10">
        <f>+O9-P9</f>
        <v>-78692</v>
      </c>
      <c r="O9" s="10">
        <v>15661</v>
      </c>
      <c r="P9" s="10">
        <v>94353</v>
      </c>
      <c r="Q9" s="16">
        <v>0</v>
      </c>
      <c r="R9" s="16"/>
    </row>
    <row r="10" spans="1:18" ht="21" customHeight="1" x14ac:dyDescent="0.2">
      <c r="A10" s="69" t="s">
        <v>20</v>
      </c>
      <c r="B10" s="70">
        <f t="shared" ref="B10:B48" si="1">+C10-D10</f>
        <v>-99711</v>
      </c>
      <c r="C10" s="70">
        <f t="shared" ref="C10:C48" si="2">+F10+I10+L10+O10</f>
        <v>73635</v>
      </c>
      <c r="D10" s="70">
        <f t="shared" ref="D10:D48" si="3">+G10+J10+M10+P10</f>
        <v>173346</v>
      </c>
      <c r="E10" s="70">
        <f t="shared" ref="E10:E48" si="4">+F10-G10</f>
        <v>35262</v>
      </c>
      <c r="F10" s="70">
        <v>36417</v>
      </c>
      <c r="G10" s="70">
        <v>1155</v>
      </c>
      <c r="H10" s="70">
        <f t="shared" ref="H10:H48" si="5">+I10-J10</f>
        <v>-4926</v>
      </c>
      <c r="I10" s="70">
        <v>17208</v>
      </c>
      <c r="J10" s="70">
        <v>22134</v>
      </c>
      <c r="K10" s="70">
        <f t="shared" ref="K10:K48" si="6">+L10-M10</f>
        <v>-46968</v>
      </c>
      <c r="L10" s="70">
        <v>2172</v>
      </c>
      <c r="M10" s="70">
        <v>49140</v>
      </c>
      <c r="N10" s="70">
        <f t="shared" ref="N10:N48" si="7">+O10-P10</f>
        <v>-83079</v>
      </c>
      <c r="O10" s="70">
        <v>17838</v>
      </c>
      <c r="P10" s="70">
        <v>100917</v>
      </c>
      <c r="Q10" s="16">
        <v>0</v>
      </c>
      <c r="R10" s="16"/>
    </row>
    <row r="11" spans="1:18" ht="21" customHeight="1" x14ac:dyDescent="0.2">
      <c r="A11" s="9" t="s">
        <v>21</v>
      </c>
      <c r="B11" s="10">
        <f t="shared" si="1"/>
        <v>-107475</v>
      </c>
      <c r="C11" s="10">
        <f t="shared" si="2"/>
        <v>76070</v>
      </c>
      <c r="D11" s="10">
        <f t="shared" si="3"/>
        <v>183545</v>
      </c>
      <c r="E11" s="10">
        <f t="shared" si="4"/>
        <v>35081</v>
      </c>
      <c r="F11" s="10">
        <v>36766</v>
      </c>
      <c r="G11" s="10">
        <v>1685</v>
      </c>
      <c r="H11" s="10">
        <f t="shared" si="5"/>
        <v>-5184</v>
      </c>
      <c r="I11" s="10">
        <v>18543</v>
      </c>
      <c r="J11" s="10">
        <v>23727</v>
      </c>
      <c r="K11" s="10">
        <f t="shared" si="6"/>
        <v>-48101</v>
      </c>
      <c r="L11" s="10">
        <v>2324</v>
      </c>
      <c r="M11" s="10">
        <v>50425</v>
      </c>
      <c r="N11" s="10">
        <f t="shared" si="7"/>
        <v>-89271</v>
      </c>
      <c r="O11" s="10">
        <v>18437</v>
      </c>
      <c r="P11" s="10">
        <v>107708</v>
      </c>
      <c r="Q11" s="16">
        <v>0</v>
      </c>
      <c r="R11" s="16"/>
    </row>
    <row r="12" spans="1:18" ht="21" customHeight="1" x14ac:dyDescent="0.2">
      <c r="A12" s="69" t="s">
        <v>22</v>
      </c>
      <c r="B12" s="71">
        <f t="shared" si="1"/>
        <v>-127470</v>
      </c>
      <c r="C12" s="71">
        <f t="shared" si="2"/>
        <v>86126</v>
      </c>
      <c r="D12" s="71">
        <f t="shared" si="3"/>
        <v>213596</v>
      </c>
      <c r="E12" s="71">
        <f t="shared" si="4"/>
        <v>36771</v>
      </c>
      <c r="F12" s="71">
        <v>36913</v>
      </c>
      <c r="G12" s="71">
        <v>142</v>
      </c>
      <c r="H12" s="71">
        <f t="shared" si="5"/>
        <v>-5725</v>
      </c>
      <c r="I12" s="71">
        <v>24877</v>
      </c>
      <c r="J12" s="71">
        <v>30602</v>
      </c>
      <c r="K12" s="71">
        <f t="shared" si="6"/>
        <v>-55354</v>
      </c>
      <c r="L12" s="71">
        <v>2398</v>
      </c>
      <c r="M12" s="71">
        <v>57752</v>
      </c>
      <c r="N12" s="71">
        <f t="shared" si="7"/>
        <v>-103162</v>
      </c>
      <c r="O12" s="71">
        <v>21938</v>
      </c>
      <c r="P12" s="71">
        <v>125100</v>
      </c>
      <c r="Q12" s="17">
        <v>1096</v>
      </c>
      <c r="R12" s="16"/>
    </row>
    <row r="13" spans="1:18" ht="21" customHeight="1" x14ac:dyDescent="0.2">
      <c r="A13" s="9" t="s">
        <v>23</v>
      </c>
      <c r="B13" s="10">
        <f t="shared" si="1"/>
        <v>-123317</v>
      </c>
      <c r="C13" s="10">
        <f t="shared" si="2"/>
        <v>87662</v>
      </c>
      <c r="D13" s="10">
        <f t="shared" si="3"/>
        <v>210979</v>
      </c>
      <c r="E13" s="10">
        <f t="shared" si="4"/>
        <v>36931</v>
      </c>
      <c r="F13" s="10">
        <v>38357</v>
      </c>
      <c r="G13" s="10">
        <v>1426</v>
      </c>
      <c r="H13" s="10">
        <f t="shared" si="5"/>
        <v>-4791</v>
      </c>
      <c r="I13" s="10">
        <v>25254</v>
      </c>
      <c r="J13" s="10">
        <v>30045</v>
      </c>
      <c r="K13" s="10">
        <f t="shared" si="6"/>
        <v>-53864</v>
      </c>
      <c r="L13" s="10">
        <v>2410</v>
      </c>
      <c r="M13" s="10">
        <v>56274</v>
      </c>
      <c r="N13" s="10">
        <f t="shared" si="7"/>
        <v>-101593</v>
      </c>
      <c r="O13" s="10">
        <v>21641</v>
      </c>
      <c r="P13" s="10">
        <v>123234</v>
      </c>
      <c r="Q13" s="16">
        <v>0</v>
      </c>
      <c r="R13" s="16"/>
    </row>
    <row r="14" spans="1:18" ht="21" customHeight="1" x14ac:dyDescent="0.2">
      <c r="A14" s="69" t="s">
        <v>24</v>
      </c>
      <c r="B14" s="70">
        <f t="shared" si="1"/>
        <v>-116358</v>
      </c>
      <c r="C14" s="70">
        <f t="shared" si="2"/>
        <v>90862</v>
      </c>
      <c r="D14" s="70">
        <f t="shared" si="3"/>
        <v>207220</v>
      </c>
      <c r="E14" s="70">
        <f t="shared" si="4"/>
        <v>40598</v>
      </c>
      <c r="F14" s="70">
        <v>41387</v>
      </c>
      <c r="G14" s="70">
        <v>789</v>
      </c>
      <c r="H14" s="70">
        <f t="shared" si="5"/>
        <v>-3678</v>
      </c>
      <c r="I14" s="70">
        <v>24910</v>
      </c>
      <c r="J14" s="70">
        <v>28588</v>
      </c>
      <c r="K14" s="70">
        <f t="shared" si="6"/>
        <v>-56559</v>
      </c>
      <c r="L14" s="70">
        <v>2478</v>
      </c>
      <c r="M14" s="70">
        <v>59037</v>
      </c>
      <c r="N14" s="70">
        <f t="shared" si="7"/>
        <v>-96719</v>
      </c>
      <c r="O14" s="70">
        <v>22087</v>
      </c>
      <c r="P14" s="70">
        <v>118806</v>
      </c>
      <c r="Q14" s="16">
        <v>0</v>
      </c>
      <c r="R14" s="16"/>
    </row>
    <row r="15" spans="1:18" s="8" customFormat="1" ht="21" customHeight="1" x14ac:dyDescent="0.2">
      <c r="A15" s="9" t="s">
        <v>25</v>
      </c>
      <c r="B15" s="10">
        <f t="shared" si="1"/>
        <v>-122942</v>
      </c>
      <c r="C15" s="10">
        <f t="shared" si="2"/>
        <v>94481</v>
      </c>
      <c r="D15" s="10">
        <f t="shared" si="3"/>
        <v>217423</v>
      </c>
      <c r="E15" s="10">
        <f t="shared" si="4"/>
        <v>39661</v>
      </c>
      <c r="F15" s="10">
        <v>41219</v>
      </c>
      <c r="G15" s="10">
        <v>1558</v>
      </c>
      <c r="H15" s="10">
        <f t="shared" si="5"/>
        <v>-3579</v>
      </c>
      <c r="I15" s="10">
        <v>26774</v>
      </c>
      <c r="J15" s="10">
        <v>30353</v>
      </c>
      <c r="K15" s="10">
        <f t="shared" si="6"/>
        <v>-56486</v>
      </c>
      <c r="L15" s="10">
        <v>2566</v>
      </c>
      <c r="M15" s="10">
        <v>59052</v>
      </c>
      <c r="N15" s="10">
        <f t="shared" si="7"/>
        <v>-102538</v>
      </c>
      <c r="O15" s="10">
        <v>23922</v>
      </c>
      <c r="P15" s="10">
        <v>126460</v>
      </c>
      <c r="Q15" s="16">
        <v>0</v>
      </c>
      <c r="R15" s="16"/>
    </row>
    <row r="16" spans="1:18" ht="21" customHeight="1" x14ac:dyDescent="0.2">
      <c r="A16" s="69" t="s">
        <v>26</v>
      </c>
      <c r="B16" s="71">
        <f t="shared" si="1"/>
        <v>-126857</v>
      </c>
      <c r="C16" s="71">
        <f t="shared" si="2"/>
        <v>98603</v>
      </c>
      <c r="D16" s="71">
        <f t="shared" si="3"/>
        <v>225460</v>
      </c>
      <c r="E16" s="71">
        <f t="shared" si="4"/>
        <v>40727</v>
      </c>
      <c r="F16" s="71">
        <v>42736</v>
      </c>
      <c r="G16" s="71">
        <v>2009</v>
      </c>
      <c r="H16" s="71">
        <f t="shared" si="5"/>
        <v>-6212</v>
      </c>
      <c r="I16" s="71">
        <v>25636</v>
      </c>
      <c r="J16" s="71">
        <v>31848</v>
      </c>
      <c r="K16" s="71">
        <f t="shared" si="6"/>
        <v>-56161</v>
      </c>
      <c r="L16" s="71">
        <v>2589</v>
      </c>
      <c r="M16" s="71">
        <v>58750</v>
      </c>
      <c r="N16" s="71">
        <f t="shared" si="7"/>
        <v>-105211</v>
      </c>
      <c r="O16" s="71">
        <v>27642</v>
      </c>
      <c r="P16" s="71">
        <v>132853</v>
      </c>
      <c r="Q16" s="17">
        <v>6000</v>
      </c>
      <c r="R16" s="16"/>
    </row>
    <row r="17" spans="1:18" ht="21" customHeight="1" x14ac:dyDescent="0.2">
      <c r="A17" s="9" t="s">
        <v>27</v>
      </c>
      <c r="B17" s="10">
        <f t="shared" si="1"/>
        <v>-133729</v>
      </c>
      <c r="C17" s="10">
        <f t="shared" si="2"/>
        <v>103113</v>
      </c>
      <c r="D17" s="10">
        <f t="shared" si="3"/>
        <v>236842</v>
      </c>
      <c r="E17" s="10">
        <f t="shared" si="4"/>
        <v>43276</v>
      </c>
      <c r="F17" s="10">
        <v>44428</v>
      </c>
      <c r="G17" s="10">
        <v>1152</v>
      </c>
      <c r="H17" s="10">
        <f t="shared" si="5"/>
        <v>-7499</v>
      </c>
      <c r="I17" s="10">
        <v>26673</v>
      </c>
      <c r="J17" s="10">
        <v>34172</v>
      </c>
      <c r="K17" s="10">
        <f t="shared" si="6"/>
        <v>-60518</v>
      </c>
      <c r="L17" s="10">
        <v>2545</v>
      </c>
      <c r="M17" s="10">
        <v>63063</v>
      </c>
      <c r="N17" s="10">
        <f t="shared" si="7"/>
        <v>-108988</v>
      </c>
      <c r="O17" s="10">
        <v>29467</v>
      </c>
      <c r="P17" s="10">
        <v>138455</v>
      </c>
      <c r="Q17" s="16">
        <v>0</v>
      </c>
      <c r="R17" s="16"/>
    </row>
    <row r="18" spans="1:18" ht="21" customHeight="1" x14ac:dyDescent="0.2">
      <c r="A18" s="69" t="s">
        <v>28</v>
      </c>
      <c r="B18" s="70">
        <f t="shared" si="1"/>
        <v>-140708</v>
      </c>
      <c r="C18" s="70">
        <f t="shared" si="2"/>
        <v>108486</v>
      </c>
      <c r="D18" s="70">
        <f t="shared" si="3"/>
        <v>249194</v>
      </c>
      <c r="E18" s="70">
        <f t="shared" si="4"/>
        <v>45481</v>
      </c>
      <c r="F18" s="70">
        <v>47086</v>
      </c>
      <c r="G18" s="70">
        <v>1605</v>
      </c>
      <c r="H18" s="70">
        <f t="shared" si="5"/>
        <v>-10422</v>
      </c>
      <c r="I18" s="70">
        <v>26399</v>
      </c>
      <c r="J18" s="70">
        <v>36821</v>
      </c>
      <c r="K18" s="70">
        <f t="shared" si="6"/>
        <v>-61752</v>
      </c>
      <c r="L18" s="70">
        <v>2563</v>
      </c>
      <c r="M18" s="70">
        <v>64315</v>
      </c>
      <c r="N18" s="70">
        <f t="shared" si="7"/>
        <v>-114015</v>
      </c>
      <c r="O18" s="70">
        <v>32438</v>
      </c>
      <c r="P18" s="70">
        <v>146453</v>
      </c>
      <c r="Q18" s="16">
        <v>0</v>
      </c>
      <c r="R18" s="16"/>
    </row>
    <row r="19" spans="1:18" ht="21" customHeight="1" x14ac:dyDescent="0.2">
      <c r="A19" s="9" t="s">
        <v>29</v>
      </c>
      <c r="B19" s="10">
        <f t="shared" si="1"/>
        <v>-145657</v>
      </c>
      <c r="C19" s="10">
        <f t="shared" si="2"/>
        <v>112884</v>
      </c>
      <c r="D19" s="10">
        <f t="shared" si="3"/>
        <v>258541</v>
      </c>
      <c r="E19" s="10">
        <f t="shared" si="4"/>
        <v>46438</v>
      </c>
      <c r="F19" s="10">
        <v>48870</v>
      </c>
      <c r="G19" s="10">
        <v>2432</v>
      </c>
      <c r="H19" s="10">
        <f t="shared" si="5"/>
        <v>-9697</v>
      </c>
      <c r="I19" s="10">
        <v>26989</v>
      </c>
      <c r="J19" s="10">
        <v>36686</v>
      </c>
      <c r="K19" s="10">
        <f t="shared" si="6"/>
        <v>-61911</v>
      </c>
      <c r="L19" s="10">
        <v>2632</v>
      </c>
      <c r="M19" s="10">
        <v>64543</v>
      </c>
      <c r="N19" s="10">
        <f t="shared" si="7"/>
        <v>-120487</v>
      </c>
      <c r="O19" s="10">
        <v>34393</v>
      </c>
      <c r="P19" s="10">
        <v>154880</v>
      </c>
      <c r="Q19" s="16">
        <v>0</v>
      </c>
      <c r="R19" s="16"/>
    </row>
    <row r="20" spans="1:18" ht="21" customHeight="1" x14ac:dyDescent="0.2">
      <c r="A20" s="69" t="s">
        <v>30</v>
      </c>
      <c r="B20" s="71">
        <f t="shared" si="1"/>
        <v>-165193</v>
      </c>
      <c r="C20" s="71">
        <f t="shared" si="2"/>
        <v>126746</v>
      </c>
      <c r="D20" s="71">
        <f t="shared" si="3"/>
        <v>291939</v>
      </c>
      <c r="E20" s="71">
        <f t="shared" si="4"/>
        <v>47428</v>
      </c>
      <c r="F20" s="71">
        <v>48655</v>
      </c>
      <c r="G20" s="71">
        <v>1227</v>
      </c>
      <c r="H20" s="71">
        <f t="shared" si="5"/>
        <v>-13723</v>
      </c>
      <c r="I20" s="71">
        <v>29770</v>
      </c>
      <c r="J20" s="71">
        <v>43493</v>
      </c>
      <c r="K20" s="71">
        <f t="shared" si="6"/>
        <v>-65503</v>
      </c>
      <c r="L20" s="71">
        <v>2401</v>
      </c>
      <c r="M20" s="71">
        <v>67904</v>
      </c>
      <c r="N20" s="71">
        <f t="shared" si="7"/>
        <v>-133395</v>
      </c>
      <c r="O20" s="71">
        <v>45920</v>
      </c>
      <c r="P20" s="71">
        <v>179315</v>
      </c>
      <c r="Q20" s="17">
        <v>17173</v>
      </c>
      <c r="R20" s="16"/>
    </row>
    <row r="21" spans="1:18" s="8" customFormat="1" ht="21" customHeight="1" x14ac:dyDescent="0.2">
      <c r="A21" s="9" t="s">
        <v>31</v>
      </c>
      <c r="B21" s="10">
        <f t="shared" si="1"/>
        <v>-174219</v>
      </c>
      <c r="C21" s="10">
        <f t="shared" si="2"/>
        <v>133185</v>
      </c>
      <c r="D21" s="10">
        <f t="shared" si="3"/>
        <v>307404</v>
      </c>
      <c r="E21" s="10">
        <f t="shared" si="4"/>
        <v>49674</v>
      </c>
      <c r="F21" s="10">
        <v>51004</v>
      </c>
      <c r="G21" s="10">
        <v>1330</v>
      </c>
      <c r="H21" s="10">
        <f t="shared" si="5"/>
        <v>-15482</v>
      </c>
      <c r="I21" s="10">
        <v>29852</v>
      </c>
      <c r="J21" s="10">
        <v>45334</v>
      </c>
      <c r="K21" s="10">
        <f t="shared" si="6"/>
        <v>-68852</v>
      </c>
      <c r="L21" s="10">
        <v>2425</v>
      </c>
      <c r="M21" s="10">
        <v>71277</v>
      </c>
      <c r="N21" s="10">
        <f t="shared" si="7"/>
        <v>-139559</v>
      </c>
      <c r="O21" s="10">
        <v>49904</v>
      </c>
      <c r="P21" s="10">
        <v>189463</v>
      </c>
      <c r="Q21" s="16">
        <v>0</v>
      </c>
      <c r="R21" s="16"/>
    </row>
    <row r="22" spans="1:18" ht="21" customHeight="1" x14ac:dyDescent="0.2">
      <c r="A22" s="69" t="s">
        <v>32</v>
      </c>
      <c r="B22" s="70">
        <f t="shared" si="1"/>
        <v>-191455</v>
      </c>
      <c r="C22" s="70">
        <f t="shared" si="2"/>
        <v>139361</v>
      </c>
      <c r="D22" s="70">
        <f t="shared" si="3"/>
        <v>330816</v>
      </c>
      <c r="E22" s="70">
        <f t="shared" si="4"/>
        <v>51232</v>
      </c>
      <c r="F22" s="70">
        <v>54662</v>
      </c>
      <c r="G22" s="70">
        <v>3430</v>
      </c>
      <c r="H22" s="70">
        <f t="shared" si="5"/>
        <v>-24387</v>
      </c>
      <c r="I22" s="70">
        <v>27349</v>
      </c>
      <c r="J22" s="70">
        <v>51736</v>
      </c>
      <c r="K22" s="70">
        <f t="shared" si="6"/>
        <v>-69135</v>
      </c>
      <c r="L22" s="70">
        <v>2519</v>
      </c>
      <c r="M22" s="70">
        <v>71654</v>
      </c>
      <c r="N22" s="70">
        <f t="shared" si="7"/>
        <v>-149165</v>
      </c>
      <c r="O22" s="70">
        <v>54831</v>
      </c>
      <c r="P22" s="70">
        <v>203996</v>
      </c>
      <c r="Q22" s="16">
        <v>0</v>
      </c>
      <c r="R22" s="16"/>
    </row>
    <row r="23" spans="1:18" ht="21" customHeight="1" x14ac:dyDescent="0.2">
      <c r="A23" s="9" t="s">
        <v>33</v>
      </c>
      <c r="B23" s="10">
        <f t="shared" si="1"/>
        <v>-206774</v>
      </c>
      <c r="C23" s="10">
        <f t="shared" si="2"/>
        <v>152057</v>
      </c>
      <c r="D23" s="10">
        <f t="shared" si="3"/>
        <v>358831</v>
      </c>
      <c r="E23" s="10">
        <f t="shared" si="4"/>
        <v>54779</v>
      </c>
      <c r="F23" s="10">
        <v>58542</v>
      </c>
      <c r="G23" s="10">
        <v>3763</v>
      </c>
      <c r="H23" s="10">
        <f t="shared" si="5"/>
        <v>-29707</v>
      </c>
      <c r="I23" s="10">
        <v>29487</v>
      </c>
      <c r="J23" s="10">
        <v>59194</v>
      </c>
      <c r="K23" s="10">
        <f t="shared" si="6"/>
        <v>-70595</v>
      </c>
      <c r="L23" s="10">
        <v>2601</v>
      </c>
      <c r="M23" s="10">
        <v>73196</v>
      </c>
      <c r="N23" s="10">
        <f t="shared" si="7"/>
        <v>-161251</v>
      </c>
      <c r="O23" s="10">
        <v>61427</v>
      </c>
      <c r="P23" s="10">
        <v>222678</v>
      </c>
      <c r="Q23" s="16">
        <v>0</v>
      </c>
      <c r="R23" s="16"/>
    </row>
    <row r="24" spans="1:18" ht="21" customHeight="1" x14ac:dyDescent="0.2">
      <c r="A24" s="69" t="s">
        <v>34</v>
      </c>
      <c r="B24" s="71">
        <f t="shared" si="1"/>
        <v>-240053</v>
      </c>
      <c r="C24" s="71">
        <f t="shared" si="2"/>
        <v>168539</v>
      </c>
      <c r="D24" s="71">
        <f t="shared" si="3"/>
        <v>408592</v>
      </c>
      <c r="E24" s="71">
        <f t="shared" si="4"/>
        <v>57649</v>
      </c>
      <c r="F24" s="71">
        <v>65929</v>
      </c>
      <c r="G24" s="71">
        <v>8280</v>
      </c>
      <c r="H24" s="71">
        <f t="shared" si="5"/>
        <v>-39828</v>
      </c>
      <c r="I24" s="71">
        <v>30587</v>
      </c>
      <c r="J24" s="71">
        <v>70415</v>
      </c>
      <c r="K24" s="71">
        <f t="shared" si="6"/>
        <v>-75623</v>
      </c>
      <c r="L24" s="71">
        <v>2847</v>
      </c>
      <c r="M24" s="71">
        <v>78470</v>
      </c>
      <c r="N24" s="71">
        <f t="shared" si="7"/>
        <v>-182251</v>
      </c>
      <c r="O24" s="71">
        <v>69176</v>
      </c>
      <c r="P24" s="71">
        <v>251427</v>
      </c>
      <c r="Q24" s="17">
        <v>18983</v>
      </c>
      <c r="R24" s="16"/>
    </row>
    <row r="25" spans="1:18" ht="21" customHeight="1" x14ac:dyDescent="0.2">
      <c r="A25" s="9" t="s">
        <v>35</v>
      </c>
      <c r="B25" s="10">
        <f t="shared" si="1"/>
        <v>-273117</v>
      </c>
      <c r="C25" s="10">
        <f t="shared" si="2"/>
        <v>190160</v>
      </c>
      <c r="D25" s="10">
        <f t="shared" si="3"/>
        <v>463277</v>
      </c>
      <c r="E25" s="10">
        <f t="shared" si="4"/>
        <v>59819</v>
      </c>
      <c r="F25" s="10">
        <v>77208</v>
      </c>
      <c r="G25" s="10">
        <v>17389</v>
      </c>
      <c r="H25" s="10">
        <f t="shared" si="5"/>
        <v>-44365</v>
      </c>
      <c r="I25" s="10">
        <v>34212</v>
      </c>
      <c r="J25" s="10">
        <v>78577</v>
      </c>
      <c r="K25" s="10">
        <f t="shared" si="6"/>
        <v>-78132</v>
      </c>
      <c r="L25" s="10">
        <v>3056</v>
      </c>
      <c r="M25" s="10">
        <v>81188</v>
      </c>
      <c r="N25" s="10">
        <f t="shared" si="7"/>
        <v>-210439</v>
      </c>
      <c r="O25" s="10">
        <v>75684</v>
      </c>
      <c r="P25" s="10">
        <v>286123</v>
      </c>
      <c r="Q25" s="16">
        <v>0</v>
      </c>
      <c r="R25" s="16"/>
    </row>
    <row r="26" spans="1:18" ht="21" customHeight="1" x14ac:dyDescent="0.2">
      <c r="A26" s="69" t="s">
        <v>36</v>
      </c>
      <c r="B26" s="70">
        <f t="shared" si="1"/>
        <v>-291841</v>
      </c>
      <c r="C26" s="70">
        <f t="shared" si="2"/>
        <v>198659</v>
      </c>
      <c r="D26" s="70">
        <f t="shared" si="3"/>
        <v>490500</v>
      </c>
      <c r="E26" s="70">
        <f t="shared" si="4"/>
        <v>65489</v>
      </c>
      <c r="F26" s="70">
        <v>82632</v>
      </c>
      <c r="G26" s="70">
        <v>17143</v>
      </c>
      <c r="H26" s="70">
        <f t="shared" si="5"/>
        <v>-55650</v>
      </c>
      <c r="I26" s="70">
        <v>32000</v>
      </c>
      <c r="J26" s="70">
        <v>87650</v>
      </c>
      <c r="K26" s="70">
        <f t="shared" si="6"/>
        <v>-81288</v>
      </c>
      <c r="L26" s="70">
        <v>3030</v>
      </c>
      <c r="M26" s="70">
        <v>84318</v>
      </c>
      <c r="N26" s="70">
        <f t="shared" si="7"/>
        <v>-220392</v>
      </c>
      <c r="O26" s="70">
        <v>80997</v>
      </c>
      <c r="P26" s="70">
        <v>301389</v>
      </c>
      <c r="Q26" s="16">
        <v>0</v>
      </c>
      <c r="R26" s="16"/>
    </row>
    <row r="27" spans="1:18" ht="21" customHeight="1" x14ac:dyDescent="0.2">
      <c r="A27" s="9" t="s">
        <v>37</v>
      </c>
      <c r="B27" s="10">
        <f t="shared" si="1"/>
        <v>-266256</v>
      </c>
      <c r="C27" s="10">
        <f t="shared" si="2"/>
        <v>180750</v>
      </c>
      <c r="D27" s="10">
        <f t="shared" si="3"/>
        <v>447006</v>
      </c>
      <c r="E27" s="10">
        <f t="shared" si="4"/>
        <v>62585</v>
      </c>
      <c r="F27" s="10">
        <v>74306</v>
      </c>
      <c r="G27" s="10">
        <v>11721</v>
      </c>
      <c r="H27" s="10">
        <f t="shared" si="5"/>
        <v>-59909</v>
      </c>
      <c r="I27" s="10">
        <v>27263</v>
      </c>
      <c r="J27" s="10">
        <v>87172</v>
      </c>
      <c r="K27" s="10">
        <f t="shared" si="6"/>
        <v>-72124</v>
      </c>
      <c r="L27" s="10">
        <v>2825</v>
      </c>
      <c r="M27" s="10">
        <v>74949</v>
      </c>
      <c r="N27" s="10">
        <f t="shared" si="7"/>
        <v>-196808</v>
      </c>
      <c r="O27" s="10">
        <v>76356</v>
      </c>
      <c r="P27" s="10">
        <v>273164</v>
      </c>
      <c r="Q27" s="16">
        <v>0</v>
      </c>
      <c r="R27" s="16"/>
    </row>
    <row r="28" spans="1:18" ht="21" customHeight="1" x14ac:dyDescent="0.2">
      <c r="A28" s="69" t="s">
        <v>38</v>
      </c>
      <c r="B28" s="71">
        <f t="shared" si="1"/>
        <v>-241331</v>
      </c>
      <c r="C28" s="71">
        <f t="shared" si="2"/>
        <v>147823</v>
      </c>
      <c r="D28" s="71">
        <f t="shared" si="3"/>
        <v>389154</v>
      </c>
      <c r="E28" s="71">
        <f t="shared" si="4"/>
        <v>59841</v>
      </c>
      <c r="F28" s="71">
        <v>62250</v>
      </c>
      <c r="G28" s="71">
        <v>2409</v>
      </c>
      <c r="H28" s="71">
        <f t="shared" si="5"/>
        <v>-63519</v>
      </c>
      <c r="I28" s="71">
        <v>20917</v>
      </c>
      <c r="J28" s="71">
        <v>84436</v>
      </c>
      <c r="K28" s="71">
        <f t="shared" si="6"/>
        <v>-64332</v>
      </c>
      <c r="L28" s="71">
        <v>2629</v>
      </c>
      <c r="M28" s="71">
        <v>66961</v>
      </c>
      <c r="N28" s="71">
        <f t="shared" si="7"/>
        <v>-173321</v>
      </c>
      <c r="O28" s="71">
        <v>62027</v>
      </c>
      <c r="P28" s="71">
        <v>235348</v>
      </c>
      <c r="Q28" s="17">
        <v>25931</v>
      </c>
      <c r="R28" s="16"/>
    </row>
    <row r="29" spans="1:18" ht="21" customHeight="1" x14ac:dyDescent="0.2">
      <c r="A29" s="9" t="s">
        <v>39</v>
      </c>
      <c r="B29" s="10">
        <f t="shared" si="1"/>
        <v>-214154</v>
      </c>
      <c r="C29" s="10">
        <f t="shared" si="2"/>
        <v>135693</v>
      </c>
      <c r="D29" s="10">
        <f t="shared" si="3"/>
        <v>349847</v>
      </c>
      <c r="E29" s="10">
        <f t="shared" si="4"/>
        <v>59044</v>
      </c>
      <c r="F29" s="10">
        <v>61316</v>
      </c>
      <c r="G29" s="10">
        <v>2272</v>
      </c>
      <c r="H29" s="10">
        <f t="shared" si="5"/>
        <v>-58418</v>
      </c>
      <c r="I29" s="10">
        <v>14531</v>
      </c>
      <c r="J29" s="10">
        <v>72949</v>
      </c>
      <c r="K29" s="10">
        <f t="shared" si="6"/>
        <v>-60144</v>
      </c>
      <c r="L29" s="10">
        <v>2581</v>
      </c>
      <c r="M29" s="10">
        <v>62725</v>
      </c>
      <c r="N29" s="10">
        <f t="shared" si="7"/>
        <v>-154636</v>
      </c>
      <c r="O29" s="10">
        <v>57265</v>
      </c>
      <c r="P29" s="10">
        <v>211901</v>
      </c>
      <c r="Q29" s="16">
        <v>0</v>
      </c>
      <c r="R29" s="16"/>
    </row>
    <row r="30" spans="1:18" ht="21" customHeight="1" x14ac:dyDescent="0.2">
      <c r="A30" s="69" t="s">
        <v>40</v>
      </c>
      <c r="B30" s="70">
        <f t="shared" si="1"/>
        <v>-241229</v>
      </c>
      <c r="C30" s="70">
        <f t="shared" si="2"/>
        <v>151449</v>
      </c>
      <c r="D30" s="70">
        <f t="shared" si="3"/>
        <v>392678</v>
      </c>
      <c r="E30" s="70">
        <f t="shared" si="4"/>
        <v>63980</v>
      </c>
      <c r="F30" s="70">
        <v>67227</v>
      </c>
      <c r="G30" s="70">
        <v>3247</v>
      </c>
      <c r="H30" s="70">
        <f t="shared" si="5"/>
        <v>-64703</v>
      </c>
      <c r="I30" s="70">
        <v>14860</v>
      </c>
      <c r="J30" s="70">
        <v>79563</v>
      </c>
      <c r="K30" s="70">
        <f t="shared" si="6"/>
        <v>-66643</v>
      </c>
      <c r="L30" s="70">
        <v>2663</v>
      </c>
      <c r="M30" s="70">
        <v>69306</v>
      </c>
      <c r="N30" s="70">
        <f t="shared" si="7"/>
        <v>-173863</v>
      </c>
      <c r="O30" s="70">
        <v>66699</v>
      </c>
      <c r="P30" s="70">
        <v>240562</v>
      </c>
      <c r="Q30" s="16">
        <v>0</v>
      </c>
      <c r="R30" s="16"/>
    </row>
    <row r="31" spans="1:18" ht="21" customHeight="1" x14ac:dyDescent="0.2">
      <c r="A31" s="9" t="s">
        <v>41</v>
      </c>
      <c r="B31" s="10">
        <f t="shared" si="1"/>
        <v>-270347</v>
      </c>
      <c r="C31" s="10">
        <f t="shared" si="2"/>
        <v>169846</v>
      </c>
      <c r="D31" s="10">
        <f t="shared" si="3"/>
        <v>440193</v>
      </c>
      <c r="E31" s="10">
        <f t="shared" si="4"/>
        <v>73038</v>
      </c>
      <c r="F31" s="10">
        <v>78266</v>
      </c>
      <c r="G31" s="10">
        <v>5228</v>
      </c>
      <c r="H31" s="10">
        <f t="shared" si="5"/>
        <v>-73085</v>
      </c>
      <c r="I31" s="10">
        <v>14389</v>
      </c>
      <c r="J31" s="10">
        <v>87474</v>
      </c>
      <c r="K31" s="10">
        <f t="shared" si="6"/>
        <v>-79753</v>
      </c>
      <c r="L31" s="10">
        <v>2796</v>
      </c>
      <c r="M31" s="10">
        <v>82549</v>
      </c>
      <c r="N31" s="10">
        <f t="shared" si="7"/>
        <v>-190547</v>
      </c>
      <c r="O31" s="10">
        <v>74395</v>
      </c>
      <c r="P31" s="10">
        <v>264942</v>
      </c>
      <c r="Q31" s="16">
        <v>0</v>
      </c>
      <c r="R31" s="16"/>
    </row>
    <row r="32" spans="1:18" ht="21" customHeight="1" x14ac:dyDescent="0.2">
      <c r="A32" s="69" t="s">
        <v>42</v>
      </c>
      <c r="B32" s="71">
        <f t="shared" si="1"/>
        <v>-276036</v>
      </c>
      <c r="C32" s="71">
        <f t="shared" si="2"/>
        <v>169074</v>
      </c>
      <c r="D32" s="71">
        <f t="shared" si="3"/>
        <v>445110</v>
      </c>
      <c r="E32" s="71">
        <f t="shared" si="4"/>
        <v>74293</v>
      </c>
      <c r="F32" s="71">
        <v>79667</v>
      </c>
      <c r="G32" s="71">
        <v>5374</v>
      </c>
      <c r="H32" s="71">
        <f t="shared" si="5"/>
        <v>-76142</v>
      </c>
      <c r="I32" s="71">
        <v>12039</v>
      </c>
      <c r="J32" s="71">
        <v>88181</v>
      </c>
      <c r="K32" s="71">
        <f t="shared" si="6"/>
        <v>-84047</v>
      </c>
      <c r="L32" s="71">
        <v>2799</v>
      </c>
      <c r="M32" s="71">
        <v>86846</v>
      </c>
      <c r="N32" s="71">
        <f t="shared" si="7"/>
        <v>-190140</v>
      </c>
      <c r="O32" s="71">
        <v>74569</v>
      </c>
      <c r="P32" s="71">
        <v>264709</v>
      </c>
      <c r="Q32" s="17">
        <v>28703</v>
      </c>
      <c r="R32" s="16"/>
    </row>
    <row r="33" spans="1:18" ht="21" customHeight="1" x14ac:dyDescent="0.2">
      <c r="A33" s="9" t="s">
        <v>43</v>
      </c>
      <c r="B33" s="10">
        <f t="shared" si="1"/>
        <v>-275485</v>
      </c>
      <c r="C33" s="10">
        <f t="shared" si="2"/>
        <v>185150</v>
      </c>
      <c r="D33" s="10">
        <f t="shared" si="3"/>
        <v>460635</v>
      </c>
      <c r="E33" s="10">
        <f t="shared" si="4"/>
        <v>78913</v>
      </c>
      <c r="F33" s="10">
        <v>85310</v>
      </c>
      <c r="G33" s="10">
        <v>6397</v>
      </c>
      <c r="H33" s="10">
        <f t="shared" si="5"/>
        <v>-88491</v>
      </c>
      <c r="I33" s="10">
        <v>14115</v>
      </c>
      <c r="J33" s="10">
        <v>102606</v>
      </c>
      <c r="K33" s="10">
        <f t="shared" si="6"/>
        <v>-91793</v>
      </c>
      <c r="L33" s="10">
        <v>6764</v>
      </c>
      <c r="M33" s="10">
        <v>98557</v>
      </c>
      <c r="N33" s="10">
        <f t="shared" si="7"/>
        <v>-174114</v>
      </c>
      <c r="O33" s="10">
        <v>78961</v>
      </c>
      <c r="P33" s="10">
        <v>253075</v>
      </c>
      <c r="Q33" s="16">
        <v>0</v>
      </c>
      <c r="R33" s="16"/>
    </row>
    <row r="34" spans="1:18" ht="21" customHeight="1" x14ac:dyDescent="0.2">
      <c r="A34" s="69" t="s">
        <v>44</v>
      </c>
      <c r="B34" s="70">
        <f t="shared" si="1"/>
        <v>-238231</v>
      </c>
      <c r="C34" s="70">
        <f t="shared" si="2"/>
        <v>181386</v>
      </c>
      <c r="D34" s="70">
        <f t="shared" si="3"/>
        <v>419617</v>
      </c>
      <c r="E34" s="70">
        <f t="shared" si="4"/>
        <v>79487</v>
      </c>
      <c r="F34" s="70">
        <v>85498</v>
      </c>
      <c r="G34" s="70">
        <v>6011</v>
      </c>
      <c r="H34" s="70">
        <f t="shared" si="5"/>
        <v>-78686</v>
      </c>
      <c r="I34" s="70">
        <v>14347</v>
      </c>
      <c r="J34" s="70">
        <v>93033</v>
      </c>
      <c r="K34" s="70">
        <f t="shared" si="6"/>
        <v>-81593</v>
      </c>
      <c r="L34" s="70">
        <v>6027</v>
      </c>
      <c r="M34" s="70">
        <v>87620</v>
      </c>
      <c r="N34" s="70">
        <f t="shared" si="7"/>
        <v>-157439</v>
      </c>
      <c r="O34" s="70">
        <v>75514</v>
      </c>
      <c r="P34" s="70">
        <v>232953</v>
      </c>
      <c r="Q34" s="16">
        <v>0</v>
      </c>
      <c r="R34" s="16"/>
    </row>
    <row r="35" spans="1:18" ht="21" customHeight="1" x14ac:dyDescent="0.2">
      <c r="A35" s="9" t="s">
        <v>45</v>
      </c>
      <c r="B35" s="10">
        <f t="shared" si="1"/>
        <v>-296027</v>
      </c>
      <c r="C35" s="10">
        <f t="shared" si="2"/>
        <v>207547</v>
      </c>
      <c r="D35" s="10">
        <f t="shared" si="3"/>
        <v>503574</v>
      </c>
      <c r="E35" s="10">
        <f t="shared" si="4"/>
        <v>90026</v>
      </c>
      <c r="F35" s="10">
        <v>98682</v>
      </c>
      <c r="G35" s="10">
        <v>8656</v>
      </c>
      <c r="H35" s="10">
        <f t="shared" si="5"/>
        <v>-93868</v>
      </c>
      <c r="I35" s="10">
        <v>14209</v>
      </c>
      <c r="J35" s="10">
        <v>108077</v>
      </c>
      <c r="K35" s="10">
        <f t="shared" si="6"/>
        <v>-104351</v>
      </c>
      <c r="L35" s="10">
        <v>7264</v>
      </c>
      <c r="M35" s="10">
        <v>111615</v>
      </c>
      <c r="N35" s="10">
        <f t="shared" si="7"/>
        <v>-187834</v>
      </c>
      <c r="O35" s="10">
        <v>87392</v>
      </c>
      <c r="P35" s="10">
        <v>275226</v>
      </c>
      <c r="Q35" s="16">
        <v>0</v>
      </c>
      <c r="R35" s="16"/>
    </row>
    <row r="36" spans="1:18" ht="21" customHeight="1" x14ac:dyDescent="0.2">
      <c r="A36" s="69" t="s">
        <v>46</v>
      </c>
      <c r="B36" s="71">
        <f t="shared" si="1"/>
        <v>-310064</v>
      </c>
      <c r="C36" s="71">
        <f t="shared" si="2"/>
        <v>212602</v>
      </c>
      <c r="D36" s="71">
        <f t="shared" si="3"/>
        <v>522666</v>
      </c>
      <c r="E36" s="71">
        <f t="shared" si="4"/>
        <v>86662</v>
      </c>
      <c r="F36" s="71">
        <v>93557</v>
      </c>
      <c r="G36" s="71">
        <v>6895</v>
      </c>
      <c r="H36" s="71">
        <f t="shared" si="5"/>
        <v>-98292</v>
      </c>
      <c r="I36" s="71">
        <v>15709</v>
      </c>
      <c r="J36" s="71">
        <v>114001</v>
      </c>
      <c r="K36" s="71">
        <f t="shared" si="6"/>
        <v>-101443</v>
      </c>
      <c r="L36" s="71">
        <v>9796</v>
      </c>
      <c r="M36" s="71">
        <v>111239</v>
      </c>
      <c r="N36" s="71">
        <f t="shared" si="7"/>
        <v>-196991</v>
      </c>
      <c r="O36" s="71">
        <v>93540</v>
      </c>
      <c r="P36" s="71">
        <v>290531</v>
      </c>
      <c r="Q36" s="17">
        <v>33718</v>
      </c>
      <c r="R36" s="16"/>
    </row>
    <row r="37" spans="1:18" ht="21" customHeight="1" x14ac:dyDescent="0.2">
      <c r="A37" s="9" t="s">
        <v>47</v>
      </c>
      <c r="B37" s="10">
        <f t="shared" si="1"/>
        <v>-335352</v>
      </c>
      <c r="C37" s="10">
        <f t="shared" si="2"/>
        <v>237414</v>
      </c>
      <c r="D37" s="10">
        <f t="shared" si="3"/>
        <v>572766</v>
      </c>
      <c r="E37" s="10">
        <f t="shared" si="4"/>
        <v>95921</v>
      </c>
      <c r="F37" s="10">
        <v>106674</v>
      </c>
      <c r="G37" s="10">
        <v>10753</v>
      </c>
      <c r="H37" s="10">
        <f t="shared" si="5"/>
        <v>-101895</v>
      </c>
      <c r="I37" s="10">
        <v>16812</v>
      </c>
      <c r="J37" s="10">
        <v>118707</v>
      </c>
      <c r="K37" s="10">
        <f t="shared" si="6"/>
        <v>-114194</v>
      </c>
      <c r="L37" s="10">
        <v>9044</v>
      </c>
      <c r="M37" s="10">
        <v>123238</v>
      </c>
      <c r="N37" s="10">
        <f t="shared" si="7"/>
        <v>-215184</v>
      </c>
      <c r="O37" s="10">
        <v>104884</v>
      </c>
      <c r="P37" s="10">
        <v>320068</v>
      </c>
      <c r="Q37" s="17">
        <v>0</v>
      </c>
      <c r="R37" s="16"/>
    </row>
    <row r="38" spans="1:18" ht="21" customHeight="1" x14ac:dyDescent="0.2">
      <c r="A38" s="69" t="s">
        <v>48</v>
      </c>
      <c r="B38" s="70">
        <f t="shared" si="1"/>
        <v>-352763</v>
      </c>
      <c r="C38" s="70">
        <f t="shared" si="2"/>
        <v>242743</v>
      </c>
      <c r="D38" s="70">
        <f t="shared" si="3"/>
        <v>595506</v>
      </c>
      <c r="E38" s="70">
        <f t="shared" si="4"/>
        <v>100923</v>
      </c>
      <c r="F38" s="70">
        <v>109191</v>
      </c>
      <c r="G38" s="70">
        <v>8268</v>
      </c>
      <c r="H38" s="70">
        <f t="shared" si="5"/>
        <v>-114545</v>
      </c>
      <c r="I38" s="70">
        <v>15519</v>
      </c>
      <c r="J38" s="70">
        <v>130064</v>
      </c>
      <c r="K38" s="70">
        <f t="shared" si="6"/>
        <v>-120221</v>
      </c>
      <c r="L38" s="70">
        <v>7594</v>
      </c>
      <c r="M38" s="70">
        <v>127815</v>
      </c>
      <c r="N38" s="70">
        <f t="shared" si="7"/>
        <v>-218920</v>
      </c>
      <c r="O38" s="70">
        <v>110439</v>
      </c>
      <c r="P38" s="70">
        <v>329359</v>
      </c>
      <c r="Q38" s="17">
        <v>0</v>
      </c>
      <c r="R38" s="16"/>
    </row>
    <row r="39" spans="1:18" ht="21" customHeight="1" x14ac:dyDescent="0.2">
      <c r="A39" s="9" t="s">
        <v>49</v>
      </c>
      <c r="B39" s="10">
        <f t="shared" si="1"/>
        <v>-294890</v>
      </c>
      <c r="C39" s="10">
        <f t="shared" si="2"/>
        <v>225133</v>
      </c>
      <c r="D39" s="10">
        <f t="shared" si="3"/>
        <v>520023</v>
      </c>
      <c r="E39" s="10">
        <f t="shared" si="4"/>
        <v>93838</v>
      </c>
      <c r="F39" s="10">
        <v>100382</v>
      </c>
      <c r="G39" s="10">
        <v>6544</v>
      </c>
      <c r="H39" s="10">
        <f t="shared" si="5"/>
        <v>-89815</v>
      </c>
      <c r="I39" s="10">
        <v>18644</v>
      </c>
      <c r="J39" s="10">
        <v>108459</v>
      </c>
      <c r="K39" s="10">
        <f t="shared" si="6"/>
        <v>-113098</v>
      </c>
      <c r="L39" s="10">
        <v>7367</v>
      </c>
      <c r="M39" s="10">
        <v>120465</v>
      </c>
      <c r="N39" s="10">
        <f t="shared" si="7"/>
        <v>-185815</v>
      </c>
      <c r="O39" s="10">
        <v>98740</v>
      </c>
      <c r="P39" s="10">
        <v>284555</v>
      </c>
      <c r="Q39" s="17">
        <v>0</v>
      </c>
      <c r="R39" s="16"/>
    </row>
    <row r="40" spans="1:18" ht="21" customHeight="1" x14ac:dyDescent="0.2">
      <c r="A40" s="69" t="s">
        <v>50</v>
      </c>
      <c r="B40" s="71">
        <f t="shared" si="1"/>
        <v>-278994</v>
      </c>
      <c r="C40" s="71">
        <f t="shared" si="2"/>
        <v>219107</v>
      </c>
      <c r="D40" s="71">
        <f t="shared" si="3"/>
        <v>498101</v>
      </c>
      <c r="E40" s="71">
        <f t="shared" si="4"/>
        <v>92868</v>
      </c>
      <c r="F40" s="71">
        <v>97908</v>
      </c>
      <c r="G40" s="71">
        <v>5040</v>
      </c>
      <c r="H40" s="71">
        <f t="shared" si="5"/>
        <v>-83889</v>
      </c>
      <c r="I40" s="71">
        <v>18249</v>
      </c>
      <c r="J40" s="71">
        <v>102138</v>
      </c>
      <c r="K40" s="71">
        <f t="shared" si="6"/>
        <v>-106026</v>
      </c>
      <c r="L40" s="71">
        <v>10165</v>
      </c>
      <c r="M40" s="71">
        <v>116191</v>
      </c>
      <c r="N40" s="71">
        <f t="shared" si="7"/>
        <v>-181947</v>
      </c>
      <c r="O40" s="71">
        <v>92785</v>
      </c>
      <c r="P40" s="71">
        <v>274732</v>
      </c>
      <c r="Q40" s="17">
        <v>44515</v>
      </c>
      <c r="R40" s="16"/>
    </row>
    <row r="41" spans="1:18" ht="21" customHeight="1" x14ac:dyDescent="0.2">
      <c r="A41" s="9" t="s">
        <v>51</v>
      </c>
      <c r="B41" s="10">
        <f t="shared" si="1"/>
        <v>-323848</v>
      </c>
      <c r="C41" s="10">
        <f t="shared" si="2"/>
        <v>225855</v>
      </c>
      <c r="D41" s="10">
        <f t="shared" si="3"/>
        <v>549703</v>
      </c>
      <c r="E41" s="10">
        <f t="shared" si="4"/>
        <v>93038</v>
      </c>
      <c r="F41" s="10">
        <v>99768</v>
      </c>
      <c r="G41" s="10">
        <v>6730</v>
      </c>
      <c r="H41" s="10">
        <f t="shared" si="5"/>
        <v>-92953</v>
      </c>
      <c r="I41" s="10">
        <v>14898</v>
      </c>
      <c r="J41" s="10">
        <v>107851</v>
      </c>
      <c r="K41" s="10">
        <f t="shared" si="6"/>
        <v>-125839</v>
      </c>
      <c r="L41" s="10">
        <v>9014</v>
      </c>
      <c r="M41" s="10">
        <v>134853</v>
      </c>
      <c r="N41" s="10">
        <f t="shared" si="7"/>
        <v>-198094</v>
      </c>
      <c r="O41" s="10">
        <v>102175</v>
      </c>
      <c r="P41" s="10">
        <v>300269</v>
      </c>
      <c r="R41" s="16"/>
    </row>
    <row r="42" spans="1:18" ht="21" customHeight="1" x14ac:dyDescent="0.2">
      <c r="A42" s="69" t="s">
        <v>52</v>
      </c>
      <c r="B42" s="70">
        <f t="shared" si="1"/>
        <v>-296806</v>
      </c>
      <c r="C42" s="70">
        <f t="shared" si="2"/>
        <v>219055</v>
      </c>
      <c r="D42" s="70">
        <f t="shared" si="3"/>
        <v>515861</v>
      </c>
      <c r="E42" s="70">
        <f t="shared" si="4"/>
        <v>93881</v>
      </c>
      <c r="F42" s="70">
        <v>101430</v>
      </c>
      <c r="G42" s="70">
        <v>7549</v>
      </c>
      <c r="H42" s="70">
        <f t="shared" si="5"/>
        <v>-83716</v>
      </c>
      <c r="I42" s="70">
        <v>15800</v>
      </c>
      <c r="J42" s="70">
        <v>99516</v>
      </c>
      <c r="K42" s="70">
        <f t="shared" si="6"/>
        <v>-121865</v>
      </c>
      <c r="L42" s="70">
        <v>6968</v>
      </c>
      <c r="M42" s="70">
        <v>128833</v>
      </c>
      <c r="N42" s="70">
        <f t="shared" si="7"/>
        <v>-185106</v>
      </c>
      <c r="O42" s="70">
        <v>94857</v>
      </c>
      <c r="P42" s="70">
        <v>279963</v>
      </c>
      <c r="R42" s="16"/>
    </row>
    <row r="43" spans="1:18" ht="21" customHeight="1" x14ac:dyDescent="0.2">
      <c r="A43" s="9" t="s">
        <v>53</v>
      </c>
      <c r="B43" s="10">
        <f t="shared" si="1"/>
        <v>-321260</v>
      </c>
      <c r="C43" s="10">
        <f t="shared" si="2"/>
        <v>233145</v>
      </c>
      <c r="D43" s="10">
        <f t="shared" si="3"/>
        <v>554405</v>
      </c>
      <c r="E43" s="10">
        <f t="shared" si="4"/>
        <v>98453</v>
      </c>
      <c r="F43" s="10">
        <v>105822</v>
      </c>
      <c r="G43" s="10">
        <v>7369</v>
      </c>
      <c r="H43" s="10">
        <f t="shared" si="5"/>
        <v>-87255</v>
      </c>
      <c r="I43" s="10">
        <v>18487</v>
      </c>
      <c r="J43" s="10">
        <v>105742</v>
      </c>
      <c r="K43" s="10">
        <f t="shared" si="6"/>
        <v>-135772</v>
      </c>
      <c r="L43" s="10">
        <v>6881</v>
      </c>
      <c r="M43" s="10">
        <v>142653</v>
      </c>
      <c r="N43" s="10">
        <f t="shared" si="7"/>
        <v>-196686</v>
      </c>
      <c r="O43" s="10">
        <v>101955</v>
      </c>
      <c r="P43" s="10">
        <v>298641</v>
      </c>
      <c r="R43" s="16"/>
    </row>
    <row r="44" spans="1:18" ht="21" customHeight="1" x14ac:dyDescent="0.2">
      <c r="A44" s="69" t="s">
        <v>54</v>
      </c>
      <c r="B44" s="71">
        <f t="shared" si="1"/>
        <v>-335727</v>
      </c>
      <c r="C44" s="71">
        <f t="shared" si="2"/>
        <v>245319</v>
      </c>
      <c r="D44" s="71">
        <f t="shared" si="3"/>
        <v>581046</v>
      </c>
      <c r="E44" s="71">
        <f t="shared" si="4"/>
        <v>103401</v>
      </c>
      <c r="F44" s="71">
        <v>108957</v>
      </c>
      <c r="G44" s="71">
        <v>5556</v>
      </c>
      <c r="H44" s="71">
        <f t="shared" si="5"/>
        <v>-91821</v>
      </c>
      <c r="I44" s="71">
        <v>19691</v>
      </c>
      <c r="J44" s="71">
        <v>111512</v>
      </c>
      <c r="K44" s="71">
        <f t="shared" si="6"/>
        <v>-140362</v>
      </c>
      <c r="L44" s="71">
        <v>11629</v>
      </c>
      <c r="M44" s="71">
        <v>151991</v>
      </c>
      <c r="N44" s="71">
        <f t="shared" si="7"/>
        <v>-206945</v>
      </c>
      <c r="O44" s="71">
        <v>105042</v>
      </c>
      <c r="P44" s="71">
        <v>311987</v>
      </c>
      <c r="R44" s="16"/>
    </row>
    <row r="45" spans="1:18" ht="21" customHeight="1" x14ac:dyDescent="0.2">
      <c r="A45" s="9" t="s">
        <v>55</v>
      </c>
      <c r="B45" s="10">
        <f t="shared" si="1"/>
        <v>-319001</v>
      </c>
      <c r="C45" s="10">
        <f t="shared" si="2"/>
        <v>242342</v>
      </c>
      <c r="D45" s="10">
        <f t="shared" si="3"/>
        <v>561343</v>
      </c>
      <c r="E45" s="10">
        <f t="shared" si="4"/>
        <v>101657</v>
      </c>
      <c r="F45" s="10">
        <v>108911</v>
      </c>
      <c r="G45" s="10">
        <v>7254</v>
      </c>
      <c r="H45" s="10">
        <f t="shared" si="5"/>
        <v>-88155</v>
      </c>
      <c r="I45" s="10">
        <v>16638</v>
      </c>
      <c r="J45" s="10">
        <v>104793</v>
      </c>
      <c r="K45" s="10">
        <f t="shared" si="6"/>
        <v>-137007</v>
      </c>
      <c r="L45" s="10">
        <v>11531</v>
      </c>
      <c r="M45" s="10">
        <v>148538</v>
      </c>
      <c r="N45" s="10">
        <f t="shared" si="7"/>
        <v>-195496</v>
      </c>
      <c r="O45" s="10">
        <v>105262</v>
      </c>
      <c r="P45" s="10">
        <v>300758</v>
      </c>
      <c r="R45" s="16"/>
    </row>
    <row r="46" spans="1:18" ht="21" customHeight="1" x14ac:dyDescent="0.2">
      <c r="A46" s="69" t="s">
        <v>56</v>
      </c>
      <c r="B46" s="70">
        <f t="shared" si="1"/>
        <v>-320703</v>
      </c>
      <c r="C46" s="70">
        <f t="shared" si="2"/>
        <v>232802</v>
      </c>
      <c r="D46" s="70">
        <f t="shared" si="3"/>
        <v>553505</v>
      </c>
      <c r="E46" s="70">
        <f t="shared" si="4"/>
        <v>100450</v>
      </c>
      <c r="F46" s="70">
        <v>106955</v>
      </c>
      <c r="G46" s="70">
        <v>6505</v>
      </c>
      <c r="H46" s="70">
        <f t="shared" si="5"/>
        <v>-92954</v>
      </c>
      <c r="I46" s="70">
        <v>16370</v>
      </c>
      <c r="J46" s="70">
        <v>109324</v>
      </c>
      <c r="K46" s="70">
        <f t="shared" si="6"/>
        <v>-135645</v>
      </c>
      <c r="L46" s="70">
        <v>7129</v>
      </c>
      <c r="M46" s="70">
        <v>142774</v>
      </c>
      <c r="N46" s="70">
        <f t="shared" si="7"/>
        <v>-192554</v>
      </c>
      <c r="O46" s="70">
        <v>102348</v>
      </c>
      <c r="P46" s="70">
        <v>294902</v>
      </c>
      <c r="R46" s="16"/>
    </row>
    <row r="47" spans="1:18" ht="21" customHeight="1" x14ac:dyDescent="0.2">
      <c r="A47" s="9" t="s">
        <v>57</v>
      </c>
      <c r="B47" s="10">
        <f t="shared" si="1"/>
        <v>-352538</v>
      </c>
      <c r="C47" s="10">
        <f t="shared" si="2"/>
        <v>242360</v>
      </c>
      <c r="D47" s="10">
        <f t="shared" si="3"/>
        <v>594898</v>
      </c>
      <c r="E47" s="10">
        <f t="shared" si="4"/>
        <v>99800</v>
      </c>
      <c r="F47" s="10">
        <v>106905</v>
      </c>
      <c r="G47" s="10">
        <v>7105</v>
      </c>
      <c r="H47" s="10">
        <f t="shared" si="5"/>
        <v>-101865</v>
      </c>
      <c r="I47" s="10">
        <v>19731</v>
      </c>
      <c r="J47" s="10">
        <v>121596</v>
      </c>
      <c r="K47" s="10">
        <f t="shared" si="6"/>
        <v>-143038</v>
      </c>
      <c r="L47" s="10">
        <v>7109</v>
      </c>
      <c r="M47" s="10">
        <v>150147</v>
      </c>
      <c r="N47" s="10">
        <f t="shared" si="7"/>
        <v>-207435</v>
      </c>
      <c r="O47" s="10">
        <v>108615</v>
      </c>
      <c r="P47" s="10">
        <v>316050</v>
      </c>
      <c r="R47" s="16"/>
    </row>
    <row r="48" spans="1:18" ht="21" customHeight="1" x14ac:dyDescent="0.2">
      <c r="A48" s="69" t="s">
        <v>58</v>
      </c>
      <c r="B48" s="71">
        <f t="shared" si="1"/>
        <v>-372323</v>
      </c>
      <c r="C48" s="71">
        <f t="shared" si="2"/>
        <v>245799</v>
      </c>
      <c r="D48" s="71">
        <f t="shared" si="3"/>
        <v>618122</v>
      </c>
      <c r="E48" s="71">
        <f t="shared" si="4"/>
        <v>98661</v>
      </c>
      <c r="F48" s="71">
        <v>106263</v>
      </c>
      <c r="G48" s="71">
        <v>7602</v>
      </c>
      <c r="H48" s="71">
        <f t="shared" si="5"/>
        <v>-106187</v>
      </c>
      <c r="I48" s="71">
        <v>19143</v>
      </c>
      <c r="J48" s="71">
        <v>125330</v>
      </c>
      <c r="K48" s="71">
        <f t="shared" si="6"/>
        <v>-143829</v>
      </c>
      <c r="L48" s="71">
        <v>11230</v>
      </c>
      <c r="M48" s="71">
        <v>155059</v>
      </c>
      <c r="N48" s="71">
        <f t="shared" si="7"/>
        <v>-220968</v>
      </c>
      <c r="O48" s="71">
        <v>109163</v>
      </c>
      <c r="P48" s="71">
        <v>330131</v>
      </c>
      <c r="R48" s="16"/>
    </row>
    <row r="49" spans="1:18" ht="21" customHeight="1" x14ac:dyDescent="0.2">
      <c r="A49" s="9" t="s">
        <v>124</v>
      </c>
      <c r="B49" s="10">
        <f t="shared" ref="B49:B52" si="8">+C49-D49</f>
        <v>-376234</v>
      </c>
      <c r="C49" s="10">
        <f t="shared" ref="C49:C52" si="9">+F49+I49+L49+O49</f>
        <v>243477</v>
      </c>
      <c r="D49" s="10">
        <f t="shared" ref="D49:D52" si="10">+G49+J49+M49+P49</f>
        <v>619711</v>
      </c>
      <c r="E49" s="10">
        <f t="shared" ref="E49:E52" si="11">+F49-G49</f>
        <v>96511</v>
      </c>
      <c r="F49" s="10">
        <v>102892</v>
      </c>
      <c r="G49" s="10">
        <v>6381</v>
      </c>
      <c r="H49" s="10">
        <f t="shared" ref="H49:H52" si="12">+I49-J49</f>
        <v>-110991</v>
      </c>
      <c r="I49" s="10">
        <v>17725</v>
      </c>
      <c r="J49" s="10">
        <v>128716</v>
      </c>
      <c r="K49" s="10">
        <f t="shared" ref="K49:K52" si="13">+L49-M49</f>
        <v>-144531</v>
      </c>
      <c r="L49" s="10">
        <v>10190</v>
      </c>
      <c r="M49" s="10">
        <v>154721</v>
      </c>
      <c r="N49" s="10">
        <f t="shared" ref="N49:N52" si="14">+O49-P49</f>
        <v>-217223</v>
      </c>
      <c r="O49" s="10">
        <v>112670</v>
      </c>
      <c r="P49" s="10">
        <v>329893</v>
      </c>
      <c r="R49" s="16"/>
    </row>
    <row r="50" spans="1:18" ht="21" customHeight="1" x14ac:dyDescent="0.2">
      <c r="A50" s="69" t="s">
        <v>125</v>
      </c>
      <c r="B50" s="70">
        <f t="shared" si="8"/>
        <v>-378254</v>
      </c>
      <c r="C50" s="70">
        <f t="shared" si="9"/>
        <v>248618</v>
      </c>
      <c r="D50" s="70">
        <f t="shared" si="10"/>
        <v>626872</v>
      </c>
      <c r="E50" s="70">
        <f t="shared" si="11"/>
        <v>95423</v>
      </c>
      <c r="F50" s="70">
        <v>101997</v>
      </c>
      <c r="G50" s="70">
        <v>6574</v>
      </c>
      <c r="H50" s="70">
        <f t="shared" si="12"/>
        <v>-101059</v>
      </c>
      <c r="I50" s="70">
        <v>22861</v>
      </c>
      <c r="J50" s="70">
        <v>123920</v>
      </c>
      <c r="K50" s="70">
        <f t="shared" si="13"/>
        <v>-154927</v>
      </c>
      <c r="L50" s="70">
        <v>5313</v>
      </c>
      <c r="M50" s="70">
        <v>160240</v>
      </c>
      <c r="N50" s="70">
        <f t="shared" si="14"/>
        <v>-217691</v>
      </c>
      <c r="O50" s="70">
        <v>118447</v>
      </c>
      <c r="P50" s="70">
        <v>336138</v>
      </c>
      <c r="R50" s="16"/>
    </row>
    <row r="51" spans="1:18" ht="21" customHeight="1" x14ac:dyDescent="0.2">
      <c r="A51" s="9" t="s">
        <v>126</v>
      </c>
      <c r="B51" s="10">
        <f t="shared" si="8"/>
        <v>-357896</v>
      </c>
      <c r="C51" s="10">
        <f t="shared" si="9"/>
        <v>242727</v>
      </c>
      <c r="D51" s="10">
        <f t="shared" si="10"/>
        <v>600623</v>
      </c>
      <c r="E51" s="10">
        <f t="shared" si="11"/>
        <v>94066</v>
      </c>
      <c r="F51" s="10">
        <v>101763</v>
      </c>
      <c r="G51" s="10">
        <v>7697</v>
      </c>
      <c r="H51" s="10">
        <f t="shared" si="12"/>
        <v>-98409</v>
      </c>
      <c r="I51" s="10">
        <v>22698</v>
      </c>
      <c r="J51" s="10">
        <v>121107</v>
      </c>
      <c r="K51" s="10">
        <f t="shared" si="13"/>
        <v>-145471</v>
      </c>
      <c r="L51" s="10">
        <v>5679</v>
      </c>
      <c r="M51" s="10">
        <v>151150</v>
      </c>
      <c r="N51" s="10">
        <f t="shared" si="14"/>
        <v>-208082</v>
      </c>
      <c r="O51" s="10">
        <v>112587</v>
      </c>
      <c r="P51" s="10">
        <v>320669</v>
      </c>
      <c r="R51" s="16"/>
    </row>
    <row r="52" spans="1:18" ht="21" customHeight="1" x14ac:dyDescent="0.2">
      <c r="A52" s="69" t="s">
        <v>127</v>
      </c>
      <c r="B52" s="71">
        <f t="shared" si="8"/>
        <v>-333391</v>
      </c>
      <c r="C52" s="71">
        <f t="shared" si="9"/>
        <v>236866</v>
      </c>
      <c r="D52" s="71">
        <f t="shared" si="10"/>
        <v>570257</v>
      </c>
      <c r="E52" s="71">
        <f t="shared" si="11"/>
        <v>94687</v>
      </c>
      <c r="F52" s="71">
        <v>100479</v>
      </c>
      <c r="G52" s="71">
        <v>5792</v>
      </c>
      <c r="H52" s="71">
        <f t="shared" si="12"/>
        <v>-92926</v>
      </c>
      <c r="I52" s="71">
        <v>21179</v>
      </c>
      <c r="J52" s="71">
        <v>114105</v>
      </c>
      <c r="K52" s="71">
        <f t="shared" si="13"/>
        <v>-136813</v>
      </c>
      <c r="L52" s="71">
        <v>9148</v>
      </c>
      <c r="M52" s="71">
        <v>145961</v>
      </c>
      <c r="N52" s="71">
        <f t="shared" si="14"/>
        <v>-198339</v>
      </c>
      <c r="O52" s="71">
        <v>106060</v>
      </c>
      <c r="P52" s="71">
        <v>304399</v>
      </c>
      <c r="R52" s="16"/>
    </row>
    <row r="53" spans="1:18" ht="21" customHeight="1" x14ac:dyDescent="0.2">
      <c r="A53" s="9" t="s">
        <v>131</v>
      </c>
      <c r="B53" s="10">
        <f t="shared" ref="B53:B56" si="15">+C53-D53</f>
        <v>-303047</v>
      </c>
      <c r="C53" s="10">
        <f t="shared" ref="C53:C56" si="16">+F53+I53+L53+O53</f>
        <v>226520</v>
      </c>
      <c r="D53" s="10">
        <f t="shared" ref="D53:D56" si="17">+G53+J53+M53+P53</f>
        <v>529567</v>
      </c>
      <c r="E53" s="10">
        <f t="shared" ref="E53:E56" si="18">+F53-G53</f>
        <v>90776</v>
      </c>
      <c r="F53" s="10">
        <v>97163</v>
      </c>
      <c r="G53" s="10">
        <v>6387</v>
      </c>
      <c r="H53" s="10">
        <f t="shared" ref="H53:H56" si="19">+I53-J53</f>
        <v>-83266</v>
      </c>
      <c r="I53" s="10">
        <v>21091</v>
      </c>
      <c r="J53" s="10">
        <v>104357</v>
      </c>
      <c r="K53" s="10">
        <f t="shared" ref="K53:K56" si="20">+L53-M53</f>
        <v>-131732</v>
      </c>
      <c r="L53" s="10">
        <v>5341</v>
      </c>
      <c r="M53" s="10">
        <v>137073</v>
      </c>
      <c r="N53" s="10">
        <f t="shared" ref="N53:N56" si="21">+O53-P53</f>
        <v>-178825</v>
      </c>
      <c r="O53" s="10">
        <v>102925</v>
      </c>
      <c r="P53" s="10">
        <v>281750</v>
      </c>
      <c r="R53" s="16"/>
    </row>
    <row r="54" spans="1:18" ht="21" customHeight="1" x14ac:dyDescent="0.2">
      <c r="A54" s="69" t="s">
        <v>132</v>
      </c>
      <c r="B54" s="70">
        <f t="shared" si="15"/>
        <v>-307609</v>
      </c>
      <c r="C54" s="70">
        <f t="shared" si="16"/>
        <v>234655</v>
      </c>
      <c r="D54" s="70">
        <f t="shared" si="17"/>
        <v>542264</v>
      </c>
      <c r="E54" s="70">
        <f t="shared" si="18"/>
        <v>95251</v>
      </c>
      <c r="F54" s="70">
        <v>104099</v>
      </c>
      <c r="G54" s="70">
        <v>8848</v>
      </c>
      <c r="H54" s="70">
        <f t="shared" si="19"/>
        <v>-90330</v>
      </c>
      <c r="I54" s="70">
        <v>18068</v>
      </c>
      <c r="J54" s="70">
        <v>108398</v>
      </c>
      <c r="K54" s="70">
        <f t="shared" si="20"/>
        <v>-130674</v>
      </c>
      <c r="L54" s="70">
        <v>4083</v>
      </c>
      <c r="M54" s="70">
        <v>134757</v>
      </c>
      <c r="N54" s="70">
        <f t="shared" si="21"/>
        <v>-181856</v>
      </c>
      <c r="O54" s="70">
        <v>108405</v>
      </c>
      <c r="P54" s="70">
        <v>290261</v>
      </c>
      <c r="R54" s="16"/>
    </row>
    <row r="55" spans="1:18" ht="21" customHeight="1" x14ac:dyDescent="0.2">
      <c r="A55" s="9" t="s">
        <v>133</v>
      </c>
      <c r="B55" s="10">
        <f t="shared" si="15"/>
        <v>-301117</v>
      </c>
      <c r="C55" s="10">
        <f t="shared" si="16"/>
        <v>237345</v>
      </c>
      <c r="D55" s="10">
        <f t="shared" si="17"/>
        <v>538462</v>
      </c>
      <c r="E55" s="10">
        <f t="shared" si="18"/>
        <v>93899</v>
      </c>
      <c r="F55" s="10">
        <v>101510</v>
      </c>
      <c r="G55" s="10">
        <v>7611</v>
      </c>
      <c r="H55" s="10">
        <f t="shared" si="19"/>
        <v>-82033</v>
      </c>
      <c r="I55" s="10">
        <v>18908</v>
      </c>
      <c r="J55" s="10">
        <v>100941</v>
      </c>
      <c r="K55" s="10">
        <f t="shared" si="20"/>
        <v>-132700</v>
      </c>
      <c r="L55" s="10">
        <v>4998</v>
      </c>
      <c r="M55" s="10">
        <v>137698</v>
      </c>
      <c r="N55" s="10">
        <f t="shared" si="21"/>
        <v>-180283</v>
      </c>
      <c r="O55" s="10">
        <v>111929</v>
      </c>
      <c r="P55" s="10">
        <v>292212</v>
      </c>
      <c r="R55" s="16"/>
    </row>
    <row r="56" spans="1:18" ht="21" customHeight="1" x14ac:dyDescent="0.2">
      <c r="A56" s="69" t="s">
        <v>134</v>
      </c>
      <c r="B56" s="71">
        <f t="shared" si="15"/>
        <v>-279416</v>
      </c>
      <c r="C56" s="71">
        <f t="shared" si="16"/>
        <v>237730</v>
      </c>
      <c r="D56" s="71">
        <f t="shared" si="17"/>
        <v>517146</v>
      </c>
      <c r="E56" s="71">
        <f t="shared" si="18"/>
        <v>89491</v>
      </c>
      <c r="F56" s="71">
        <v>94960</v>
      </c>
      <c r="G56" s="71">
        <v>5469</v>
      </c>
      <c r="H56" s="71">
        <f t="shared" si="19"/>
        <v>-73611</v>
      </c>
      <c r="I56" s="71">
        <v>17292</v>
      </c>
      <c r="J56" s="71">
        <v>90903</v>
      </c>
      <c r="K56" s="71">
        <f t="shared" si="20"/>
        <v>-125155</v>
      </c>
      <c r="L56" s="71">
        <v>11245</v>
      </c>
      <c r="M56" s="71">
        <v>136400</v>
      </c>
      <c r="N56" s="71">
        <f t="shared" si="21"/>
        <v>-170141</v>
      </c>
      <c r="O56" s="71">
        <v>114233</v>
      </c>
      <c r="P56" s="71">
        <v>284374</v>
      </c>
      <c r="R56" s="16"/>
    </row>
    <row r="57" spans="1:18" ht="21" customHeight="1" x14ac:dyDescent="0.2">
      <c r="A57" s="9" t="s">
        <v>135</v>
      </c>
      <c r="B57" s="10">
        <f t="shared" ref="B57:B60" si="22">+C57-D57</f>
        <v>-296987</v>
      </c>
      <c r="C57" s="10">
        <f t="shared" ref="C57:C60" si="23">+F57+I57+L57+O57</f>
        <v>248884</v>
      </c>
      <c r="D57" s="10">
        <f t="shared" ref="D57:D60" si="24">+G57+J57+M57+P57</f>
        <v>545871</v>
      </c>
      <c r="E57" s="10">
        <f t="shared" ref="E57:E60" si="25">+F57-G57</f>
        <v>90521</v>
      </c>
      <c r="F57" s="10">
        <v>100570</v>
      </c>
      <c r="G57" s="10">
        <v>10049</v>
      </c>
      <c r="H57" s="10">
        <f t="shared" ref="H57:H60" si="26">+I57-J57</f>
        <v>-81516</v>
      </c>
      <c r="I57" s="10">
        <v>16434</v>
      </c>
      <c r="J57" s="10">
        <v>97950</v>
      </c>
      <c r="K57" s="10">
        <f t="shared" ref="K57:K60" si="27">+L57-M57</f>
        <v>-123348</v>
      </c>
      <c r="L57" s="10">
        <v>10030</v>
      </c>
      <c r="M57" s="10">
        <v>133378</v>
      </c>
      <c r="N57" s="10">
        <f t="shared" ref="N57:N60" si="28">+O57-P57</f>
        <v>-182644</v>
      </c>
      <c r="O57" s="10">
        <v>121850</v>
      </c>
      <c r="P57" s="10">
        <v>304494</v>
      </c>
      <c r="R57" s="16"/>
    </row>
    <row r="58" spans="1:18" ht="21" customHeight="1" x14ac:dyDescent="0.2">
      <c r="A58" s="69" t="s">
        <v>136</v>
      </c>
      <c r="B58" s="70">
        <f t="shared" si="22"/>
        <v>-277749</v>
      </c>
      <c r="C58" s="70">
        <f t="shared" si="23"/>
        <v>256803</v>
      </c>
      <c r="D58" s="70">
        <f t="shared" si="24"/>
        <v>534552</v>
      </c>
      <c r="E58" s="70">
        <f t="shared" si="25"/>
        <v>93689</v>
      </c>
      <c r="F58" s="70">
        <v>110306</v>
      </c>
      <c r="G58" s="70">
        <v>16617</v>
      </c>
      <c r="H58" s="70">
        <f t="shared" si="26"/>
        <v>-71827</v>
      </c>
      <c r="I58" s="70">
        <v>17390</v>
      </c>
      <c r="J58" s="70">
        <v>89217</v>
      </c>
      <c r="K58" s="70">
        <f t="shared" si="27"/>
        <v>-123343</v>
      </c>
      <c r="L58" s="70">
        <v>10890</v>
      </c>
      <c r="M58" s="70">
        <v>134233</v>
      </c>
      <c r="N58" s="70">
        <f t="shared" si="28"/>
        <v>-176268</v>
      </c>
      <c r="O58" s="70">
        <v>118217</v>
      </c>
      <c r="P58" s="70">
        <v>294485</v>
      </c>
      <c r="R58" s="16"/>
    </row>
    <row r="59" spans="1:18" ht="21" customHeight="1" x14ac:dyDescent="0.2">
      <c r="A59" s="9" t="s">
        <v>137</v>
      </c>
      <c r="B59" s="10">
        <f t="shared" si="22"/>
        <v>-291523</v>
      </c>
      <c r="C59" s="10">
        <f t="shared" si="23"/>
        <v>260047</v>
      </c>
      <c r="D59" s="10">
        <f t="shared" si="24"/>
        <v>551570</v>
      </c>
      <c r="E59" s="10">
        <f t="shared" si="25"/>
        <v>93864</v>
      </c>
      <c r="F59" s="10">
        <v>111956</v>
      </c>
      <c r="G59" s="10">
        <v>18092</v>
      </c>
      <c r="H59" s="10">
        <f t="shared" si="26"/>
        <v>-74530</v>
      </c>
      <c r="I59" s="10">
        <v>16347</v>
      </c>
      <c r="J59" s="10">
        <v>90877</v>
      </c>
      <c r="K59" s="10">
        <f t="shared" si="27"/>
        <v>-127490</v>
      </c>
      <c r="L59" s="10">
        <v>10719</v>
      </c>
      <c r="M59" s="10">
        <v>138209</v>
      </c>
      <c r="N59" s="10">
        <f t="shared" si="28"/>
        <v>-183367</v>
      </c>
      <c r="O59" s="10">
        <v>121025</v>
      </c>
      <c r="P59" s="10">
        <v>304392</v>
      </c>
      <c r="R59" s="16"/>
    </row>
    <row r="60" spans="1:18" ht="21" customHeight="1" x14ac:dyDescent="0.2">
      <c r="A60" s="69" t="s">
        <v>138</v>
      </c>
      <c r="B60" s="71">
        <f t="shared" si="22"/>
        <v>-264680</v>
      </c>
      <c r="C60" s="71">
        <f t="shared" si="23"/>
        <v>256622</v>
      </c>
      <c r="D60" s="71">
        <f t="shared" si="24"/>
        <v>521302</v>
      </c>
      <c r="E60" s="71">
        <f t="shared" si="25"/>
        <v>93291</v>
      </c>
      <c r="F60" s="71">
        <v>114705</v>
      </c>
      <c r="G60" s="71">
        <v>21414</v>
      </c>
      <c r="H60" s="71">
        <f t="shared" si="26"/>
        <v>-70289</v>
      </c>
      <c r="I60" s="71">
        <v>16167</v>
      </c>
      <c r="J60" s="71">
        <v>86456</v>
      </c>
      <c r="K60" s="71">
        <f t="shared" si="27"/>
        <v>-114414</v>
      </c>
      <c r="L60" s="71">
        <v>13275</v>
      </c>
      <c r="M60" s="71">
        <v>127689</v>
      </c>
      <c r="N60" s="71">
        <f t="shared" si="28"/>
        <v>-173268</v>
      </c>
      <c r="O60" s="71">
        <v>112475</v>
      </c>
      <c r="P60" s="71">
        <v>285743</v>
      </c>
      <c r="R60" s="16"/>
    </row>
    <row r="61" spans="1:18" ht="21" customHeight="1" x14ac:dyDescent="0.2">
      <c r="A61" s="9" t="s">
        <v>139</v>
      </c>
      <c r="B61" s="10">
        <f t="shared" ref="B61:B68" si="29">+C61-D61</f>
        <v>-289337</v>
      </c>
      <c r="C61" s="10">
        <f t="shared" ref="C61:C68" si="30">+F61+I61+L61+O61</f>
        <v>262763</v>
      </c>
      <c r="D61" s="10">
        <f t="shared" ref="D61:D68" si="31">+G61+J61+M61+P61</f>
        <v>552100</v>
      </c>
      <c r="E61" s="10">
        <f t="shared" ref="E61:E68" si="32">+F61-G61</f>
        <v>95588</v>
      </c>
      <c r="F61" s="10">
        <v>112022</v>
      </c>
      <c r="G61" s="10">
        <v>16434</v>
      </c>
      <c r="H61" s="10">
        <f t="shared" ref="H61:H68" si="33">+I61-J61</f>
        <v>-74391</v>
      </c>
      <c r="I61" s="10">
        <v>17340</v>
      </c>
      <c r="J61" s="10">
        <v>91731</v>
      </c>
      <c r="K61" s="10">
        <f t="shared" ref="K61:K68" si="34">+L61-M61</f>
        <v>-121581</v>
      </c>
      <c r="L61" s="10">
        <v>12199</v>
      </c>
      <c r="M61" s="10">
        <v>133780</v>
      </c>
      <c r="N61" s="10">
        <f t="shared" ref="N61:N68" si="35">+O61-P61</f>
        <v>-188953</v>
      </c>
      <c r="O61" s="10">
        <v>121202</v>
      </c>
      <c r="P61" s="10">
        <v>310155</v>
      </c>
      <c r="R61" s="16"/>
    </row>
    <row r="62" spans="1:18" ht="21" customHeight="1" x14ac:dyDescent="0.2">
      <c r="A62" s="69" t="s">
        <v>140</v>
      </c>
      <c r="B62" s="70">
        <f t="shared" si="29"/>
        <v>-317745</v>
      </c>
      <c r="C62" s="70">
        <f t="shared" si="30"/>
        <v>268031</v>
      </c>
      <c r="D62" s="70">
        <f t="shared" si="31"/>
        <v>585776</v>
      </c>
      <c r="E62" s="70">
        <f t="shared" si="32"/>
        <v>98077</v>
      </c>
      <c r="F62" s="70">
        <v>111762</v>
      </c>
      <c r="G62" s="70">
        <v>13685</v>
      </c>
      <c r="H62" s="70">
        <f t="shared" si="33"/>
        <v>-77572</v>
      </c>
      <c r="I62" s="70">
        <v>16678</v>
      </c>
      <c r="J62" s="70">
        <v>94250</v>
      </c>
      <c r="K62" s="70">
        <f t="shared" si="34"/>
        <v>-130776</v>
      </c>
      <c r="L62" s="70">
        <v>12381</v>
      </c>
      <c r="M62" s="70">
        <v>143157</v>
      </c>
      <c r="N62" s="70">
        <f t="shared" si="35"/>
        <v>-207474</v>
      </c>
      <c r="O62" s="70">
        <v>127210</v>
      </c>
      <c r="P62" s="70">
        <v>334684</v>
      </c>
      <c r="R62" s="16"/>
    </row>
    <row r="63" spans="1:18" ht="21" customHeight="1" x14ac:dyDescent="0.2">
      <c r="A63" s="9" t="s">
        <v>141</v>
      </c>
      <c r="B63" s="10">
        <f t="shared" si="29"/>
        <v>-324311</v>
      </c>
      <c r="C63" s="10">
        <f t="shared" si="30"/>
        <v>274225</v>
      </c>
      <c r="D63" s="10">
        <f t="shared" si="31"/>
        <v>598536</v>
      </c>
      <c r="E63" s="10">
        <f t="shared" si="32"/>
        <v>100335</v>
      </c>
      <c r="F63" s="10">
        <v>111538</v>
      </c>
      <c r="G63" s="10">
        <v>11203</v>
      </c>
      <c r="H63" s="10">
        <f t="shared" si="33"/>
        <v>-78513</v>
      </c>
      <c r="I63" s="10">
        <v>17257</v>
      </c>
      <c r="J63" s="10">
        <v>95770</v>
      </c>
      <c r="K63" s="10">
        <f t="shared" si="34"/>
        <v>-130620</v>
      </c>
      <c r="L63" s="10">
        <v>12684</v>
      </c>
      <c r="M63" s="10">
        <v>143304</v>
      </c>
      <c r="N63" s="10">
        <f t="shared" si="35"/>
        <v>-215513</v>
      </c>
      <c r="O63" s="10">
        <v>132746</v>
      </c>
      <c r="P63" s="10">
        <v>348259</v>
      </c>
      <c r="R63" s="16"/>
    </row>
    <row r="64" spans="1:18" ht="21" customHeight="1" x14ac:dyDescent="0.2">
      <c r="A64" s="69" t="s">
        <v>142</v>
      </c>
      <c r="B64" s="71">
        <f t="shared" si="29"/>
        <v>-343542</v>
      </c>
      <c r="C64" s="71">
        <f t="shared" si="30"/>
        <v>285754</v>
      </c>
      <c r="D64" s="71">
        <f t="shared" si="31"/>
        <v>629296</v>
      </c>
      <c r="E64" s="71">
        <f t="shared" si="32"/>
        <v>102256</v>
      </c>
      <c r="F64" s="71">
        <v>113318</v>
      </c>
      <c r="G64" s="71">
        <v>11062</v>
      </c>
      <c r="H64" s="71">
        <f t="shared" si="33"/>
        <v>-82104</v>
      </c>
      <c r="I64" s="71">
        <v>19734</v>
      </c>
      <c r="J64" s="71">
        <v>101838</v>
      </c>
      <c r="K64" s="71">
        <f t="shared" si="34"/>
        <v>-131370</v>
      </c>
      <c r="L64" s="71">
        <v>15171</v>
      </c>
      <c r="M64" s="71">
        <v>146541</v>
      </c>
      <c r="N64" s="71">
        <f t="shared" si="35"/>
        <v>-232324</v>
      </c>
      <c r="O64" s="71">
        <v>137531</v>
      </c>
      <c r="P64" s="71">
        <v>369855</v>
      </c>
      <c r="R64" s="16"/>
    </row>
    <row r="65" spans="1:17" s="32" customFormat="1" ht="21" customHeight="1" x14ac:dyDescent="0.2">
      <c r="A65" s="35" t="s">
        <v>143</v>
      </c>
      <c r="B65" s="36">
        <f t="shared" si="29"/>
        <v>-345766</v>
      </c>
      <c r="C65" s="36">
        <f t="shared" si="30"/>
        <v>299902</v>
      </c>
      <c r="D65" s="36">
        <f t="shared" si="31"/>
        <v>645668</v>
      </c>
      <c r="E65" s="36">
        <f t="shared" si="32"/>
        <v>106981</v>
      </c>
      <c r="F65" s="36">
        <v>119511</v>
      </c>
      <c r="G65" s="36">
        <v>12530</v>
      </c>
      <c r="H65" s="36">
        <f t="shared" si="33"/>
        <v>-80872</v>
      </c>
      <c r="I65" s="36">
        <v>20000</v>
      </c>
      <c r="J65" s="36">
        <v>100872</v>
      </c>
      <c r="K65" s="36">
        <f t="shared" si="34"/>
        <v>-136560</v>
      </c>
      <c r="L65" s="36">
        <v>13743</v>
      </c>
      <c r="M65" s="36">
        <v>150303</v>
      </c>
      <c r="N65" s="36">
        <f t="shared" si="35"/>
        <v>-235315</v>
      </c>
      <c r="O65" s="36">
        <v>146648</v>
      </c>
      <c r="P65" s="36">
        <v>381963</v>
      </c>
      <c r="Q65" s="36"/>
    </row>
    <row r="66" spans="1:17" s="32" customFormat="1" ht="21" customHeight="1" x14ac:dyDescent="0.2">
      <c r="A66" s="72" t="s">
        <v>144</v>
      </c>
      <c r="B66" s="73">
        <f t="shared" si="29"/>
        <v>-306477</v>
      </c>
      <c r="C66" s="73">
        <f t="shared" si="30"/>
        <v>281450</v>
      </c>
      <c r="D66" s="73">
        <f t="shared" si="31"/>
        <v>587927</v>
      </c>
      <c r="E66" s="73">
        <f t="shared" si="32"/>
        <v>101530</v>
      </c>
      <c r="F66" s="73">
        <v>109008</v>
      </c>
      <c r="G66" s="73">
        <v>7478</v>
      </c>
      <c r="H66" s="73">
        <f t="shared" si="33"/>
        <v>-71657</v>
      </c>
      <c r="I66" s="73">
        <v>21744</v>
      </c>
      <c r="J66" s="73">
        <v>93401</v>
      </c>
      <c r="K66" s="73">
        <f t="shared" si="34"/>
        <v>-121100</v>
      </c>
      <c r="L66" s="73">
        <v>13721</v>
      </c>
      <c r="M66" s="73">
        <v>134821</v>
      </c>
      <c r="N66" s="73">
        <f t="shared" si="35"/>
        <v>-215250</v>
      </c>
      <c r="O66" s="73">
        <v>136977</v>
      </c>
      <c r="P66" s="73">
        <v>352227</v>
      </c>
      <c r="Q66" s="73"/>
    </row>
    <row r="67" spans="1:17" s="32" customFormat="1" ht="21" customHeight="1" x14ac:dyDescent="0.2">
      <c r="A67" s="35" t="s">
        <v>145</v>
      </c>
      <c r="B67" s="36">
        <f t="shared" si="29"/>
        <v>-321008</v>
      </c>
      <c r="C67" s="36">
        <f t="shared" si="30"/>
        <v>283737</v>
      </c>
      <c r="D67" s="36">
        <f t="shared" si="31"/>
        <v>604745</v>
      </c>
      <c r="E67" s="36">
        <f t="shared" si="32"/>
        <v>102792</v>
      </c>
      <c r="F67" s="36">
        <v>112918</v>
      </c>
      <c r="G67" s="36">
        <v>10126</v>
      </c>
      <c r="H67" s="36">
        <f t="shared" si="33"/>
        <v>-75831</v>
      </c>
      <c r="I67" s="36">
        <v>22036</v>
      </c>
      <c r="J67" s="36">
        <v>97867</v>
      </c>
      <c r="K67" s="36">
        <f t="shared" si="34"/>
        <v>-118580</v>
      </c>
      <c r="L67" s="36">
        <v>13707</v>
      </c>
      <c r="M67" s="36">
        <v>132287</v>
      </c>
      <c r="N67" s="36">
        <f t="shared" si="35"/>
        <v>-229389</v>
      </c>
      <c r="O67" s="36">
        <v>135076</v>
      </c>
      <c r="P67" s="36">
        <v>364465</v>
      </c>
      <c r="Q67" s="36"/>
    </row>
    <row r="68" spans="1:17" s="32" customFormat="1" ht="21" customHeight="1" x14ac:dyDescent="0.2">
      <c r="A68" s="72" t="s">
        <v>146</v>
      </c>
      <c r="B68" s="74">
        <f t="shared" si="29"/>
        <v>-309390</v>
      </c>
      <c r="C68" s="74">
        <f t="shared" si="30"/>
        <v>284549</v>
      </c>
      <c r="D68" s="74">
        <f t="shared" si="31"/>
        <v>593939</v>
      </c>
      <c r="E68" s="74">
        <f t="shared" si="32"/>
        <v>104426</v>
      </c>
      <c r="F68" s="74">
        <v>117003</v>
      </c>
      <c r="G68" s="74">
        <v>12577</v>
      </c>
      <c r="H68" s="74">
        <f t="shared" si="33"/>
        <v>-69531</v>
      </c>
      <c r="I68" s="74">
        <v>22693</v>
      </c>
      <c r="J68" s="74">
        <v>92224</v>
      </c>
      <c r="K68" s="74">
        <f t="shared" si="34"/>
        <v>-114148</v>
      </c>
      <c r="L68" s="74">
        <v>15801</v>
      </c>
      <c r="M68" s="74">
        <v>129949</v>
      </c>
      <c r="N68" s="74">
        <f t="shared" si="35"/>
        <v>-230137</v>
      </c>
      <c r="O68" s="74">
        <v>129052</v>
      </c>
      <c r="P68" s="74">
        <v>359189</v>
      </c>
      <c r="Q68" s="74"/>
    </row>
    <row r="69" spans="1:17" s="32" customFormat="1" ht="21" customHeight="1" x14ac:dyDescent="0.2">
      <c r="A69" s="35" t="s">
        <v>148</v>
      </c>
      <c r="B69" s="36">
        <f t="shared" ref="B69:B72" si="36">+C69-D69</f>
        <v>-304697</v>
      </c>
      <c r="C69" s="36">
        <f t="shared" ref="C69:C72" si="37">+F69+I69+L69+O69</f>
        <v>280900</v>
      </c>
      <c r="D69" s="36">
        <f t="shared" ref="D69:D72" si="38">+G69+J69+M69+P69</f>
        <v>585597</v>
      </c>
      <c r="E69" s="36">
        <f t="shared" ref="E69:E72" si="39">+F69-G69</f>
        <v>107008</v>
      </c>
      <c r="F69" s="36">
        <v>112982</v>
      </c>
      <c r="G69" s="36">
        <v>5974</v>
      </c>
      <c r="H69" s="36">
        <f t="shared" ref="H69:H72" si="40">+I69-J69</f>
        <v>-70911</v>
      </c>
      <c r="I69" s="36">
        <v>21886</v>
      </c>
      <c r="J69" s="36">
        <v>92797</v>
      </c>
      <c r="K69" s="36">
        <f t="shared" ref="K69:K72" si="41">+L69-M69</f>
        <v>-109552</v>
      </c>
      <c r="L69" s="36">
        <v>14351</v>
      </c>
      <c r="M69" s="36">
        <v>123903</v>
      </c>
      <c r="N69" s="36">
        <f t="shared" ref="N69:N72" si="42">+O69-P69</f>
        <v>-231242</v>
      </c>
      <c r="O69" s="36">
        <v>131681</v>
      </c>
      <c r="P69" s="36">
        <v>362923</v>
      </c>
      <c r="Q69" s="36"/>
    </row>
    <row r="70" spans="1:17" s="32" customFormat="1" ht="21" customHeight="1" x14ac:dyDescent="0.2">
      <c r="A70" s="72" t="s">
        <v>149</v>
      </c>
      <c r="B70" s="73">
        <f t="shared" si="36"/>
        <v>-313785</v>
      </c>
      <c r="C70" s="73">
        <f t="shared" si="37"/>
        <v>287375</v>
      </c>
      <c r="D70" s="73">
        <f t="shared" si="38"/>
        <v>601160</v>
      </c>
      <c r="E70" s="73">
        <f t="shared" si="39"/>
        <v>111008</v>
      </c>
      <c r="F70" s="73">
        <v>117838</v>
      </c>
      <c r="G70" s="73">
        <v>6830</v>
      </c>
      <c r="H70" s="73">
        <f t="shared" si="40"/>
        <v>-72384</v>
      </c>
      <c r="I70" s="73">
        <v>21538</v>
      </c>
      <c r="J70" s="73">
        <v>93922</v>
      </c>
      <c r="K70" s="73">
        <f t="shared" si="41"/>
        <v>-111744</v>
      </c>
      <c r="L70" s="73">
        <v>13900</v>
      </c>
      <c r="M70" s="73">
        <v>125644</v>
      </c>
      <c r="N70" s="73">
        <f t="shared" si="42"/>
        <v>-240665</v>
      </c>
      <c r="O70" s="73">
        <v>134099</v>
      </c>
      <c r="P70" s="73">
        <v>374764</v>
      </c>
      <c r="Q70" s="73"/>
    </row>
    <row r="71" spans="1:17" s="32" customFormat="1" ht="21" customHeight="1" x14ac:dyDescent="0.2">
      <c r="A71" s="35" t="s">
        <v>150</v>
      </c>
      <c r="B71" s="36">
        <f t="shared" si="36"/>
        <v>-285412</v>
      </c>
      <c r="C71" s="36">
        <f t="shared" si="37"/>
        <v>286931</v>
      </c>
      <c r="D71" s="36">
        <f t="shared" si="38"/>
        <v>572343</v>
      </c>
      <c r="E71" s="36">
        <f t="shared" si="39"/>
        <v>109110</v>
      </c>
      <c r="F71" s="36">
        <v>120913</v>
      </c>
      <c r="G71" s="36">
        <v>11803</v>
      </c>
      <c r="H71" s="36">
        <f t="shared" si="40"/>
        <v>-61642</v>
      </c>
      <c r="I71" s="36">
        <v>23592</v>
      </c>
      <c r="J71" s="36">
        <v>85234</v>
      </c>
      <c r="K71" s="36">
        <f t="shared" si="41"/>
        <v>-102938</v>
      </c>
      <c r="L71" s="36">
        <v>12941</v>
      </c>
      <c r="M71" s="36">
        <v>115879</v>
      </c>
      <c r="N71" s="36">
        <f t="shared" si="42"/>
        <v>-229942</v>
      </c>
      <c r="O71" s="36">
        <v>129485</v>
      </c>
      <c r="P71" s="36">
        <v>359427</v>
      </c>
      <c r="Q71" s="36"/>
    </row>
    <row r="72" spans="1:17" s="32" customFormat="1" ht="21" customHeight="1" x14ac:dyDescent="0.2">
      <c r="A72" s="72" t="s">
        <v>151</v>
      </c>
      <c r="B72" s="74">
        <f t="shared" si="36"/>
        <v>-293906</v>
      </c>
      <c r="C72" s="74">
        <f t="shared" si="37"/>
        <v>301609</v>
      </c>
      <c r="D72" s="74">
        <f t="shared" si="38"/>
        <v>595515</v>
      </c>
      <c r="E72" s="74">
        <f t="shared" si="39"/>
        <v>114548</v>
      </c>
      <c r="F72" s="74">
        <v>128444</v>
      </c>
      <c r="G72" s="74">
        <v>13896</v>
      </c>
      <c r="H72" s="74">
        <f t="shared" si="40"/>
        <v>-62479</v>
      </c>
      <c r="I72" s="74">
        <v>22680</v>
      </c>
      <c r="J72" s="74">
        <v>85159</v>
      </c>
      <c r="K72" s="74">
        <f t="shared" si="41"/>
        <v>-98815</v>
      </c>
      <c r="L72" s="74">
        <v>16454</v>
      </c>
      <c r="M72" s="74">
        <v>115269</v>
      </c>
      <c r="N72" s="74">
        <f t="shared" si="42"/>
        <v>-247160</v>
      </c>
      <c r="O72" s="74">
        <v>134031</v>
      </c>
      <c r="P72" s="74">
        <v>381191</v>
      </c>
      <c r="Q72" s="74"/>
    </row>
    <row r="73" spans="1:17" s="32" customFormat="1" ht="21" customHeight="1" x14ac:dyDescent="0.2">
      <c r="A73" s="35" t="s">
        <v>152</v>
      </c>
      <c r="B73" s="36">
        <f t="shared" ref="B73:B76" si="43">+C73-D73</f>
        <v>-256689</v>
      </c>
      <c r="C73" s="36">
        <f t="shared" ref="C73:C76" si="44">+F73+I73+L73+O73</f>
        <v>289712</v>
      </c>
      <c r="D73" s="36">
        <f t="shared" ref="D73:D76" si="45">+G73+J73+M73+P73</f>
        <v>546401</v>
      </c>
      <c r="E73" s="36">
        <f t="shared" ref="E73:E76" si="46">+F73-G73</f>
        <v>118294</v>
      </c>
      <c r="F73" s="36">
        <v>120934</v>
      </c>
      <c r="G73" s="36">
        <v>2640</v>
      </c>
      <c r="H73" s="36">
        <f t="shared" ref="H73:H76" si="47">+I73-J73</f>
        <v>-47989</v>
      </c>
      <c r="I73" s="36">
        <v>28491</v>
      </c>
      <c r="J73" s="36">
        <v>76480</v>
      </c>
      <c r="K73" s="36">
        <f t="shared" ref="K73:K76" si="48">+L73-M73</f>
        <v>-95933</v>
      </c>
      <c r="L73" s="36">
        <v>15589</v>
      </c>
      <c r="M73" s="36">
        <v>111522</v>
      </c>
      <c r="N73" s="36">
        <f t="shared" ref="N73:N76" si="49">+O73-P73</f>
        <v>-231061</v>
      </c>
      <c r="O73" s="36">
        <v>124698</v>
      </c>
      <c r="P73" s="36">
        <v>355759</v>
      </c>
      <c r="Q73" s="36"/>
    </row>
    <row r="74" spans="1:17" s="32" customFormat="1" ht="21" customHeight="1" x14ac:dyDescent="0.2">
      <c r="A74" s="72" t="s">
        <v>153</v>
      </c>
      <c r="B74" s="73">
        <f t="shared" si="43"/>
        <v>-260601</v>
      </c>
      <c r="C74" s="73">
        <f t="shared" si="44"/>
        <v>300051</v>
      </c>
      <c r="D74" s="73">
        <f t="shared" si="45"/>
        <v>560652</v>
      </c>
      <c r="E74" s="73">
        <f t="shared" si="46"/>
        <v>120212</v>
      </c>
      <c r="F74" s="73">
        <v>129130</v>
      </c>
      <c r="G74" s="73">
        <v>8918</v>
      </c>
      <c r="H74" s="73">
        <f t="shared" si="47"/>
        <v>-47074</v>
      </c>
      <c r="I74" s="73">
        <v>29152</v>
      </c>
      <c r="J74" s="73">
        <v>76226</v>
      </c>
      <c r="K74" s="73">
        <f t="shared" si="48"/>
        <v>-96004</v>
      </c>
      <c r="L74" s="73">
        <v>14524</v>
      </c>
      <c r="M74" s="73">
        <v>110528</v>
      </c>
      <c r="N74" s="73">
        <f t="shared" si="49"/>
        <v>-237735</v>
      </c>
      <c r="O74" s="73">
        <v>127245</v>
      </c>
      <c r="P74" s="73">
        <v>364980</v>
      </c>
      <c r="Q74" s="73"/>
    </row>
    <row r="75" spans="1:17" s="32" customFormat="1" ht="21" customHeight="1" x14ac:dyDescent="0.2">
      <c r="A75" s="35" t="s">
        <v>154</v>
      </c>
      <c r="B75" s="36">
        <f t="shared" si="43"/>
        <v>-266537</v>
      </c>
      <c r="C75" s="36">
        <f t="shared" si="44"/>
        <v>320384</v>
      </c>
      <c r="D75" s="36">
        <f t="shared" si="45"/>
        <v>586921</v>
      </c>
      <c r="E75" s="36">
        <f t="shared" si="46"/>
        <v>128435</v>
      </c>
      <c r="F75" s="36">
        <v>139539</v>
      </c>
      <c r="G75" s="36">
        <v>11104</v>
      </c>
      <c r="H75" s="36">
        <f t="shared" si="47"/>
        <v>-47850</v>
      </c>
      <c r="I75" s="36">
        <v>27444</v>
      </c>
      <c r="J75" s="36">
        <v>75294</v>
      </c>
      <c r="K75" s="36">
        <f t="shared" si="48"/>
        <v>-98829</v>
      </c>
      <c r="L75" s="36">
        <v>16137</v>
      </c>
      <c r="M75" s="36">
        <v>114966</v>
      </c>
      <c r="N75" s="36">
        <f t="shared" si="49"/>
        <v>-248293</v>
      </c>
      <c r="O75" s="36">
        <v>137264</v>
      </c>
      <c r="P75" s="36">
        <v>385557</v>
      </c>
      <c r="Q75" s="36"/>
    </row>
    <row r="76" spans="1:17" s="32" customFormat="1" ht="21" customHeight="1" x14ac:dyDescent="0.2">
      <c r="A76" s="72" t="s">
        <v>155</v>
      </c>
      <c r="B76" s="74">
        <f t="shared" si="43"/>
        <v>-272980</v>
      </c>
      <c r="C76" s="74">
        <f t="shared" si="44"/>
        <v>353294</v>
      </c>
      <c r="D76" s="74">
        <f t="shared" si="45"/>
        <v>626274</v>
      </c>
      <c r="E76" s="74">
        <f t="shared" si="46"/>
        <v>139749</v>
      </c>
      <c r="F76" s="74">
        <v>154293</v>
      </c>
      <c r="G76" s="74">
        <v>14544</v>
      </c>
      <c r="H76" s="74">
        <f t="shared" si="47"/>
        <v>-59137</v>
      </c>
      <c r="I76" s="74">
        <v>28132</v>
      </c>
      <c r="J76" s="74">
        <v>87269</v>
      </c>
      <c r="K76" s="74">
        <f t="shared" si="48"/>
        <v>-98730</v>
      </c>
      <c r="L76" s="74">
        <v>20264</v>
      </c>
      <c r="M76" s="74">
        <v>118994</v>
      </c>
      <c r="N76" s="74">
        <f t="shared" si="49"/>
        <v>-254862</v>
      </c>
      <c r="O76" s="74">
        <v>150605</v>
      </c>
      <c r="P76" s="74">
        <v>405467</v>
      </c>
      <c r="Q76" s="74"/>
    </row>
    <row r="77" spans="1:17" s="32" customFormat="1" ht="21" customHeight="1" x14ac:dyDescent="0.2">
      <c r="A77" s="35" t="s">
        <v>157</v>
      </c>
      <c r="B77" s="36">
        <f t="shared" ref="B77:B80" si="50">+C77-D77</f>
        <v>-252763</v>
      </c>
      <c r="C77" s="36">
        <f t="shared" ref="C77:C80" si="51">+F77+I77+L77+O77</f>
        <v>356302</v>
      </c>
      <c r="D77" s="36">
        <f t="shared" ref="D77:D80" si="52">+G77+J77+M77+P77</f>
        <v>609065</v>
      </c>
      <c r="E77" s="36">
        <f t="shared" ref="E77:E80" si="53">+F77-G77</f>
        <v>146767</v>
      </c>
      <c r="F77" s="36">
        <v>158395</v>
      </c>
      <c r="G77" s="36">
        <v>11628</v>
      </c>
      <c r="H77" s="36">
        <f t="shared" ref="H77:H80" si="54">+I77-J77</f>
        <v>-54202</v>
      </c>
      <c r="I77" s="36">
        <v>26790</v>
      </c>
      <c r="J77" s="36">
        <v>80992</v>
      </c>
      <c r="K77" s="36">
        <f t="shared" ref="K77:K80" si="55">+L77-M77</f>
        <v>-98494</v>
      </c>
      <c r="L77" s="36">
        <v>17104</v>
      </c>
      <c r="M77" s="36">
        <v>115598</v>
      </c>
      <c r="N77" s="36">
        <f t="shared" ref="N77:N80" si="56">+O77-P77</f>
        <v>-246834</v>
      </c>
      <c r="O77" s="36">
        <v>154013</v>
      </c>
      <c r="P77" s="36">
        <v>400847</v>
      </c>
      <c r="Q77" s="36"/>
    </row>
    <row r="78" spans="1:17" s="32" customFormat="1" ht="21" customHeight="1" x14ac:dyDescent="0.2">
      <c r="A78" s="72" t="s">
        <v>158</v>
      </c>
      <c r="B78" s="73">
        <f t="shared" si="50"/>
        <v>-267555</v>
      </c>
      <c r="C78" s="73">
        <f t="shared" si="51"/>
        <v>368027</v>
      </c>
      <c r="D78" s="73">
        <f t="shared" si="52"/>
        <v>635582</v>
      </c>
      <c r="E78" s="73">
        <f t="shared" si="53"/>
        <v>149126</v>
      </c>
      <c r="F78" s="73">
        <v>159447</v>
      </c>
      <c r="G78" s="73">
        <v>10321</v>
      </c>
      <c r="H78" s="73">
        <f t="shared" si="54"/>
        <v>-56778</v>
      </c>
      <c r="I78" s="73">
        <v>28633</v>
      </c>
      <c r="J78" s="73">
        <v>85411</v>
      </c>
      <c r="K78" s="73">
        <f t="shared" si="55"/>
        <v>-98717</v>
      </c>
      <c r="L78" s="73">
        <v>15474</v>
      </c>
      <c r="M78" s="73">
        <v>114191</v>
      </c>
      <c r="N78" s="73">
        <f t="shared" si="56"/>
        <v>-261186</v>
      </c>
      <c r="O78" s="73">
        <v>164473</v>
      </c>
      <c r="P78" s="73">
        <v>425659</v>
      </c>
      <c r="Q78" s="73"/>
    </row>
    <row r="79" spans="1:17" s="32" customFormat="1" ht="21" customHeight="1" x14ac:dyDescent="0.2">
      <c r="A79" s="35" t="s">
        <v>159</v>
      </c>
      <c r="B79" s="36">
        <f t="shared" si="50"/>
        <v>-258583</v>
      </c>
      <c r="C79" s="36">
        <f t="shared" si="51"/>
        <v>380607</v>
      </c>
      <c r="D79" s="36">
        <f t="shared" si="52"/>
        <v>639190</v>
      </c>
      <c r="E79" s="36">
        <f t="shared" si="53"/>
        <v>150764</v>
      </c>
      <c r="F79" s="36">
        <v>167062</v>
      </c>
      <c r="G79" s="36">
        <v>16298</v>
      </c>
      <c r="H79" s="36">
        <f t="shared" si="54"/>
        <v>-53886</v>
      </c>
      <c r="I79" s="36">
        <v>32999</v>
      </c>
      <c r="J79" s="36">
        <v>86885</v>
      </c>
      <c r="K79" s="36">
        <f t="shared" si="55"/>
        <v>-96942</v>
      </c>
      <c r="L79" s="36">
        <v>13824</v>
      </c>
      <c r="M79" s="36">
        <v>110766</v>
      </c>
      <c r="N79" s="36">
        <f t="shared" si="56"/>
        <v>-258519</v>
      </c>
      <c r="O79" s="36">
        <v>166722</v>
      </c>
      <c r="P79" s="36">
        <v>425241</v>
      </c>
      <c r="Q79" s="36"/>
    </row>
    <row r="80" spans="1:17" s="32" customFormat="1" ht="21" customHeight="1" x14ac:dyDescent="0.2">
      <c r="A80" s="72" t="s">
        <v>160</v>
      </c>
      <c r="B80" s="74">
        <f t="shared" si="50"/>
        <v>-257685</v>
      </c>
      <c r="C80" s="74">
        <f t="shared" si="51"/>
        <v>381617</v>
      </c>
      <c r="D80" s="74">
        <f t="shared" si="52"/>
        <v>639302</v>
      </c>
      <c r="E80" s="74">
        <f t="shared" si="53"/>
        <v>148916</v>
      </c>
      <c r="F80" s="74">
        <v>166094</v>
      </c>
      <c r="G80" s="74">
        <v>17178</v>
      </c>
      <c r="H80" s="74">
        <f t="shared" si="54"/>
        <v>-63364</v>
      </c>
      <c r="I80" s="74">
        <v>31139</v>
      </c>
      <c r="J80" s="74">
        <v>94503</v>
      </c>
      <c r="K80" s="74">
        <f t="shared" si="55"/>
        <v>-83819</v>
      </c>
      <c r="L80" s="74">
        <v>18103</v>
      </c>
      <c r="M80" s="74">
        <v>101922</v>
      </c>
      <c r="N80" s="74">
        <f t="shared" si="56"/>
        <v>-259418</v>
      </c>
      <c r="O80" s="74">
        <v>166281</v>
      </c>
      <c r="P80" s="74">
        <v>425699</v>
      </c>
      <c r="Q80" s="74"/>
    </row>
    <row r="81" spans="1:17" s="32" customFormat="1" ht="21" customHeight="1" x14ac:dyDescent="0.2">
      <c r="A81" s="35" t="s">
        <v>161</v>
      </c>
      <c r="B81" s="36">
        <f t="shared" ref="B81:B84" si="57">+C81-D81</f>
        <v>-251107</v>
      </c>
      <c r="C81" s="36">
        <f t="shared" ref="C81:C84" si="58">+F81+I81+L81+O81</f>
        <v>385312</v>
      </c>
      <c r="D81" s="36">
        <f t="shared" ref="D81:D84" si="59">+G81+J81+M81+P81</f>
        <v>636419</v>
      </c>
      <c r="E81" s="36">
        <f t="shared" ref="E81:E84" si="60">+F81-G81</f>
        <v>141029</v>
      </c>
      <c r="F81" s="36">
        <v>158125</v>
      </c>
      <c r="G81" s="36">
        <v>17096</v>
      </c>
      <c r="H81" s="36">
        <f t="shared" ref="H81:H84" si="61">+I81-J81</f>
        <v>-54923</v>
      </c>
      <c r="I81" s="36">
        <v>40116</v>
      </c>
      <c r="J81" s="36">
        <v>95039</v>
      </c>
      <c r="K81" s="36">
        <f t="shared" ref="K81:K84" si="62">+L81-M81</f>
        <v>-76534</v>
      </c>
      <c r="L81" s="36">
        <v>17545</v>
      </c>
      <c r="M81" s="36">
        <v>94079</v>
      </c>
      <c r="N81" s="36">
        <f t="shared" ref="N81:N84" si="63">+O81-P81</f>
        <v>-260679</v>
      </c>
      <c r="O81" s="36">
        <v>169526</v>
      </c>
      <c r="P81" s="36">
        <v>430205</v>
      </c>
      <c r="Q81" s="36"/>
    </row>
    <row r="82" spans="1:17" s="32" customFormat="1" ht="21" customHeight="1" x14ac:dyDescent="0.2">
      <c r="A82" s="72" t="s">
        <v>162</v>
      </c>
      <c r="B82" s="73">
        <f t="shared" si="57"/>
        <v>-227159</v>
      </c>
      <c r="C82" s="73">
        <f t="shared" si="58"/>
        <v>374485</v>
      </c>
      <c r="D82" s="73">
        <f t="shared" si="59"/>
        <v>601644</v>
      </c>
      <c r="E82" s="73">
        <f t="shared" si="60"/>
        <v>136059</v>
      </c>
      <c r="F82" s="73">
        <v>154284</v>
      </c>
      <c r="G82" s="73">
        <v>18225</v>
      </c>
      <c r="H82" s="73">
        <f t="shared" si="61"/>
        <v>-41263</v>
      </c>
      <c r="I82" s="73">
        <v>43019</v>
      </c>
      <c r="J82" s="73">
        <v>84282</v>
      </c>
      <c r="K82" s="73">
        <f t="shared" si="62"/>
        <v>-73629</v>
      </c>
      <c r="L82" s="73">
        <v>16403</v>
      </c>
      <c r="M82" s="73">
        <v>90032</v>
      </c>
      <c r="N82" s="73">
        <f t="shared" si="63"/>
        <v>-248326</v>
      </c>
      <c r="O82" s="73">
        <v>160779</v>
      </c>
      <c r="P82" s="73">
        <v>409105</v>
      </c>
      <c r="Q82" s="73"/>
    </row>
    <row r="83" spans="1:17" s="32" customFormat="1" ht="21" customHeight="1" x14ac:dyDescent="0.2">
      <c r="A83" s="35" t="s">
        <v>163</v>
      </c>
      <c r="B83" s="36">
        <f t="shared" si="57"/>
        <v>-199776</v>
      </c>
      <c r="C83" s="36">
        <f t="shared" si="58"/>
        <v>364606</v>
      </c>
      <c r="D83" s="36">
        <f t="shared" si="59"/>
        <v>564382</v>
      </c>
      <c r="E83" s="36">
        <f t="shared" si="60"/>
        <v>132108</v>
      </c>
      <c r="F83" s="36">
        <v>151632</v>
      </c>
      <c r="G83" s="36">
        <v>19524</v>
      </c>
      <c r="H83" s="36">
        <f t="shared" si="61"/>
        <v>-29060</v>
      </c>
      <c r="I83" s="36">
        <v>45909</v>
      </c>
      <c r="J83" s="36">
        <v>74969</v>
      </c>
      <c r="K83" s="36">
        <f t="shared" si="62"/>
        <v>-70813</v>
      </c>
      <c r="L83" s="36">
        <v>14188</v>
      </c>
      <c r="M83" s="36">
        <v>85001</v>
      </c>
      <c r="N83" s="36">
        <f t="shared" si="63"/>
        <v>-232011</v>
      </c>
      <c r="O83" s="36">
        <v>152877</v>
      </c>
      <c r="P83" s="36">
        <v>384888</v>
      </c>
      <c r="Q83" s="36"/>
    </row>
    <row r="84" spans="1:17" s="32" customFormat="1" ht="21" customHeight="1" x14ac:dyDescent="0.2">
      <c r="A84" s="72" t="s">
        <v>164</v>
      </c>
      <c r="B84" s="74">
        <f t="shared" si="57"/>
        <v>-232654</v>
      </c>
      <c r="C84" s="74">
        <f t="shared" si="58"/>
        <v>394170</v>
      </c>
      <c r="D84" s="74">
        <f t="shared" si="59"/>
        <v>626824</v>
      </c>
      <c r="E84" s="74">
        <f t="shared" si="60"/>
        <v>146659</v>
      </c>
      <c r="F84" s="74">
        <v>166740</v>
      </c>
      <c r="G84" s="74">
        <v>20081</v>
      </c>
      <c r="H84" s="74">
        <f t="shared" si="61"/>
        <v>-33887</v>
      </c>
      <c r="I84" s="74">
        <v>50883</v>
      </c>
      <c r="J84" s="74">
        <v>84770</v>
      </c>
      <c r="K84" s="74">
        <f t="shared" si="62"/>
        <v>-82013</v>
      </c>
      <c r="L84" s="74">
        <v>15994</v>
      </c>
      <c r="M84" s="74">
        <v>98007</v>
      </c>
      <c r="N84" s="74">
        <f t="shared" si="63"/>
        <v>-263413</v>
      </c>
      <c r="O84" s="74">
        <v>160553</v>
      </c>
      <c r="P84" s="74">
        <v>423966</v>
      </c>
      <c r="Q84" s="74"/>
    </row>
    <row r="85" spans="1:17" s="32" customFormat="1" ht="21" customHeight="1" x14ac:dyDescent="0.2">
      <c r="A85" s="35" t="s">
        <v>165</v>
      </c>
      <c r="B85" s="36">
        <f t="shared" ref="B85:B88" si="64">+C85-D85</f>
        <v>-239286</v>
      </c>
      <c r="C85" s="36">
        <f t="shared" ref="C85:C88" si="65">+F85+I85+L85+O85</f>
        <v>417117</v>
      </c>
      <c r="D85" s="36">
        <f t="shared" ref="D85:D88" si="66">+G85+J85+M85+P85</f>
        <v>656403</v>
      </c>
      <c r="E85" s="36">
        <f t="shared" ref="E85:E88" si="67">+F85-G85</f>
        <v>150343</v>
      </c>
      <c r="F85" s="36">
        <v>170402</v>
      </c>
      <c r="G85" s="36">
        <v>20059</v>
      </c>
      <c r="H85" s="36">
        <f t="shared" ref="H85:H88" si="68">+I85-J85</f>
        <v>-26104</v>
      </c>
      <c r="I85" s="36">
        <v>60369</v>
      </c>
      <c r="J85" s="36">
        <v>86473</v>
      </c>
      <c r="K85" s="36">
        <f t="shared" ref="K85:K88" si="69">+L85-M85</f>
        <v>-84837</v>
      </c>
      <c r="L85" s="36">
        <v>15483</v>
      </c>
      <c r="M85" s="36">
        <v>100320</v>
      </c>
      <c r="N85" s="36">
        <f t="shared" ref="N85:N88" si="70">+O85-P85</f>
        <v>-278688</v>
      </c>
      <c r="O85" s="36">
        <v>170863</v>
      </c>
      <c r="P85" s="36">
        <v>449551</v>
      </c>
      <c r="Q85" s="36"/>
    </row>
    <row r="86" spans="1:17" s="32" customFormat="1" ht="21" customHeight="1" x14ac:dyDescent="0.2">
      <c r="A86" s="72" t="s">
        <v>166</v>
      </c>
      <c r="B86" s="73">
        <f t="shared" si="64"/>
        <v>-259367</v>
      </c>
      <c r="C86" s="73">
        <f t="shared" si="65"/>
        <v>438959</v>
      </c>
      <c r="D86" s="73">
        <f t="shared" si="66"/>
        <v>698326</v>
      </c>
      <c r="E86" s="73">
        <f t="shared" si="67"/>
        <v>157001</v>
      </c>
      <c r="F86" s="73">
        <v>180890</v>
      </c>
      <c r="G86" s="73">
        <v>23889</v>
      </c>
      <c r="H86" s="73">
        <f t="shared" si="68"/>
        <v>-29446</v>
      </c>
      <c r="I86" s="73">
        <v>66531</v>
      </c>
      <c r="J86" s="73">
        <v>95977</v>
      </c>
      <c r="K86" s="73">
        <f t="shared" si="69"/>
        <v>-92809</v>
      </c>
      <c r="L86" s="73">
        <v>13564</v>
      </c>
      <c r="M86" s="73">
        <v>106373</v>
      </c>
      <c r="N86" s="73">
        <f t="shared" si="70"/>
        <v>-294113</v>
      </c>
      <c r="O86" s="73">
        <v>177974</v>
      </c>
      <c r="P86" s="73">
        <v>472087</v>
      </c>
      <c r="Q86" s="73"/>
    </row>
    <row r="87" spans="1:17" s="32" customFormat="1" ht="21" customHeight="1" x14ac:dyDescent="0.2">
      <c r="A87" s="35" t="s">
        <v>167</v>
      </c>
      <c r="B87" s="36">
        <f t="shared" si="64"/>
        <v>-230376</v>
      </c>
      <c r="C87" s="36">
        <f t="shared" si="65"/>
        <v>443639</v>
      </c>
      <c r="D87" s="36">
        <f t="shared" si="66"/>
        <v>674015</v>
      </c>
      <c r="E87" s="36">
        <f t="shared" si="67"/>
        <v>152259</v>
      </c>
      <c r="F87" s="36">
        <v>180062</v>
      </c>
      <c r="G87" s="36">
        <v>27803</v>
      </c>
      <c r="H87" s="36">
        <f t="shared" si="68"/>
        <v>-18122</v>
      </c>
      <c r="I87" s="36">
        <v>72518</v>
      </c>
      <c r="J87" s="36">
        <v>90640</v>
      </c>
      <c r="K87" s="36">
        <f t="shared" si="69"/>
        <v>-84891</v>
      </c>
      <c r="L87" s="36">
        <v>15632</v>
      </c>
      <c r="M87" s="36">
        <v>100523</v>
      </c>
      <c r="N87" s="36">
        <f t="shared" si="70"/>
        <v>-279622</v>
      </c>
      <c r="O87" s="36">
        <v>175427</v>
      </c>
      <c r="P87" s="36">
        <v>455049</v>
      </c>
      <c r="Q87" s="36"/>
    </row>
    <row r="88" spans="1:17" s="32" customFormat="1" ht="21" customHeight="1" x14ac:dyDescent="0.2">
      <c r="A88" s="72" t="s">
        <v>168</v>
      </c>
      <c r="B88" s="74">
        <f t="shared" si="64"/>
        <v>-271694</v>
      </c>
      <c r="C88" s="74">
        <f t="shared" si="65"/>
        <v>483783</v>
      </c>
      <c r="D88" s="74">
        <f t="shared" si="66"/>
        <v>755477</v>
      </c>
      <c r="E88" s="74">
        <f t="shared" si="67"/>
        <v>168706</v>
      </c>
      <c r="F88" s="74">
        <v>193861</v>
      </c>
      <c r="G88" s="74">
        <v>25155</v>
      </c>
      <c r="H88" s="74">
        <f t="shared" si="68"/>
        <v>-38999</v>
      </c>
      <c r="I88" s="74">
        <v>75140</v>
      </c>
      <c r="J88" s="74">
        <v>114139</v>
      </c>
      <c r="K88" s="74">
        <f t="shared" si="69"/>
        <v>-94441</v>
      </c>
      <c r="L88" s="74">
        <v>22301</v>
      </c>
      <c r="M88" s="74">
        <v>116742</v>
      </c>
      <c r="N88" s="74">
        <f t="shared" si="70"/>
        <v>-306960</v>
      </c>
      <c r="O88" s="74">
        <v>192481</v>
      </c>
      <c r="P88" s="74">
        <v>499441</v>
      </c>
      <c r="Q88" s="74"/>
    </row>
  </sheetData>
  <mergeCells count="9">
    <mergeCell ref="A5:A7"/>
    <mergeCell ref="B5:P5"/>
    <mergeCell ref="B6:B7"/>
    <mergeCell ref="C6:C7"/>
    <mergeCell ref="D6:D7"/>
    <mergeCell ref="E6:G6"/>
    <mergeCell ref="H6:J6"/>
    <mergeCell ref="K6:M6"/>
    <mergeCell ref="N6:P6"/>
  </mergeCells>
  <conditionalFormatting sqref="R9">
    <cfRule type="cellIs" dxfId="4" priority="5" operator="notEqual">
      <formula>0</formula>
    </cfRule>
  </conditionalFormatting>
  <conditionalFormatting sqref="R10:R52">
    <cfRule type="cellIs" dxfId="3" priority="4" operator="notEqual">
      <formula>0</formula>
    </cfRule>
  </conditionalFormatting>
  <conditionalFormatting sqref="R53:R56">
    <cfRule type="cellIs" dxfId="2" priority="3" operator="notEqual">
      <formula>0</formula>
    </cfRule>
  </conditionalFormatting>
  <conditionalFormatting sqref="R57:R60">
    <cfRule type="cellIs" dxfId="1" priority="2" operator="notEqual">
      <formula>0</formula>
    </cfRule>
  </conditionalFormatting>
  <conditionalFormatting sqref="R61:R64">
    <cfRule type="cellIs" dxfId="0" priority="1" operator="notEqual">
      <formula>0</formula>
    </cfRule>
  </conditionalFormatting>
  <pageMargins left="0.19685039370078741" right="0.23622047244094491" top="0.27559055118110237" bottom="0.19685039370078741" header="0.27559055118110237" footer="0.15748031496062992"/>
  <pageSetup paperSize="9" scale="27" fitToWidth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autoPageBreaks="0"/>
  </sheetPr>
  <dimension ref="A1:Q88"/>
  <sheetViews>
    <sheetView showGridLines="0" view="pageBreakPreview" zoomScale="80" zoomScaleNormal="100" zoomScaleSheetLayoutView="80" workbookViewId="0">
      <pane ySplit="8" topLeftCell="A72" activePane="bottomLeft" state="frozen"/>
      <selection activeCell="B5" sqref="B5:T5"/>
      <selection pane="bottomLeft" sqref="A1:XFD1048576"/>
    </sheetView>
  </sheetViews>
  <sheetFormatPr defaultColWidth="9.140625" defaultRowHeight="12.75" x14ac:dyDescent="0.2"/>
  <cols>
    <col min="1" max="1" width="21" style="32" customWidth="1"/>
    <col min="2" max="8" width="28.140625" style="32" customWidth="1"/>
    <col min="9" max="16384" width="9.140625" style="32"/>
  </cols>
  <sheetData>
    <row r="1" spans="1:17" ht="18" x14ac:dyDescent="0.2">
      <c r="A1" s="31" t="s">
        <v>169</v>
      </c>
      <c r="B1" s="31"/>
    </row>
    <row r="3" spans="1:17" ht="15.75" x14ac:dyDescent="0.25">
      <c r="A3" s="33" t="s">
        <v>101</v>
      </c>
      <c r="B3" s="33"/>
    </row>
    <row r="5" spans="1:17" ht="33" customHeight="1" x14ac:dyDescent="0.2">
      <c r="A5" s="60"/>
      <c r="B5" s="148" t="s">
        <v>102</v>
      </c>
      <c r="C5" s="124"/>
      <c r="D5" s="124"/>
      <c r="E5" s="124"/>
      <c r="F5" s="124"/>
      <c r="G5" s="124"/>
      <c r="H5" s="149"/>
      <c r="I5" s="78"/>
      <c r="J5" s="78"/>
      <c r="K5" s="78"/>
      <c r="L5" s="78"/>
      <c r="M5" s="78"/>
      <c r="N5" s="78"/>
      <c r="O5" s="78"/>
      <c r="P5" s="78"/>
      <c r="Q5" s="78"/>
    </row>
    <row r="6" spans="1:17" s="34" customFormat="1" ht="45" customHeight="1" x14ac:dyDescent="0.25">
      <c r="A6" s="150" t="s">
        <v>11</v>
      </c>
      <c r="B6" s="127" t="s">
        <v>12</v>
      </c>
      <c r="C6" s="145" t="s">
        <v>90</v>
      </c>
      <c r="D6" s="146"/>
      <c r="E6" s="152"/>
      <c r="F6" s="145" t="s">
        <v>91</v>
      </c>
      <c r="G6" s="146"/>
      <c r="H6" s="147"/>
    </row>
    <row r="7" spans="1:17" s="34" customFormat="1" ht="67.5" customHeight="1" x14ac:dyDescent="0.25">
      <c r="A7" s="151"/>
      <c r="B7" s="128"/>
      <c r="C7" s="115" t="s">
        <v>13</v>
      </c>
      <c r="D7" s="79" t="s">
        <v>104</v>
      </c>
      <c r="E7" s="79" t="s">
        <v>103</v>
      </c>
      <c r="F7" s="115" t="s">
        <v>14</v>
      </c>
      <c r="G7" s="79" t="s">
        <v>104</v>
      </c>
      <c r="H7" s="80" t="s">
        <v>103</v>
      </c>
    </row>
    <row r="8" spans="1:17" s="34" customFormat="1" ht="21" customHeight="1" x14ac:dyDescent="0.25">
      <c r="A8" s="81">
        <v>1</v>
      </c>
      <c r="B8" s="81"/>
      <c r="C8" s="82">
        <f>+A8+1</f>
        <v>2</v>
      </c>
      <c r="D8" s="82">
        <f>+C8+1</f>
        <v>3</v>
      </c>
      <c r="E8" s="82">
        <f>+D8+1</f>
        <v>4</v>
      </c>
      <c r="F8" s="82">
        <f>+D8+1</f>
        <v>4</v>
      </c>
      <c r="G8" s="82">
        <f>+F8+1</f>
        <v>5</v>
      </c>
      <c r="H8" s="82">
        <f>+G8+1</f>
        <v>6</v>
      </c>
    </row>
    <row r="9" spans="1:17" s="38" customFormat="1" ht="21" customHeight="1" x14ac:dyDescent="0.2">
      <c r="A9" s="35" t="s">
        <v>19</v>
      </c>
      <c r="B9" s="36">
        <f>+C9-F9</f>
        <v>-59086</v>
      </c>
      <c r="C9" s="36">
        <f>+D9+E9</f>
        <v>5878</v>
      </c>
      <c r="D9" s="10">
        <v>1509</v>
      </c>
      <c r="E9" s="10">
        <v>4369</v>
      </c>
      <c r="F9" s="36">
        <f>+G9+H9</f>
        <v>64964</v>
      </c>
      <c r="G9" s="10">
        <v>45592</v>
      </c>
      <c r="H9" s="10">
        <v>19372</v>
      </c>
      <c r="I9" s="36"/>
      <c r="J9" s="37"/>
      <c r="K9" s="37"/>
    </row>
    <row r="10" spans="1:17" s="38" customFormat="1" ht="21" customHeight="1" x14ac:dyDescent="0.2">
      <c r="A10" s="72" t="s">
        <v>20</v>
      </c>
      <c r="B10" s="73">
        <f t="shared" ref="B10:B52" si="0">+C10-F10</f>
        <v>-64056</v>
      </c>
      <c r="C10" s="73">
        <f t="shared" ref="C10:C52" si="1">+D10+E10</f>
        <v>6543</v>
      </c>
      <c r="D10" s="70">
        <v>1837</v>
      </c>
      <c r="E10" s="70">
        <v>4706</v>
      </c>
      <c r="F10" s="73">
        <f t="shared" ref="F10:F52" si="2">+G10+H10</f>
        <v>70599</v>
      </c>
      <c r="G10" s="70">
        <v>50745</v>
      </c>
      <c r="H10" s="70">
        <v>19854</v>
      </c>
      <c r="I10" s="36"/>
      <c r="J10" s="37"/>
      <c r="K10" s="37"/>
    </row>
    <row r="11" spans="1:17" s="38" customFormat="1" ht="21" customHeight="1" x14ac:dyDescent="0.2">
      <c r="A11" s="35" t="s">
        <v>21</v>
      </c>
      <c r="B11" s="36">
        <f t="shared" si="0"/>
        <v>-69303</v>
      </c>
      <c r="C11" s="36">
        <f t="shared" si="1"/>
        <v>6920</v>
      </c>
      <c r="D11" s="10">
        <v>1740</v>
      </c>
      <c r="E11" s="10">
        <v>5180</v>
      </c>
      <c r="F11" s="36">
        <f t="shared" si="2"/>
        <v>76223</v>
      </c>
      <c r="G11" s="10">
        <v>55865</v>
      </c>
      <c r="H11" s="10">
        <v>20358</v>
      </c>
      <c r="I11" s="36"/>
      <c r="J11" s="37"/>
      <c r="K11" s="37"/>
    </row>
    <row r="12" spans="1:17" s="38" customFormat="1" ht="21" customHeight="1" x14ac:dyDescent="0.2">
      <c r="A12" s="72" t="s">
        <v>22</v>
      </c>
      <c r="B12" s="74">
        <f t="shared" si="0"/>
        <v>-82977</v>
      </c>
      <c r="C12" s="74">
        <f t="shared" si="1"/>
        <v>8323</v>
      </c>
      <c r="D12" s="71">
        <v>2341</v>
      </c>
      <c r="E12" s="71">
        <v>5982</v>
      </c>
      <c r="F12" s="74">
        <f t="shared" si="2"/>
        <v>91300</v>
      </c>
      <c r="G12" s="71">
        <v>69283</v>
      </c>
      <c r="H12" s="71">
        <v>22017</v>
      </c>
      <c r="I12" s="36"/>
      <c r="J12" s="37"/>
      <c r="K12" s="37"/>
    </row>
    <row r="13" spans="1:17" s="38" customFormat="1" ht="21" customHeight="1" x14ac:dyDescent="0.2">
      <c r="A13" s="35" t="s">
        <v>23</v>
      </c>
      <c r="B13" s="36">
        <f t="shared" si="0"/>
        <v>-81272</v>
      </c>
      <c r="C13" s="36">
        <f t="shared" si="1"/>
        <v>8286</v>
      </c>
      <c r="D13" s="10">
        <v>2312</v>
      </c>
      <c r="E13" s="10">
        <v>5974</v>
      </c>
      <c r="F13" s="36">
        <f t="shared" si="2"/>
        <v>89558</v>
      </c>
      <c r="G13" s="10">
        <v>68127</v>
      </c>
      <c r="H13" s="10">
        <v>21431</v>
      </c>
      <c r="I13" s="36"/>
      <c r="J13" s="37"/>
      <c r="K13" s="37"/>
    </row>
    <row r="14" spans="1:17" s="38" customFormat="1" ht="21" customHeight="1" x14ac:dyDescent="0.2">
      <c r="A14" s="72" t="s">
        <v>24</v>
      </c>
      <c r="B14" s="73">
        <f t="shared" si="0"/>
        <v>-77378</v>
      </c>
      <c r="C14" s="73">
        <f t="shared" si="1"/>
        <v>8879</v>
      </c>
      <c r="D14" s="70">
        <v>2755</v>
      </c>
      <c r="E14" s="70">
        <v>6124</v>
      </c>
      <c r="F14" s="73">
        <f t="shared" si="2"/>
        <v>86257</v>
      </c>
      <c r="G14" s="70">
        <v>65476</v>
      </c>
      <c r="H14" s="70">
        <v>20781</v>
      </c>
      <c r="I14" s="36"/>
      <c r="J14" s="37"/>
      <c r="K14" s="37"/>
    </row>
    <row r="15" spans="1:17" s="43" customFormat="1" ht="21" customHeight="1" x14ac:dyDescent="0.2">
      <c r="A15" s="35" t="s">
        <v>25</v>
      </c>
      <c r="B15" s="36">
        <f t="shared" si="0"/>
        <v>-80617</v>
      </c>
      <c r="C15" s="36">
        <f t="shared" si="1"/>
        <v>8981</v>
      </c>
      <c r="D15" s="10">
        <v>2958</v>
      </c>
      <c r="E15" s="10">
        <v>6023</v>
      </c>
      <c r="F15" s="36">
        <f t="shared" si="2"/>
        <v>89598</v>
      </c>
      <c r="G15" s="10">
        <v>67444</v>
      </c>
      <c r="H15" s="10">
        <v>22154</v>
      </c>
      <c r="I15" s="36"/>
      <c r="J15" s="42"/>
      <c r="K15" s="42"/>
    </row>
    <row r="16" spans="1:17" s="38" customFormat="1" ht="21" customHeight="1" x14ac:dyDescent="0.2">
      <c r="A16" s="72" t="s">
        <v>26</v>
      </c>
      <c r="B16" s="74">
        <f t="shared" si="0"/>
        <v>-84183</v>
      </c>
      <c r="C16" s="74">
        <f t="shared" si="1"/>
        <v>11506</v>
      </c>
      <c r="D16" s="71">
        <v>4698</v>
      </c>
      <c r="E16" s="71">
        <v>6808</v>
      </c>
      <c r="F16" s="74">
        <f t="shared" si="2"/>
        <v>95689</v>
      </c>
      <c r="G16" s="71">
        <v>73116</v>
      </c>
      <c r="H16" s="71">
        <v>22573</v>
      </c>
      <c r="I16" s="36"/>
      <c r="J16" s="37"/>
      <c r="K16" s="37"/>
    </row>
    <row r="17" spans="1:11" s="38" customFormat="1" ht="21" customHeight="1" x14ac:dyDescent="0.2">
      <c r="A17" s="35" t="s">
        <v>27</v>
      </c>
      <c r="B17" s="36">
        <f t="shared" si="0"/>
        <v>-90088</v>
      </c>
      <c r="C17" s="36">
        <f t="shared" si="1"/>
        <v>12288</v>
      </c>
      <c r="D17" s="10">
        <v>4895</v>
      </c>
      <c r="E17" s="10">
        <v>7393</v>
      </c>
      <c r="F17" s="36">
        <f t="shared" si="2"/>
        <v>102376</v>
      </c>
      <c r="G17" s="10">
        <v>77280</v>
      </c>
      <c r="H17" s="10">
        <v>25096</v>
      </c>
      <c r="I17" s="36"/>
      <c r="J17" s="37"/>
      <c r="K17" s="37"/>
    </row>
    <row r="18" spans="1:11" s="38" customFormat="1" ht="21" customHeight="1" x14ac:dyDescent="0.2">
      <c r="A18" s="72" t="s">
        <v>28</v>
      </c>
      <c r="B18" s="73">
        <f t="shared" si="0"/>
        <v>-94669</v>
      </c>
      <c r="C18" s="73">
        <f t="shared" si="1"/>
        <v>13401</v>
      </c>
      <c r="D18" s="70">
        <v>5250</v>
      </c>
      <c r="E18" s="70">
        <v>8151</v>
      </c>
      <c r="F18" s="73">
        <f t="shared" si="2"/>
        <v>108070</v>
      </c>
      <c r="G18" s="70">
        <v>80924</v>
      </c>
      <c r="H18" s="70">
        <v>27146</v>
      </c>
      <c r="I18" s="36"/>
      <c r="J18" s="37"/>
      <c r="K18" s="37"/>
    </row>
    <row r="19" spans="1:11" s="38" customFormat="1" ht="21" customHeight="1" x14ac:dyDescent="0.2">
      <c r="A19" s="35" t="s">
        <v>29</v>
      </c>
      <c r="B19" s="36">
        <f t="shared" si="0"/>
        <v>-98990</v>
      </c>
      <c r="C19" s="36">
        <f t="shared" si="1"/>
        <v>14557</v>
      </c>
      <c r="D19" s="10">
        <v>5723</v>
      </c>
      <c r="E19" s="10">
        <v>8834</v>
      </c>
      <c r="F19" s="36">
        <f t="shared" si="2"/>
        <v>113547</v>
      </c>
      <c r="G19" s="10">
        <v>83129</v>
      </c>
      <c r="H19" s="10">
        <v>30418</v>
      </c>
      <c r="I19" s="36"/>
      <c r="J19" s="37"/>
      <c r="K19" s="37"/>
    </row>
    <row r="20" spans="1:11" s="38" customFormat="1" ht="21" customHeight="1" x14ac:dyDescent="0.2">
      <c r="A20" s="72" t="s">
        <v>30</v>
      </c>
      <c r="B20" s="74">
        <f t="shared" si="0"/>
        <v>-110924</v>
      </c>
      <c r="C20" s="74">
        <f t="shared" si="1"/>
        <v>21779</v>
      </c>
      <c r="D20" s="71">
        <v>11834</v>
      </c>
      <c r="E20" s="71">
        <v>9945</v>
      </c>
      <c r="F20" s="74">
        <f t="shared" si="2"/>
        <v>132703</v>
      </c>
      <c r="G20" s="71">
        <v>98573</v>
      </c>
      <c r="H20" s="71">
        <v>34130</v>
      </c>
      <c r="I20" s="36"/>
      <c r="J20" s="37"/>
      <c r="K20" s="37"/>
    </row>
    <row r="21" spans="1:11" s="43" customFormat="1" ht="21" customHeight="1" x14ac:dyDescent="0.2">
      <c r="A21" s="35" t="s">
        <v>31</v>
      </c>
      <c r="B21" s="36">
        <f t="shared" si="0"/>
        <v>-118333</v>
      </c>
      <c r="C21" s="36">
        <f t="shared" si="1"/>
        <v>22411</v>
      </c>
      <c r="D21" s="10">
        <v>11993</v>
      </c>
      <c r="E21" s="10">
        <v>10418</v>
      </c>
      <c r="F21" s="36">
        <f t="shared" si="2"/>
        <v>140744</v>
      </c>
      <c r="G21" s="10">
        <v>103401</v>
      </c>
      <c r="H21" s="10">
        <v>37343</v>
      </c>
      <c r="I21" s="36"/>
      <c r="J21" s="42"/>
      <c r="K21" s="42"/>
    </row>
    <row r="22" spans="1:11" s="38" customFormat="1" ht="21" customHeight="1" x14ac:dyDescent="0.2">
      <c r="A22" s="72" t="s">
        <v>32</v>
      </c>
      <c r="B22" s="73">
        <f t="shared" si="0"/>
        <v>-125818</v>
      </c>
      <c r="C22" s="73">
        <f t="shared" si="1"/>
        <v>23786</v>
      </c>
      <c r="D22" s="70">
        <v>12874</v>
      </c>
      <c r="E22" s="70">
        <v>10912</v>
      </c>
      <c r="F22" s="73">
        <f t="shared" si="2"/>
        <v>149604</v>
      </c>
      <c r="G22" s="70">
        <v>110198</v>
      </c>
      <c r="H22" s="70">
        <v>39406</v>
      </c>
      <c r="I22" s="36"/>
      <c r="J22" s="37"/>
      <c r="K22" s="37"/>
    </row>
    <row r="23" spans="1:11" s="38" customFormat="1" ht="21" customHeight="1" x14ac:dyDescent="0.2">
      <c r="A23" s="35" t="s">
        <v>33</v>
      </c>
      <c r="B23" s="36">
        <f t="shared" si="0"/>
        <v>-137844</v>
      </c>
      <c r="C23" s="36">
        <f t="shared" si="1"/>
        <v>26859</v>
      </c>
      <c r="D23" s="10">
        <v>14461</v>
      </c>
      <c r="E23" s="10">
        <v>12398</v>
      </c>
      <c r="F23" s="36">
        <f t="shared" si="2"/>
        <v>164703</v>
      </c>
      <c r="G23" s="10">
        <v>120942</v>
      </c>
      <c r="H23" s="10">
        <v>43761</v>
      </c>
      <c r="I23" s="36"/>
      <c r="J23" s="37"/>
      <c r="K23" s="37"/>
    </row>
    <row r="24" spans="1:11" s="38" customFormat="1" ht="21" customHeight="1" x14ac:dyDescent="0.2">
      <c r="A24" s="72" t="s">
        <v>34</v>
      </c>
      <c r="B24" s="74">
        <f t="shared" si="0"/>
        <v>-155994</v>
      </c>
      <c r="C24" s="74">
        <f t="shared" si="1"/>
        <v>31432</v>
      </c>
      <c r="D24" s="71">
        <v>16731</v>
      </c>
      <c r="E24" s="71">
        <v>14701</v>
      </c>
      <c r="F24" s="74">
        <f t="shared" si="2"/>
        <v>187426</v>
      </c>
      <c r="G24" s="71">
        <v>140469</v>
      </c>
      <c r="H24" s="71">
        <v>46957</v>
      </c>
      <c r="I24" s="36"/>
      <c r="J24" s="37"/>
      <c r="K24" s="37"/>
    </row>
    <row r="25" spans="1:11" s="38" customFormat="1" ht="21" customHeight="1" x14ac:dyDescent="0.2">
      <c r="A25" s="35" t="s">
        <v>35</v>
      </c>
      <c r="B25" s="36">
        <f t="shared" si="0"/>
        <v>-176131</v>
      </c>
      <c r="C25" s="36">
        <f t="shared" si="1"/>
        <v>36643</v>
      </c>
      <c r="D25" s="10">
        <v>18730</v>
      </c>
      <c r="E25" s="10">
        <v>17913</v>
      </c>
      <c r="F25" s="36">
        <f t="shared" si="2"/>
        <v>212774</v>
      </c>
      <c r="G25" s="10">
        <v>158755</v>
      </c>
      <c r="H25" s="10">
        <v>54019</v>
      </c>
      <c r="I25" s="36"/>
      <c r="J25" s="37"/>
      <c r="K25" s="37"/>
    </row>
    <row r="26" spans="1:11" s="38" customFormat="1" ht="21" customHeight="1" x14ac:dyDescent="0.2">
      <c r="A26" s="72" t="s">
        <v>36</v>
      </c>
      <c r="B26" s="73">
        <f t="shared" si="0"/>
        <v>-187241</v>
      </c>
      <c r="C26" s="73">
        <f t="shared" si="1"/>
        <v>39422</v>
      </c>
      <c r="D26" s="70">
        <v>20141</v>
      </c>
      <c r="E26" s="70">
        <v>19281</v>
      </c>
      <c r="F26" s="73">
        <f t="shared" si="2"/>
        <v>226663</v>
      </c>
      <c r="G26" s="70">
        <v>168776</v>
      </c>
      <c r="H26" s="70">
        <v>57887</v>
      </c>
      <c r="I26" s="36"/>
      <c r="J26" s="37"/>
      <c r="K26" s="37"/>
    </row>
    <row r="27" spans="1:11" s="38" customFormat="1" ht="21" customHeight="1" x14ac:dyDescent="0.2">
      <c r="A27" s="35" t="s">
        <v>37</v>
      </c>
      <c r="B27" s="36">
        <f t="shared" si="0"/>
        <v>-165189</v>
      </c>
      <c r="C27" s="36">
        <f t="shared" si="1"/>
        <v>40032</v>
      </c>
      <c r="D27" s="10">
        <v>22391</v>
      </c>
      <c r="E27" s="10">
        <v>17641</v>
      </c>
      <c r="F27" s="36">
        <f t="shared" si="2"/>
        <v>205221</v>
      </c>
      <c r="G27" s="10">
        <v>151681</v>
      </c>
      <c r="H27" s="10">
        <v>53540</v>
      </c>
      <c r="I27" s="36"/>
      <c r="J27" s="37"/>
      <c r="K27" s="37"/>
    </row>
    <row r="28" spans="1:11" s="38" customFormat="1" ht="21" customHeight="1" x14ac:dyDescent="0.2">
      <c r="A28" s="72" t="s">
        <v>38</v>
      </c>
      <c r="B28" s="74">
        <f t="shared" si="0"/>
        <v>-138795</v>
      </c>
      <c r="C28" s="74">
        <f t="shared" si="1"/>
        <v>33464</v>
      </c>
      <c r="D28" s="71">
        <v>18339</v>
      </c>
      <c r="E28" s="71">
        <v>15125</v>
      </c>
      <c r="F28" s="74">
        <f t="shared" si="2"/>
        <v>172259</v>
      </c>
      <c r="G28" s="71">
        <v>123631</v>
      </c>
      <c r="H28" s="71">
        <v>48628</v>
      </c>
      <c r="I28" s="36"/>
      <c r="J28" s="37"/>
      <c r="K28" s="37"/>
    </row>
    <row r="29" spans="1:11" s="38" customFormat="1" ht="21" customHeight="1" x14ac:dyDescent="0.2">
      <c r="A29" s="35" t="s">
        <v>39</v>
      </c>
      <c r="B29" s="36">
        <f t="shared" si="0"/>
        <v>-122872</v>
      </c>
      <c r="C29" s="36">
        <f t="shared" si="1"/>
        <v>31501</v>
      </c>
      <c r="D29" s="10">
        <v>16397</v>
      </c>
      <c r="E29" s="10">
        <v>15104</v>
      </c>
      <c r="F29" s="36">
        <f t="shared" si="2"/>
        <v>154373</v>
      </c>
      <c r="G29" s="10">
        <v>108260</v>
      </c>
      <c r="H29" s="10">
        <v>46113</v>
      </c>
      <c r="I29" s="36"/>
      <c r="J29" s="37"/>
      <c r="K29" s="37"/>
    </row>
    <row r="30" spans="1:11" s="38" customFormat="1" ht="21" customHeight="1" x14ac:dyDescent="0.2">
      <c r="A30" s="72" t="s">
        <v>40</v>
      </c>
      <c r="B30" s="73">
        <f t="shared" si="0"/>
        <v>-139500</v>
      </c>
      <c r="C30" s="73">
        <f t="shared" si="1"/>
        <v>36107</v>
      </c>
      <c r="D30" s="70">
        <v>19147</v>
      </c>
      <c r="E30" s="70">
        <v>16960</v>
      </c>
      <c r="F30" s="73">
        <f t="shared" si="2"/>
        <v>175607</v>
      </c>
      <c r="G30" s="70">
        <v>126227</v>
      </c>
      <c r="H30" s="70">
        <v>49380</v>
      </c>
      <c r="I30" s="36"/>
      <c r="J30" s="37"/>
      <c r="K30" s="37"/>
    </row>
    <row r="31" spans="1:11" s="38" customFormat="1" ht="21" customHeight="1" x14ac:dyDescent="0.2">
      <c r="A31" s="35" t="s">
        <v>41</v>
      </c>
      <c r="B31" s="36">
        <f t="shared" si="0"/>
        <v>-156971</v>
      </c>
      <c r="C31" s="36">
        <f t="shared" si="1"/>
        <v>40002</v>
      </c>
      <c r="D31" s="10">
        <v>21896</v>
      </c>
      <c r="E31" s="10">
        <v>18106</v>
      </c>
      <c r="F31" s="36">
        <f t="shared" si="2"/>
        <v>196973</v>
      </c>
      <c r="G31" s="10">
        <v>142124</v>
      </c>
      <c r="H31" s="10">
        <v>54849</v>
      </c>
      <c r="I31" s="36"/>
      <c r="J31" s="37"/>
      <c r="K31" s="37"/>
    </row>
    <row r="32" spans="1:11" s="38" customFormat="1" ht="21" customHeight="1" x14ac:dyDescent="0.2">
      <c r="A32" s="72" t="s">
        <v>42</v>
      </c>
      <c r="B32" s="74">
        <f t="shared" si="0"/>
        <v>-154057</v>
      </c>
      <c r="C32" s="74">
        <f t="shared" si="1"/>
        <v>40436</v>
      </c>
      <c r="D32" s="71">
        <v>22418</v>
      </c>
      <c r="E32" s="71">
        <v>18018</v>
      </c>
      <c r="F32" s="74">
        <f t="shared" si="2"/>
        <v>194493</v>
      </c>
      <c r="G32" s="71">
        <v>140446</v>
      </c>
      <c r="H32" s="71">
        <v>54047</v>
      </c>
      <c r="I32" s="36"/>
      <c r="J32" s="37"/>
      <c r="K32" s="37"/>
    </row>
    <row r="33" spans="1:11" s="38" customFormat="1" ht="21" customHeight="1" x14ac:dyDescent="0.2">
      <c r="A33" s="35" t="s">
        <v>43</v>
      </c>
      <c r="B33" s="36">
        <f t="shared" si="0"/>
        <v>-167344</v>
      </c>
      <c r="C33" s="36">
        <f t="shared" si="1"/>
        <v>53752</v>
      </c>
      <c r="D33" s="10">
        <v>23006</v>
      </c>
      <c r="E33" s="10">
        <v>30746</v>
      </c>
      <c r="F33" s="36">
        <f t="shared" si="2"/>
        <v>221096</v>
      </c>
      <c r="G33" s="10">
        <v>154062</v>
      </c>
      <c r="H33" s="10">
        <v>67034</v>
      </c>
      <c r="I33" s="36"/>
      <c r="J33" s="37"/>
      <c r="K33" s="37"/>
    </row>
    <row r="34" spans="1:11" s="38" customFormat="1" ht="21" customHeight="1" x14ac:dyDescent="0.2">
      <c r="A34" s="72" t="s">
        <v>44</v>
      </c>
      <c r="B34" s="73">
        <f t="shared" si="0"/>
        <v>-138923</v>
      </c>
      <c r="C34" s="73">
        <f t="shared" si="1"/>
        <v>48697</v>
      </c>
      <c r="D34" s="70">
        <v>19600</v>
      </c>
      <c r="E34" s="70">
        <v>29097</v>
      </c>
      <c r="F34" s="73">
        <f t="shared" si="2"/>
        <v>187620</v>
      </c>
      <c r="G34" s="70">
        <v>126154</v>
      </c>
      <c r="H34" s="70">
        <v>61466</v>
      </c>
      <c r="I34" s="36"/>
      <c r="J34" s="37"/>
      <c r="K34" s="37"/>
    </row>
    <row r="35" spans="1:11" s="38" customFormat="1" ht="21" customHeight="1" x14ac:dyDescent="0.2">
      <c r="A35" s="35" t="s">
        <v>45</v>
      </c>
      <c r="B35" s="36">
        <f t="shared" si="0"/>
        <v>-168650</v>
      </c>
      <c r="C35" s="36">
        <f t="shared" si="1"/>
        <v>56600</v>
      </c>
      <c r="D35" s="10">
        <v>22074</v>
      </c>
      <c r="E35" s="10">
        <v>34526</v>
      </c>
      <c r="F35" s="36">
        <f t="shared" si="2"/>
        <v>225250</v>
      </c>
      <c r="G35" s="10">
        <v>153533</v>
      </c>
      <c r="H35" s="10">
        <v>71717</v>
      </c>
      <c r="I35" s="36"/>
      <c r="J35" s="37"/>
      <c r="K35" s="37"/>
    </row>
    <row r="36" spans="1:11" s="38" customFormat="1" ht="21" customHeight="1" x14ac:dyDescent="0.2">
      <c r="A36" s="72" t="s">
        <v>46</v>
      </c>
      <c r="B36" s="74">
        <f t="shared" si="0"/>
        <v>-173732</v>
      </c>
      <c r="C36" s="74">
        <f t="shared" si="1"/>
        <v>62506</v>
      </c>
      <c r="D36" s="71">
        <v>23297</v>
      </c>
      <c r="E36" s="71">
        <v>39209</v>
      </c>
      <c r="F36" s="74">
        <f t="shared" si="2"/>
        <v>236238</v>
      </c>
      <c r="G36" s="71">
        <v>164402</v>
      </c>
      <c r="H36" s="71">
        <v>71836</v>
      </c>
      <c r="I36" s="36"/>
      <c r="J36" s="37"/>
      <c r="K36" s="37"/>
    </row>
    <row r="37" spans="1:11" s="38" customFormat="1" ht="21" customHeight="1" x14ac:dyDescent="0.2">
      <c r="A37" s="35" t="s">
        <v>47</v>
      </c>
      <c r="B37" s="36">
        <f t="shared" si="0"/>
        <v>-185543</v>
      </c>
      <c r="C37" s="36">
        <f t="shared" si="1"/>
        <v>70168</v>
      </c>
      <c r="D37" s="10">
        <v>26825</v>
      </c>
      <c r="E37" s="10">
        <v>43343</v>
      </c>
      <c r="F37" s="36">
        <f t="shared" si="2"/>
        <v>255711</v>
      </c>
      <c r="G37" s="10">
        <v>176683</v>
      </c>
      <c r="H37" s="10">
        <v>79028</v>
      </c>
      <c r="I37" s="36"/>
      <c r="J37" s="37"/>
      <c r="K37" s="37"/>
    </row>
    <row r="38" spans="1:11" s="38" customFormat="1" ht="21" customHeight="1" x14ac:dyDescent="0.2">
      <c r="A38" s="72" t="s">
        <v>48</v>
      </c>
      <c r="B38" s="73">
        <f t="shared" si="0"/>
        <v>-190615</v>
      </c>
      <c r="C38" s="73">
        <f t="shared" si="1"/>
        <v>74810</v>
      </c>
      <c r="D38" s="70">
        <v>28663</v>
      </c>
      <c r="E38" s="70">
        <v>46147</v>
      </c>
      <c r="F38" s="73">
        <f t="shared" si="2"/>
        <v>265425</v>
      </c>
      <c r="G38" s="70">
        <v>182014</v>
      </c>
      <c r="H38" s="70">
        <v>83411</v>
      </c>
      <c r="I38" s="36"/>
      <c r="J38" s="37"/>
      <c r="K38" s="37"/>
    </row>
    <row r="39" spans="1:11" s="38" customFormat="1" ht="21" customHeight="1" x14ac:dyDescent="0.2">
      <c r="A39" s="35" t="s">
        <v>49</v>
      </c>
      <c r="B39" s="36">
        <f t="shared" si="0"/>
        <v>-156793</v>
      </c>
      <c r="C39" s="36">
        <f t="shared" si="1"/>
        <v>68655</v>
      </c>
      <c r="D39" s="10">
        <v>27511</v>
      </c>
      <c r="E39" s="10">
        <v>41144</v>
      </c>
      <c r="F39" s="36">
        <f t="shared" si="2"/>
        <v>225448</v>
      </c>
      <c r="G39" s="10">
        <v>148894</v>
      </c>
      <c r="H39" s="10">
        <v>76554</v>
      </c>
      <c r="I39" s="36"/>
      <c r="J39" s="37"/>
      <c r="K39" s="37"/>
    </row>
    <row r="40" spans="1:11" s="38" customFormat="1" ht="21" customHeight="1" x14ac:dyDescent="0.2">
      <c r="A40" s="72" t="s">
        <v>50</v>
      </c>
      <c r="B40" s="74">
        <f t="shared" si="0"/>
        <v>-151265</v>
      </c>
      <c r="C40" s="74">
        <f t="shared" si="1"/>
        <v>65395</v>
      </c>
      <c r="D40" s="71">
        <v>28785</v>
      </c>
      <c r="E40" s="71">
        <v>36610</v>
      </c>
      <c r="F40" s="74">
        <f t="shared" si="2"/>
        <v>216660</v>
      </c>
      <c r="G40" s="71">
        <v>141733</v>
      </c>
      <c r="H40" s="71">
        <v>74927</v>
      </c>
      <c r="I40" s="36"/>
      <c r="J40" s="37"/>
      <c r="K40" s="37"/>
    </row>
    <row r="41" spans="1:11" s="38" customFormat="1" ht="21" customHeight="1" x14ac:dyDescent="0.2">
      <c r="A41" s="35" t="s">
        <v>51</v>
      </c>
      <c r="B41" s="36">
        <f t="shared" si="0"/>
        <v>-169086</v>
      </c>
      <c r="C41" s="36">
        <f t="shared" si="1"/>
        <v>70809</v>
      </c>
      <c r="D41" s="10">
        <v>31071</v>
      </c>
      <c r="E41" s="10">
        <v>39738</v>
      </c>
      <c r="F41" s="36">
        <f t="shared" si="2"/>
        <v>239895</v>
      </c>
      <c r="G41" s="10">
        <v>158552</v>
      </c>
      <c r="H41" s="10">
        <v>81343</v>
      </c>
      <c r="I41" s="36"/>
      <c r="J41" s="37"/>
      <c r="K41" s="37"/>
    </row>
    <row r="42" spans="1:11" s="38" customFormat="1" ht="21" customHeight="1" x14ac:dyDescent="0.2">
      <c r="A42" s="72" t="s">
        <v>52</v>
      </c>
      <c r="B42" s="73">
        <f t="shared" si="0"/>
        <v>-157007</v>
      </c>
      <c r="C42" s="73">
        <f t="shared" si="1"/>
        <v>65638</v>
      </c>
      <c r="D42" s="70">
        <v>28780</v>
      </c>
      <c r="E42" s="70">
        <v>36858</v>
      </c>
      <c r="F42" s="73">
        <f t="shared" si="2"/>
        <v>222645</v>
      </c>
      <c r="G42" s="70">
        <v>145324</v>
      </c>
      <c r="H42" s="70">
        <v>77321</v>
      </c>
      <c r="I42" s="36"/>
      <c r="J42" s="37"/>
      <c r="K42" s="37"/>
    </row>
    <row r="43" spans="1:11" s="38" customFormat="1" ht="21" customHeight="1" x14ac:dyDescent="0.2">
      <c r="A43" s="35" t="s">
        <v>53</v>
      </c>
      <c r="B43" s="36">
        <f t="shared" si="0"/>
        <v>-169100</v>
      </c>
      <c r="C43" s="36">
        <f t="shared" si="1"/>
        <v>70394</v>
      </c>
      <c r="D43" s="10">
        <v>31287</v>
      </c>
      <c r="E43" s="10">
        <v>39107</v>
      </c>
      <c r="F43" s="36">
        <f t="shared" si="2"/>
        <v>239494</v>
      </c>
      <c r="G43" s="10">
        <v>159029</v>
      </c>
      <c r="H43" s="10">
        <v>80465</v>
      </c>
      <c r="I43" s="36"/>
      <c r="J43" s="37"/>
      <c r="K43" s="37"/>
    </row>
    <row r="44" spans="1:11" s="38" customFormat="1" ht="21" customHeight="1" x14ac:dyDescent="0.2">
      <c r="A44" s="72" t="s">
        <v>54</v>
      </c>
      <c r="B44" s="74">
        <f t="shared" si="0"/>
        <v>-179294</v>
      </c>
      <c r="C44" s="74">
        <f t="shared" si="1"/>
        <v>72091</v>
      </c>
      <c r="D44" s="71">
        <v>31819</v>
      </c>
      <c r="E44" s="71">
        <v>40272</v>
      </c>
      <c r="F44" s="74">
        <f t="shared" si="2"/>
        <v>251385</v>
      </c>
      <c r="G44" s="71">
        <v>167553</v>
      </c>
      <c r="H44" s="71">
        <v>83832</v>
      </c>
      <c r="I44" s="36"/>
      <c r="J44" s="37"/>
      <c r="K44" s="37"/>
    </row>
    <row r="45" spans="1:11" s="38" customFormat="1" ht="21" customHeight="1" x14ac:dyDescent="0.2">
      <c r="A45" s="35" t="s">
        <v>55</v>
      </c>
      <c r="B45" s="36">
        <f t="shared" si="0"/>
        <v>-171683</v>
      </c>
      <c r="C45" s="36">
        <f t="shared" si="1"/>
        <v>70067</v>
      </c>
      <c r="D45" s="10">
        <v>30611</v>
      </c>
      <c r="E45" s="10">
        <v>39456</v>
      </c>
      <c r="F45" s="36">
        <f t="shared" si="2"/>
        <v>241750</v>
      </c>
      <c r="G45" s="10">
        <v>157963</v>
      </c>
      <c r="H45" s="10">
        <v>83787</v>
      </c>
      <c r="I45" s="36"/>
      <c r="J45" s="37"/>
      <c r="K45" s="37"/>
    </row>
    <row r="46" spans="1:11" s="38" customFormat="1" ht="21" customHeight="1" x14ac:dyDescent="0.2">
      <c r="A46" s="72" t="s">
        <v>56</v>
      </c>
      <c r="B46" s="73">
        <f t="shared" si="0"/>
        <v>-171062</v>
      </c>
      <c r="C46" s="73">
        <f t="shared" si="1"/>
        <v>66444</v>
      </c>
      <c r="D46" s="70">
        <v>30758</v>
      </c>
      <c r="E46" s="70">
        <v>35686</v>
      </c>
      <c r="F46" s="73">
        <f t="shared" si="2"/>
        <v>237506</v>
      </c>
      <c r="G46" s="70">
        <v>151591</v>
      </c>
      <c r="H46" s="70">
        <v>85915</v>
      </c>
      <c r="I46" s="36"/>
      <c r="J46" s="37"/>
      <c r="K46" s="37"/>
    </row>
    <row r="47" spans="1:11" s="38" customFormat="1" ht="21" customHeight="1" x14ac:dyDescent="0.2">
      <c r="A47" s="35" t="s">
        <v>57</v>
      </c>
      <c r="B47" s="36">
        <f t="shared" si="0"/>
        <v>-190907</v>
      </c>
      <c r="C47" s="36">
        <f t="shared" si="1"/>
        <v>70704</v>
      </c>
      <c r="D47" s="10">
        <v>32738</v>
      </c>
      <c r="E47" s="10">
        <v>37966</v>
      </c>
      <c r="F47" s="36">
        <f t="shared" si="2"/>
        <v>261611</v>
      </c>
      <c r="G47" s="10">
        <v>168695</v>
      </c>
      <c r="H47" s="10">
        <v>92916</v>
      </c>
      <c r="I47" s="36"/>
      <c r="J47" s="37"/>
      <c r="K47" s="37"/>
    </row>
    <row r="48" spans="1:11" s="38" customFormat="1" ht="21" customHeight="1" x14ac:dyDescent="0.2">
      <c r="A48" s="72" t="s">
        <v>58</v>
      </c>
      <c r="B48" s="74">
        <f t="shared" si="0"/>
        <v>-203664</v>
      </c>
      <c r="C48" s="74">
        <f t="shared" si="1"/>
        <v>71439</v>
      </c>
      <c r="D48" s="71">
        <v>33656</v>
      </c>
      <c r="E48" s="71">
        <v>37783</v>
      </c>
      <c r="F48" s="74">
        <f t="shared" si="2"/>
        <v>275103</v>
      </c>
      <c r="G48" s="71">
        <v>184882</v>
      </c>
      <c r="H48" s="71">
        <v>90221</v>
      </c>
      <c r="I48" s="36"/>
      <c r="J48" s="37"/>
      <c r="K48" s="37"/>
    </row>
    <row r="49" spans="1:11" s="38" customFormat="1" ht="21" customHeight="1" x14ac:dyDescent="0.2">
      <c r="A49" s="9" t="s">
        <v>124</v>
      </c>
      <c r="B49" s="36">
        <f t="shared" si="0"/>
        <v>-205944</v>
      </c>
      <c r="C49" s="36">
        <f t="shared" si="1"/>
        <v>71611</v>
      </c>
      <c r="D49" s="10">
        <v>32491</v>
      </c>
      <c r="E49" s="10">
        <v>39120</v>
      </c>
      <c r="F49" s="36">
        <f t="shared" si="2"/>
        <v>277555</v>
      </c>
      <c r="G49" s="10">
        <v>185681</v>
      </c>
      <c r="H49" s="10">
        <v>91874</v>
      </c>
      <c r="I49" s="36"/>
      <c r="J49" s="37"/>
      <c r="K49" s="37"/>
    </row>
    <row r="50" spans="1:11" s="38" customFormat="1" ht="21" customHeight="1" x14ac:dyDescent="0.2">
      <c r="A50" s="69" t="s">
        <v>125</v>
      </c>
      <c r="B50" s="73">
        <f t="shared" si="0"/>
        <v>-203238</v>
      </c>
      <c r="C50" s="73">
        <f t="shared" si="1"/>
        <v>72794</v>
      </c>
      <c r="D50" s="70">
        <v>33823</v>
      </c>
      <c r="E50" s="70">
        <v>38971</v>
      </c>
      <c r="F50" s="73">
        <f t="shared" si="2"/>
        <v>276032</v>
      </c>
      <c r="G50" s="70">
        <v>180754</v>
      </c>
      <c r="H50" s="70">
        <v>95278</v>
      </c>
      <c r="I50" s="36"/>
      <c r="J50" s="37"/>
      <c r="K50" s="37"/>
    </row>
    <row r="51" spans="1:11" s="38" customFormat="1" ht="21" customHeight="1" x14ac:dyDescent="0.2">
      <c r="A51" s="9" t="s">
        <v>126</v>
      </c>
      <c r="B51" s="36">
        <f t="shared" si="0"/>
        <v>-194936</v>
      </c>
      <c r="C51" s="36">
        <f t="shared" si="1"/>
        <v>69358</v>
      </c>
      <c r="D51" s="10">
        <v>32462</v>
      </c>
      <c r="E51" s="10">
        <v>36896</v>
      </c>
      <c r="F51" s="36">
        <f t="shared" si="2"/>
        <v>264294</v>
      </c>
      <c r="G51" s="10">
        <v>172836</v>
      </c>
      <c r="H51" s="10">
        <v>91458</v>
      </c>
      <c r="I51" s="36"/>
      <c r="J51" s="37"/>
      <c r="K51" s="37"/>
    </row>
    <row r="52" spans="1:11" s="38" customFormat="1" ht="21" customHeight="1" x14ac:dyDescent="0.2">
      <c r="A52" s="69" t="s">
        <v>127</v>
      </c>
      <c r="B52" s="74">
        <f t="shared" si="0"/>
        <v>-186388</v>
      </c>
      <c r="C52" s="74">
        <f t="shared" si="1"/>
        <v>66200</v>
      </c>
      <c r="D52" s="71">
        <v>31083</v>
      </c>
      <c r="E52" s="71">
        <v>35117</v>
      </c>
      <c r="F52" s="74">
        <f t="shared" si="2"/>
        <v>252588</v>
      </c>
      <c r="G52" s="71">
        <v>166010</v>
      </c>
      <c r="H52" s="71">
        <v>86578</v>
      </c>
      <c r="I52" s="36"/>
      <c r="J52" s="37"/>
      <c r="K52" s="37"/>
    </row>
    <row r="53" spans="1:11" s="38" customFormat="1" ht="21" customHeight="1" x14ac:dyDescent="0.2">
      <c r="A53" s="9" t="s">
        <v>131</v>
      </c>
      <c r="B53" s="36">
        <f t="shared" ref="B53:B56" si="3">+C53-F53</f>
        <v>-167898</v>
      </c>
      <c r="C53" s="36">
        <f t="shared" ref="C53:C56" si="4">+D53+E53</f>
        <v>61596</v>
      </c>
      <c r="D53" s="10">
        <v>28437</v>
      </c>
      <c r="E53" s="10">
        <v>33159</v>
      </c>
      <c r="F53" s="36">
        <f t="shared" ref="F53:F56" si="5">+G53+H53</f>
        <v>229494</v>
      </c>
      <c r="G53" s="10">
        <v>149303</v>
      </c>
      <c r="H53" s="10">
        <v>80191</v>
      </c>
      <c r="I53" s="36"/>
      <c r="J53" s="37"/>
      <c r="K53" s="37"/>
    </row>
    <row r="54" spans="1:11" s="38" customFormat="1" ht="21" customHeight="1" x14ac:dyDescent="0.2">
      <c r="A54" s="69" t="s">
        <v>132</v>
      </c>
      <c r="B54" s="73">
        <f t="shared" si="3"/>
        <v>-169039</v>
      </c>
      <c r="C54" s="73">
        <f t="shared" si="4"/>
        <v>63735</v>
      </c>
      <c r="D54" s="70">
        <v>29303</v>
      </c>
      <c r="E54" s="70">
        <v>34432</v>
      </c>
      <c r="F54" s="73">
        <f t="shared" si="5"/>
        <v>232774</v>
      </c>
      <c r="G54" s="70">
        <v>149125</v>
      </c>
      <c r="H54" s="70">
        <v>83649</v>
      </c>
      <c r="I54" s="36"/>
      <c r="J54" s="37"/>
      <c r="K54" s="37"/>
    </row>
    <row r="55" spans="1:11" s="38" customFormat="1" ht="21" customHeight="1" x14ac:dyDescent="0.2">
      <c r="A55" s="9" t="s">
        <v>133</v>
      </c>
      <c r="B55" s="36">
        <f t="shared" si="3"/>
        <v>-168372</v>
      </c>
      <c r="C55" s="36">
        <f t="shared" si="4"/>
        <v>64716</v>
      </c>
      <c r="D55" s="10">
        <v>31385</v>
      </c>
      <c r="E55" s="10">
        <v>33331</v>
      </c>
      <c r="F55" s="36">
        <f t="shared" si="5"/>
        <v>233088</v>
      </c>
      <c r="G55" s="10">
        <v>148832</v>
      </c>
      <c r="H55" s="10">
        <v>84256</v>
      </c>
      <c r="I55" s="36"/>
      <c r="J55" s="37"/>
      <c r="K55" s="37"/>
    </row>
    <row r="56" spans="1:11" s="38" customFormat="1" ht="21" customHeight="1" x14ac:dyDescent="0.2">
      <c r="A56" s="69" t="s">
        <v>134</v>
      </c>
      <c r="B56" s="74">
        <f t="shared" si="3"/>
        <v>-161184</v>
      </c>
      <c r="C56" s="74">
        <f t="shared" si="4"/>
        <v>62292</v>
      </c>
      <c r="D56" s="71">
        <v>29088</v>
      </c>
      <c r="E56" s="71">
        <v>33204</v>
      </c>
      <c r="F56" s="74">
        <f t="shared" si="5"/>
        <v>223476</v>
      </c>
      <c r="G56" s="71">
        <v>141235</v>
      </c>
      <c r="H56" s="71">
        <v>82241</v>
      </c>
      <c r="I56" s="36"/>
      <c r="J56" s="37"/>
      <c r="K56" s="37"/>
    </row>
    <row r="57" spans="1:11" s="38" customFormat="1" ht="21" customHeight="1" x14ac:dyDescent="0.2">
      <c r="A57" s="9" t="s">
        <v>135</v>
      </c>
      <c r="B57" s="36">
        <f t="shared" ref="B57:B60" si="6">+C57-F57</f>
        <v>-175031</v>
      </c>
      <c r="C57" s="36">
        <f t="shared" ref="C57:C60" si="7">+D57+E57</f>
        <v>66539</v>
      </c>
      <c r="D57" s="10">
        <v>30665</v>
      </c>
      <c r="E57" s="10">
        <v>35874</v>
      </c>
      <c r="F57" s="36">
        <f t="shared" ref="F57:F60" si="8">+G57+H57</f>
        <v>241570</v>
      </c>
      <c r="G57" s="10">
        <v>154168</v>
      </c>
      <c r="H57" s="10">
        <v>87402</v>
      </c>
      <c r="I57" s="36"/>
      <c r="J57" s="37"/>
      <c r="K57" s="37"/>
    </row>
    <row r="58" spans="1:11" s="38" customFormat="1" ht="21" customHeight="1" x14ac:dyDescent="0.2">
      <c r="A58" s="69" t="s">
        <v>136</v>
      </c>
      <c r="B58" s="73">
        <f t="shared" si="6"/>
        <v>-168571</v>
      </c>
      <c r="C58" s="73">
        <f t="shared" si="7"/>
        <v>61643</v>
      </c>
      <c r="D58" s="70">
        <v>25745</v>
      </c>
      <c r="E58" s="70">
        <v>35898</v>
      </c>
      <c r="F58" s="73">
        <f t="shared" si="8"/>
        <v>230214</v>
      </c>
      <c r="G58" s="70">
        <v>142735</v>
      </c>
      <c r="H58" s="70">
        <v>87479</v>
      </c>
      <c r="I58" s="36"/>
      <c r="J58" s="37"/>
      <c r="K58" s="37"/>
    </row>
    <row r="59" spans="1:11" s="38" customFormat="1" ht="21" customHeight="1" x14ac:dyDescent="0.2">
      <c r="A59" s="9" t="s">
        <v>137</v>
      </c>
      <c r="B59" s="36">
        <f t="shared" si="6"/>
        <v>-177708</v>
      </c>
      <c r="C59" s="36">
        <f t="shared" si="7"/>
        <v>62760</v>
      </c>
      <c r="D59" s="10">
        <v>27000</v>
      </c>
      <c r="E59" s="10">
        <v>35760</v>
      </c>
      <c r="F59" s="36">
        <f t="shared" si="8"/>
        <v>240468</v>
      </c>
      <c r="G59" s="10">
        <v>152249</v>
      </c>
      <c r="H59" s="10">
        <v>88219</v>
      </c>
      <c r="I59" s="36"/>
      <c r="J59" s="37"/>
      <c r="K59" s="37"/>
    </row>
    <row r="60" spans="1:11" s="38" customFormat="1" ht="21" customHeight="1" x14ac:dyDescent="0.2">
      <c r="A60" s="69" t="s">
        <v>138</v>
      </c>
      <c r="B60" s="74">
        <f t="shared" si="6"/>
        <v>-161669</v>
      </c>
      <c r="C60" s="74">
        <f t="shared" si="7"/>
        <v>64089</v>
      </c>
      <c r="D60" s="71">
        <v>26354</v>
      </c>
      <c r="E60" s="71">
        <v>37735</v>
      </c>
      <c r="F60" s="74">
        <f t="shared" si="8"/>
        <v>225758</v>
      </c>
      <c r="G60" s="71">
        <v>140914</v>
      </c>
      <c r="H60" s="71">
        <v>84844</v>
      </c>
      <c r="I60" s="36"/>
      <c r="J60" s="37"/>
      <c r="K60" s="37"/>
    </row>
    <row r="61" spans="1:11" s="38" customFormat="1" ht="21" customHeight="1" x14ac:dyDescent="0.2">
      <c r="A61" s="9" t="s">
        <v>139</v>
      </c>
      <c r="B61" s="36">
        <f t="shared" ref="B61:B68" si="9">+C61-F61</f>
        <v>-181096</v>
      </c>
      <c r="C61" s="36">
        <f t="shared" ref="C61:C68" si="10">+D61+E61</f>
        <v>65030</v>
      </c>
      <c r="D61" s="10">
        <v>25822</v>
      </c>
      <c r="E61" s="10">
        <v>39208</v>
      </c>
      <c r="F61" s="36">
        <f t="shared" ref="F61:F68" si="11">+G61+H61</f>
        <v>246126</v>
      </c>
      <c r="G61" s="10">
        <v>158781</v>
      </c>
      <c r="H61" s="10">
        <v>87345</v>
      </c>
      <c r="I61" s="36"/>
      <c r="J61" s="37"/>
      <c r="K61" s="37"/>
    </row>
    <row r="62" spans="1:11" s="38" customFormat="1" ht="21" customHeight="1" x14ac:dyDescent="0.2">
      <c r="A62" s="69" t="s">
        <v>140</v>
      </c>
      <c r="B62" s="73">
        <f t="shared" si="9"/>
        <v>-191409</v>
      </c>
      <c r="C62" s="73">
        <f t="shared" si="10"/>
        <v>68867</v>
      </c>
      <c r="D62" s="70">
        <v>27799</v>
      </c>
      <c r="E62" s="70">
        <v>41068</v>
      </c>
      <c r="F62" s="73">
        <f t="shared" si="11"/>
        <v>260276</v>
      </c>
      <c r="G62" s="70">
        <v>166340</v>
      </c>
      <c r="H62" s="70">
        <v>93936</v>
      </c>
      <c r="I62" s="36"/>
      <c r="J62" s="37"/>
      <c r="K62" s="37"/>
    </row>
    <row r="63" spans="1:11" s="38" customFormat="1" ht="21" customHeight="1" x14ac:dyDescent="0.2">
      <c r="A63" s="9" t="s">
        <v>141</v>
      </c>
      <c r="B63" s="36">
        <f t="shared" si="9"/>
        <v>-197552</v>
      </c>
      <c r="C63" s="36">
        <f t="shared" si="10"/>
        <v>70510</v>
      </c>
      <c r="D63" s="10">
        <v>29179</v>
      </c>
      <c r="E63" s="10">
        <v>41331</v>
      </c>
      <c r="F63" s="36">
        <f t="shared" si="11"/>
        <v>268062</v>
      </c>
      <c r="G63" s="10">
        <v>171660</v>
      </c>
      <c r="H63" s="10">
        <v>96402</v>
      </c>
      <c r="I63" s="36"/>
      <c r="J63" s="37"/>
      <c r="K63" s="37"/>
    </row>
    <row r="64" spans="1:11" s="38" customFormat="1" ht="21" customHeight="1" x14ac:dyDescent="0.2">
      <c r="A64" s="69" t="s">
        <v>142</v>
      </c>
      <c r="B64" s="74">
        <f t="shared" si="9"/>
        <v>-210514</v>
      </c>
      <c r="C64" s="74">
        <f t="shared" si="10"/>
        <v>73098</v>
      </c>
      <c r="D64" s="71">
        <v>29277</v>
      </c>
      <c r="E64" s="71">
        <v>43821</v>
      </c>
      <c r="F64" s="74">
        <f t="shared" si="11"/>
        <v>283612</v>
      </c>
      <c r="G64" s="71">
        <v>184843</v>
      </c>
      <c r="H64" s="71">
        <v>98769</v>
      </c>
      <c r="I64" s="36"/>
      <c r="J64" s="37"/>
      <c r="K64" s="37"/>
    </row>
    <row r="65" spans="1:11" s="38" customFormat="1" ht="21" customHeight="1" x14ac:dyDescent="0.2">
      <c r="A65" s="35" t="s">
        <v>143</v>
      </c>
      <c r="B65" s="36">
        <f t="shared" si="9"/>
        <v>-218187</v>
      </c>
      <c r="C65" s="36">
        <f t="shared" si="10"/>
        <v>75782</v>
      </c>
      <c r="D65" s="36">
        <v>30935</v>
      </c>
      <c r="E65" s="36">
        <v>44847</v>
      </c>
      <c r="F65" s="36">
        <f t="shared" si="11"/>
        <v>293969</v>
      </c>
      <c r="G65" s="36">
        <v>189611</v>
      </c>
      <c r="H65" s="36">
        <v>104358</v>
      </c>
      <c r="I65" s="36"/>
      <c r="J65" s="37"/>
      <c r="K65" s="37"/>
    </row>
    <row r="66" spans="1:11" s="38" customFormat="1" ht="21" customHeight="1" x14ac:dyDescent="0.2">
      <c r="A66" s="72" t="s">
        <v>144</v>
      </c>
      <c r="B66" s="73">
        <f t="shared" si="9"/>
        <v>-197134</v>
      </c>
      <c r="C66" s="73">
        <f t="shared" si="10"/>
        <v>69748</v>
      </c>
      <c r="D66" s="73">
        <v>27008</v>
      </c>
      <c r="E66" s="73">
        <v>42740</v>
      </c>
      <c r="F66" s="73">
        <f t="shared" si="11"/>
        <v>266882</v>
      </c>
      <c r="G66" s="73">
        <v>168291</v>
      </c>
      <c r="H66" s="73">
        <v>98591</v>
      </c>
      <c r="I66" s="36"/>
      <c r="J66" s="37"/>
      <c r="K66" s="37"/>
    </row>
    <row r="67" spans="1:11" s="38" customFormat="1" ht="21" customHeight="1" x14ac:dyDescent="0.2">
      <c r="A67" s="35" t="s">
        <v>145</v>
      </c>
      <c r="B67" s="36">
        <f t="shared" si="9"/>
        <v>-211732</v>
      </c>
      <c r="C67" s="36">
        <f t="shared" si="10"/>
        <v>67216</v>
      </c>
      <c r="D67" s="36">
        <v>25354</v>
      </c>
      <c r="E67" s="36">
        <v>41862</v>
      </c>
      <c r="F67" s="36">
        <f t="shared" si="11"/>
        <v>278948</v>
      </c>
      <c r="G67" s="36">
        <v>177617</v>
      </c>
      <c r="H67" s="36">
        <v>101331</v>
      </c>
      <c r="I67" s="36"/>
      <c r="J67" s="37"/>
      <c r="K67" s="37"/>
    </row>
    <row r="68" spans="1:11" s="38" customFormat="1" ht="21" customHeight="1" x14ac:dyDescent="0.2">
      <c r="A68" s="72" t="s">
        <v>146</v>
      </c>
      <c r="B68" s="74">
        <f t="shared" si="9"/>
        <v>-207060</v>
      </c>
      <c r="C68" s="74">
        <f t="shared" si="10"/>
        <v>66674</v>
      </c>
      <c r="D68" s="74">
        <v>23635</v>
      </c>
      <c r="E68" s="74">
        <v>43039</v>
      </c>
      <c r="F68" s="74">
        <f t="shared" si="11"/>
        <v>273734</v>
      </c>
      <c r="G68" s="74">
        <v>176183</v>
      </c>
      <c r="H68" s="74">
        <v>97551</v>
      </c>
      <c r="I68" s="36"/>
      <c r="J68" s="37"/>
      <c r="K68" s="37"/>
    </row>
    <row r="69" spans="1:11" s="38" customFormat="1" ht="21" customHeight="1" x14ac:dyDescent="0.2">
      <c r="A69" s="35" t="s">
        <v>148</v>
      </c>
      <c r="B69" s="36">
        <f t="shared" ref="B69:B72" si="12">+C69-F69</f>
        <v>-212834</v>
      </c>
      <c r="C69" s="36">
        <f t="shared" ref="C69:C72" si="13">+D69+E69</f>
        <v>67001</v>
      </c>
      <c r="D69" s="36">
        <v>23883</v>
      </c>
      <c r="E69" s="36">
        <v>43118</v>
      </c>
      <c r="F69" s="36">
        <f t="shared" ref="F69:F72" si="14">+G69+H69</f>
        <v>279835</v>
      </c>
      <c r="G69" s="36">
        <v>182038</v>
      </c>
      <c r="H69" s="36">
        <v>97797</v>
      </c>
      <c r="I69" s="36"/>
      <c r="J69" s="37"/>
      <c r="K69" s="37"/>
    </row>
    <row r="70" spans="1:11" s="38" customFormat="1" ht="21" customHeight="1" x14ac:dyDescent="0.2">
      <c r="A70" s="72" t="s">
        <v>149</v>
      </c>
      <c r="B70" s="73">
        <f t="shared" si="12"/>
        <v>-219360</v>
      </c>
      <c r="C70" s="73">
        <f t="shared" si="13"/>
        <v>67997</v>
      </c>
      <c r="D70" s="73">
        <v>24722</v>
      </c>
      <c r="E70" s="73">
        <v>43275</v>
      </c>
      <c r="F70" s="73">
        <f t="shared" si="14"/>
        <v>287357</v>
      </c>
      <c r="G70" s="73">
        <v>188406</v>
      </c>
      <c r="H70" s="73">
        <v>98951</v>
      </c>
      <c r="I70" s="36"/>
      <c r="J70" s="37"/>
      <c r="K70" s="37"/>
    </row>
    <row r="71" spans="1:11" s="38" customFormat="1" ht="21" customHeight="1" x14ac:dyDescent="0.2">
      <c r="A71" s="35" t="s">
        <v>150</v>
      </c>
      <c r="B71" s="36">
        <f t="shared" si="12"/>
        <v>-205412</v>
      </c>
      <c r="C71" s="36">
        <f t="shared" si="13"/>
        <v>66439</v>
      </c>
      <c r="D71" s="36">
        <v>22715</v>
      </c>
      <c r="E71" s="36">
        <v>43724</v>
      </c>
      <c r="F71" s="36">
        <f t="shared" si="14"/>
        <v>271851</v>
      </c>
      <c r="G71" s="36">
        <v>176280</v>
      </c>
      <c r="H71" s="36">
        <v>95571</v>
      </c>
      <c r="I71" s="36"/>
      <c r="J71" s="37"/>
      <c r="K71" s="37"/>
    </row>
    <row r="72" spans="1:11" s="38" customFormat="1" ht="21" customHeight="1" x14ac:dyDescent="0.2">
      <c r="A72" s="72" t="s">
        <v>151</v>
      </c>
      <c r="B72" s="74">
        <f t="shared" si="12"/>
        <v>-218024</v>
      </c>
      <c r="C72" s="74">
        <f t="shared" si="13"/>
        <v>68681</v>
      </c>
      <c r="D72" s="74">
        <v>21559</v>
      </c>
      <c r="E72" s="74">
        <v>47122</v>
      </c>
      <c r="F72" s="74">
        <f t="shared" si="14"/>
        <v>286705</v>
      </c>
      <c r="G72" s="74">
        <v>189060</v>
      </c>
      <c r="H72" s="74">
        <v>97645</v>
      </c>
      <c r="I72" s="36"/>
      <c r="J72" s="37"/>
      <c r="K72" s="37"/>
    </row>
    <row r="73" spans="1:11" s="38" customFormat="1" ht="21" customHeight="1" x14ac:dyDescent="0.2">
      <c r="A73" s="35" t="s">
        <v>152</v>
      </c>
      <c r="B73" s="36">
        <f t="shared" ref="B73:B76" si="15">+C73-F73</f>
        <v>-199322</v>
      </c>
      <c r="C73" s="36">
        <f t="shared" ref="C73:C76" si="16">+D73+E73</f>
        <v>64747</v>
      </c>
      <c r="D73" s="36">
        <v>19162</v>
      </c>
      <c r="E73" s="36">
        <v>45585</v>
      </c>
      <c r="F73" s="36">
        <f t="shared" ref="F73:F76" si="17">+G73+H73</f>
        <v>264069</v>
      </c>
      <c r="G73" s="36">
        <v>166722</v>
      </c>
      <c r="H73" s="36">
        <v>97347</v>
      </c>
      <c r="I73" s="36"/>
      <c r="J73" s="37"/>
      <c r="K73" s="37"/>
    </row>
    <row r="74" spans="1:11" s="38" customFormat="1" ht="21" customHeight="1" x14ac:dyDescent="0.2">
      <c r="A74" s="72" t="s">
        <v>153</v>
      </c>
      <c r="B74" s="73">
        <f t="shared" si="15"/>
        <v>-210681</v>
      </c>
      <c r="C74" s="73">
        <f t="shared" si="16"/>
        <v>64264</v>
      </c>
      <c r="D74" s="73">
        <v>19528</v>
      </c>
      <c r="E74" s="73">
        <v>44736</v>
      </c>
      <c r="F74" s="73">
        <f t="shared" si="17"/>
        <v>274945</v>
      </c>
      <c r="G74" s="73">
        <v>175594</v>
      </c>
      <c r="H74" s="73">
        <v>99351</v>
      </c>
      <c r="I74" s="36"/>
      <c r="J74" s="37"/>
      <c r="K74" s="37"/>
    </row>
    <row r="75" spans="1:11" s="38" customFormat="1" ht="21" customHeight="1" x14ac:dyDescent="0.2">
      <c r="A75" s="35" t="s">
        <v>154</v>
      </c>
      <c r="B75" s="36">
        <f t="shared" si="15"/>
        <v>-219312</v>
      </c>
      <c r="C75" s="36">
        <f t="shared" si="16"/>
        <v>69377</v>
      </c>
      <c r="D75" s="36">
        <v>20168</v>
      </c>
      <c r="E75" s="36">
        <v>49209</v>
      </c>
      <c r="F75" s="36">
        <f t="shared" si="17"/>
        <v>288689</v>
      </c>
      <c r="G75" s="36">
        <v>185611</v>
      </c>
      <c r="H75" s="36">
        <v>103078</v>
      </c>
      <c r="I75" s="36"/>
      <c r="J75" s="37"/>
      <c r="K75" s="37"/>
    </row>
    <row r="76" spans="1:11" s="38" customFormat="1" ht="21" customHeight="1" x14ac:dyDescent="0.2">
      <c r="A76" s="72" t="s">
        <v>155</v>
      </c>
      <c r="B76" s="74">
        <f t="shared" si="15"/>
        <v>-229757</v>
      </c>
      <c r="C76" s="74">
        <f t="shared" si="16"/>
        <v>76027</v>
      </c>
      <c r="D76" s="74">
        <v>22601</v>
      </c>
      <c r="E76" s="74">
        <v>53426</v>
      </c>
      <c r="F76" s="74">
        <f t="shared" si="17"/>
        <v>305784</v>
      </c>
      <c r="G76" s="74">
        <v>198391</v>
      </c>
      <c r="H76" s="74">
        <v>107393</v>
      </c>
      <c r="I76" s="36"/>
      <c r="J76" s="37"/>
      <c r="K76" s="37"/>
    </row>
    <row r="77" spans="1:11" s="38" customFormat="1" ht="21" customHeight="1" x14ac:dyDescent="0.2">
      <c r="A77" s="35" t="s">
        <v>157</v>
      </c>
      <c r="B77" s="36">
        <f t="shared" ref="B77:B80" si="18">+C77-F77</f>
        <v>-226615</v>
      </c>
      <c r="C77" s="36">
        <f t="shared" ref="C77:C80" si="19">+D77+E77</f>
        <v>76083</v>
      </c>
      <c r="D77" s="36">
        <v>22322</v>
      </c>
      <c r="E77" s="36">
        <v>53761</v>
      </c>
      <c r="F77" s="36">
        <f t="shared" ref="F77:F80" si="20">+G77+H77</f>
        <v>302698</v>
      </c>
      <c r="G77" s="36">
        <v>196261</v>
      </c>
      <c r="H77" s="36">
        <v>106437</v>
      </c>
      <c r="I77" s="36"/>
      <c r="J77" s="37"/>
      <c r="K77" s="37"/>
    </row>
    <row r="78" spans="1:11" s="38" customFormat="1" ht="21" customHeight="1" x14ac:dyDescent="0.2">
      <c r="A78" s="72" t="s">
        <v>158</v>
      </c>
      <c r="B78" s="73">
        <f t="shared" si="18"/>
        <v>-242575</v>
      </c>
      <c r="C78" s="73">
        <f t="shared" si="19"/>
        <v>79966</v>
      </c>
      <c r="D78" s="73">
        <v>23750</v>
      </c>
      <c r="E78" s="73">
        <v>56216</v>
      </c>
      <c r="F78" s="73">
        <f t="shared" si="20"/>
        <v>322541</v>
      </c>
      <c r="G78" s="73">
        <v>211811</v>
      </c>
      <c r="H78" s="73">
        <v>110730</v>
      </c>
      <c r="I78" s="36"/>
      <c r="J78" s="37"/>
      <c r="K78" s="37"/>
    </row>
    <row r="79" spans="1:11" s="38" customFormat="1" ht="21" customHeight="1" x14ac:dyDescent="0.2">
      <c r="A79" s="35" t="s">
        <v>159</v>
      </c>
      <c r="B79" s="36">
        <f t="shared" si="18"/>
        <v>-244854</v>
      </c>
      <c r="C79" s="36">
        <f t="shared" si="19"/>
        <v>78998</v>
      </c>
      <c r="D79" s="36">
        <v>22988</v>
      </c>
      <c r="E79" s="36">
        <v>56010</v>
      </c>
      <c r="F79" s="36">
        <f t="shared" si="20"/>
        <v>323852</v>
      </c>
      <c r="G79" s="36">
        <v>213247</v>
      </c>
      <c r="H79" s="36">
        <v>110605</v>
      </c>
      <c r="I79" s="36"/>
      <c r="J79" s="37"/>
      <c r="K79" s="37"/>
    </row>
    <row r="80" spans="1:11" s="38" customFormat="1" ht="21" customHeight="1" x14ac:dyDescent="0.2">
      <c r="A80" s="72" t="s">
        <v>160</v>
      </c>
      <c r="B80" s="74">
        <f t="shared" si="18"/>
        <v>-244916</v>
      </c>
      <c r="C80" s="74">
        <f t="shared" si="19"/>
        <v>79642</v>
      </c>
      <c r="D80" s="74">
        <v>23279</v>
      </c>
      <c r="E80" s="74">
        <v>56363</v>
      </c>
      <c r="F80" s="74">
        <f t="shared" si="20"/>
        <v>324558</v>
      </c>
      <c r="G80" s="74">
        <v>213659</v>
      </c>
      <c r="H80" s="74">
        <v>110899</v>
      </c>
      <c r="I80" s="36"/>
      <c r="J80" s="37"/>
      <c r="K80" s="37"/>
    </row>
    <row r="81" spans="1:11" s="38" customFormat="1" ht="21" customHeight="1" x14ac:dyDescent="0.2">
      <c r="A81" s="35" t="s">
        <v>161</v>
      </c>
      <c r="B81" s="36">
        <f t="shared" ref="B81:B84" si="21">+C81-F81</f>
        <v>-243367</v>
      </c>
      <c r="C81" s="36">
        <f t="shared" ref="C81:C84" si="22">+D81+E81</f>
        <v>81060</v>
      </c>
      <c r="D81" s="36">
        <v>23490</v>
      </c>
      <c r="E81" s="36">
        <v>57570</v>
      </c>
      <c r="F81" s="36">
        <f t="shared" ref="F81:F84" si="23">+G81+H81</f>
        <v>324427</v>
      </c>
      <c r="G81" s="36">
        <v>210083</v>
      </c>
      <c r="H81" s="36">
        <v>114344</v>
      </c>
      <c r="I81" s="36"/>
      <c r="J81" s="37"/>
      <c r="K81" s="37"/>
    </row>
    <row r="82" spans="1:11" s="38" customFormat="1" ht="21" customHeight="1" x14ac:dyDescent="0.2">
      <c r="A82" s="72" t="s">
        <v>162</v>
      </c>
      <c r="B82" s="73">
        <f t="shared" si="21"/>
        <v>-226886</v>
      </c>
      <c r="C82" s="73">
        <f t="shared" si="22"/>
        <v>76191</v>
      </c>
      <c r="D82" s="73">
        <v>22619</v>
      </c>
      <c r="E82" s="73">
        <v>53572</v>
      </c>
      <c r="F82" s="73">
        <f t="shared" si="23"/>
        <v>303077</v>
      </c>
      <c r="G82" s="73">
        <v>193071</v>
      </c>
      <c r="H82" s="73">
        <v>110006</v>
      </c>
      <c r="I82" s="36"/>
      <c r="J82" s="37"/>
      <c r="K82" s="37"/>
    </row>
    <row r="83" spans="1:11" s="38" customFormat="1" ht="21" customHeight="1" x14ac:dyDescent="0.2">
      <c r="A83" s="35" t="s">
        <v>163</v>
      </c>
      <c r="B83" s="36">
        <f t="shared" si="21"/>
        <v>-209055</v>
      </c>
      <c r="C83" s="36">
        <f t="shared" si="22"/>
        <v>72247</v>
      </c>
      <c r="D83" s="36">
        <v>21831</v>
      </c>
      <c r="E83" s="36">
        <v>50416</v>
      </c>
      <c r="F83" s="36">
        <f t="shared" si="23"/>
        <v>281302</v>
      </c>
      <c r="G83" s="36">
        <v>175452</v>
      </c>
      <c r="H83" s="36">
        <v>105850</v>
      </c>
      <c r="I83" s="36"/>
      <c r="J83" s="37"/>
      <c r="K83" s="37"/>
    </row>
    <row r="84" spans="1:11" s="38" customFormat="1" ht="21" customHeight="1" x14ac:dyDescent="0.2">
      <c r="A84" s="72" t="s">
        <v>164</v>
      </c>
      <c r="B84" s="74">
        <f t="shared" si="21"/>
        <v>-238501</v>
      </c>
      <c r="C84" s="74">
        <f t="shared" si="22"/>
        <v>82008</v>
      </c>
      <c r="D84" s="74">
        <v>25104</v>
      </c>
      <c r="E84" s="74">
        <v>56904</v>
      </c>
      <c r="F84" s="74">
        <f t="shared" si="23"/>
        <v>320509</v>
      </c>
      <c r="G84" s="74">
        <v>204856</v>
      </c>
      <c r="H84" s="74">
        <v>115653</v>
      </c>
      <c r="I84" s="36"/>
      <c r="J84" s="37"/>
      <c r="K84" s="37"/>
    </row>
    <row r="85" spans="1:11" s="38" customFormat="1" ht="21" customHeight="1" x14ac:dyDescent="0.2">
      <c r="A85" s="35" t="s">
        <v>165</v>
      </c>
      <c r="B85" s="36">
        <f t="shared" ref="B85:B88" si="24">+C85-F85</f>
        <v>-259283</v>
      </c>
      <c r="C85" s="36">
        <f t="shared" ref="C85:C88" si="25">+D85+E85</f>
        <v>86167</v>
      </c>
      <c r="D85" s="36">
        <v>26231</v>
      </c>
      <c r="E85" s="36">
        <v>59936</v>
      </c>
      <c r="F85" s="36">
        <f t="shared" ref="F85:F88" si="26">+G85+H85</f>
        <v>345450</v>
      </c>
      <c r="G85" s="36">
        <v>220808</v>
      </c>
      <c r="H85" s="36">
        <v>124642</v>
      </c>
      <c r="I85" s="36"/>
      <c r="J85" s="37"/>
      <c r="K85" s="37"/>
    </row>
    <row r="86" spans="1:11" s="38" customFormat="1" ht="21" customHeight="1" x14ac:dyDescent="0.2">
      <c r="A86" s="72" t="s">
        <v>166</v>
      </c>
      <c r="B86" s="73">
        <f t="shared" si="24"/>
        <v>-276037</v>
      </c>
      <c r="C86" s="73">
        <f t="shared" si="25"/>
        <v>91152</v>
      </c>
      <c r="D86" s="73">
        <v>29071</v>
      </c>
      <c r="E86" s="73">
        <v>62081</v>
      </c>
      <c r="F86" s="73">
        <f t="shared" si="26"/>
        <v>367189</v>
      </c>
      <c r="G86" s="73">
        <v>240883</v>
      </c>
      <c r="H86" s="73">
        <v>126306</v>
      </c>
      <c r="I86" s="36"/>
      <c r="J86" s="37"/>
      <c r="K86" s="37"/>
    </row>
    <row r="87" spans="1:11" s="38" customFormat="1" ht="21" customHeight="1" x14ac:dyDescent="0.2">
      <c r="A87" s="35" t="s">
        <v>167</v>
      </c>
      <c r="B87" s="36">
        <f t="shared" si="24"/>
        <v>-265788</v>
      </c>
      <c r="C87" s="36">
        <f t="shared" si="25"/>
        <v>90315</v>
      </c>
      <c r="D87" s="36">
        <v>28878</v>
      </c>
      <c r="E87" s="36">
        <v>61437</v>
      </c>
      <c r="F87" s="36">
        <f t="shared" si="26"/>
        <v>356103</v>
      </c>
      <c r="G87" s="36">
        <v>232197</v>
      </c>
      <c r="H87" s="36">
        <v>123906</v>
      </c>
      <c r="I87" s="36"/>
      <c r="J87" s="37"/>
      <c r="K87" s="37"/>
    </row>
    <row r="88" spans="1:11" s="38" customFormat="1" ht="21" customHeight="1" x14ac:dyDescent="0.2">
      <c r="A88" s="72" t="s">
        <v>168</v>
      </c>
      <c r="B88" s="74">
        <f t="shared" si="24"/>
        <v>-297328</v>
      </c>
      <c r="C88" s="74">
        <f t="shared" si="25"/>
        <v>99862</v>
      </c>
      <c r="D88" s="74">
        <v>30697</v>
      </c>
      <c r="E88" s="74">
        <v>69165</v>
      </c>
      <c r="F88" s="74">
        <f t="shared" si="26"/>
        <v>397190</v>
      </c>
      <c r="G88" s="74">
        <v>270218</v>
      </c>
      <c r="H88" s="74">
        <v>126972</v>
      </c>
      <c r="I88" s="36"/>
      <c r="J88" s="37"/>
      <c r="K88" s="37"/>
    </row>
  </sheetData>
  <mergeCells count="5">
    <mergeCell ref="F6:H6"/>
    <mergeCell ref="B5:H5"/>
    <mergeCell ref="A6:A7"/>
    <mergeCell ref="C6:E6"/>
    <mergeCell ref="B6:B7"/>
  </mergeCells>
  <pageMargins left="0.19685039370078741" right="0.15748031496062992" top="0.6692913385826772" bottom="0.43307086614173229" header="0.31496062992125984" footer="0.15748031496062992"/>
  <pageSetup paperSize="9" scale="33" fitToHeight="4" orientation="landscape" r:id="rId1"/>
  <headerFooter alignWithMargins="0">
    <oddFooter>&amp;R&amp;D</oddFooter>
  </headerFooter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2"/>
    <pageSetUpPr autoPageBreaks="0"/>
  </sheetPr>
  <dimension ref="A1:K88"/>
  <sheetViews>
    <sheetView showGridLines="0" view="pageBreakPreview" zoomScale="80" zoomScaleNormal="100" zoomScaleSheetLayoutView="80" workbookViewId="0">
      <pane ySplit="8" topLeftCell="A69" activePane="bottomLeft" state="frozen"/>
      <selection sqref="A1:XFD1048576"/>
      <selection pane="bottomLeft" sqref="A1:XFD1048576"/>
    </sheetView>
  </sheetViews>
  <sheetFormatPr defaultColWidth="9.140625" defaultRowHeight="12.75" x14ac:dyDescent="0.2"/>
  <cols>
    <col min="1" max="1" width="17" style="32" customWidth="1"/>
    <col min="2" max="10" width="27.28515625" style="32" customWidth="1"/>
    <col min="11" max="16384" width="9.140625" style="32"/>
  </cols>
  <sheetData>
    <row r="1" spans="1:11" ht="18" x14ac:dyDescent="0.2">
      <c r="A1" s="31" t="s">
        <v>169</v>
      </c>
    </row>
    <row r="3" spans="1:11" ht="15.75" x14ac:dyDescent="0.25">
      <c r="A3" s="33" t="s">
        <v>129</v>
      </c>
    </row>
    <row r="5" spans="1:11" s="34" customFormat="1" ht="22.5" customHeight="1" x14ac:dyDescent="0.25">
      <c r="A5" s="153" t="s">
        <v>11</v>
      </c>
      <c r="B5" s="154" t="s">
        <v>130</v>
      </c>
      <c r="C5" s="155"/>
      <c r="D5" s="155"/>
      <c r="E5" s="155"/>
      <c r="F5" s="155"/>
      <c r="G5" s="155"/>
      <c r="H5" s="155"/>
      <c r="I5" s="155"/>
      <c r="J5" s="155"/>
    </row>
    <row r="6" spans="1:11" s="34" customFormat="1" ht="30" customHeight="1" x14ac:dyDescent="0.25">
      <c r="A6" s="153"/>
      <c r="B6" s="156" t="s">
        <v>65</v>
      </c>
      <c r="C6" s="158" t="s">
        <v>104</v>
      </c>
      <c r="D6" s="159"/>
      <c r="E6" s="159"/>
      <c r="F6" s="160"/>
      <c r="G6" s="158" t="s">
        <v>8</v>
      </c>
      <c r="H6" s="159"/>
      <c r="I6" s="159"/>
      <c r="J6" s="160"/>
    </row>
    <row r="7" spans="1:11" s="34" customFormat="1" ht="93.75" customHeight="1" x14ac:dyDescent="0.25">
      <c r="A7" s="153"/>
      <c r="B7" s="157"/>
      <c r="C7" s="83" t="s">
        <v>65</v>
      </c>
      <c r="D7" s="84" t="s">
        <v>98</v>
      </c>
      <c r="E7" s="84" t="s">
        <v>99</v>
      </c>
      <c r="F7" s="84" t="s">
        <v>100</v>
      </c>
      <c r="G7" s="83" t="s">
        <v>65</v>
      </c>
      <c r="H7" s="84" t="s">
        <v>98</v>
      </c>
      <c r="I7" s="84" t="s">
        <v>99</v>
      </c>
      <c r="J7" s="84" t="s">
        <v>100</v>
      </c>
    </row>
    <row r="8" spans="1:11" s="34" customFormat="1" ht="21" customHeight="1" x14ac:dyDescent="0.25">
      <c r="A8" s="81">
        <v>1</v>
      </c>
      <c r="B8" s="82">
        <f>+A8+1</f>
        <v>2</v>
      </c>
      <c r="C8" s="82">
        <f>+B8+1</f>
        <v>3</v>
      </c>
      <c r="D8" s="82">
        <f t="shared" ref="D8:J8" si="0">+C8+1</f>
        <v>4</v>
      </c>
      <c r="E8" s="82">
        <f t="shared" si="0"/>
        <v>5</v>
      </c>
      <c r="F8" s="82">
        <f t="shared" si="0"/>
        <v>6</v>
      </c>
      <c r="G8" s="82">
        <f t="shared" si="0"/>
        <v>7</v>
      </c>
      <c r="H8" s="82">
        <f t="shared" si="0"/>
        <v>8</v>
      </c>
      <c r="I8" s="82">
        <f t="shared" si="0"/>
        <v>9</v>
      </c>
      <c r="J8" s="82">
        <f t="shared" si="0"/>
        <v>10</v>
      </c>
    </row>
    <row r="9" spans="1:11" s="38" customFormat="1" ht="21" customHeight="1" x14ac:dyDescent="0.2">
      <c r="A9" s="35" t="s">
        <v>19</v>
      </c>
      <c r="B9" s="36">
        <f t="shared" ref="B9:B52" si="1">+C9+G9</f>
        <v>5878</v>
      </c>
      <c r="C9" s="36">
        <f>+D9+E9+F9</f>
        <v>1509</v>
      </c>
      <c r="D9" s="36">
        <v>1509</v>
      </c>
      <c r="E9" s="36">
        <v>0</v>
      </c>
      <c r="F9" s="36">
        <v>0</v>
      </c>
      <c r="G9" s="36">
        <f>+H9+I9+J9</f>
        <v>4369</v>
      </c>
      <c r="H9" s="36">
        <v>632</v>
      </c>
      <c r="I9" s="36">
        <v>3737</v>
      </c>
      <c r="J9" s="36">
        <v>0</v>
      </c>
      <c r="K9" s="36"/>
    </row>
    <row r="10" spans="1:11" s="38" customFormat="1" ht="21" customHeight="1" x14ac:dyDescent="0.2">
      <c r="A10" s="72" t="s">
        <v>20</v>
      </c>
      <c r="B10" s="73">
        <f t="shared" si="1"/>
        <v>6543</v>
      </c>
      <c r="C10" s="73">
        <f t="shared" ref="C10:C52" si="2">+D10+E10+F10</f>
        <v>1837</v>
      </c>
      <c r="D10" s="73">
        <v>1837</v>
      </c>
      <c r="E10" s="73">
        <v>0</v>
      </c>
      <c r="F10" s="73">
        <v>0</v>
      </c>
      <c r="G10" s="73">
        <f t="shared" ref="G10:G52" si="3">+H10+I10+J10</f>
        <v>4706</v>
      </c>
      <c r="H10" s="73">
        <v>752</v>
      </c>
      <c r="I10" s="73">
        <v>3954</v>
      </c>
      <c r="J10" s="73">
        <v>0</v>
      </c>
      <c r="K10" s="36"/>
    </row>
    <row r="11" spans="1:11" s="38" customFormat="1" ht="21" customHeight="1" x14ac:dyDescent="0.2">
      <c r="A11" s="35" t="s">
        <v>21</v>
      </c>
      <c r="B11" s="36">
        <f t="shared" si="1"/>
        <v>6920</v>
      </c>
      <c r="C11" s="36">
        <f t="shared" si="2"/>
        <v>1740</v>
      </c>
      <c r="D11" s="36">
        <v>1740</v>
      </c>
      <c r="E11" s="36">
        <v>0</v>
      </c>
      <c r="F11" s="36">
        <v>0</v>
      </c>
      <c r="G11" s="36">
        <f t="shared" si="3"/>
        <v>5180</v>
      </c>
      <c r="H11" s="36">
        <v>897</v>
      </c>
      <c r="I11" s="36">
        <v>4283</v>
      </c>
      <c r="J11" s="36">
        <v>0</v>
      </c>
      <c r="K11" s="36"/>
    </row>
    <row r="12" spans="1:11" s="38" customFormat="1" ht="21" customHeight="1" x14ac:dyDescent="0.2">
      <c r="A12" s="72" t="s">
        <v>22</v>
      </c>
      <c r="B12" s="74">
        <f t="shared" si="1"/>
        <v>8323</v>
      </c>
      <c r="C12" s="74">
        <f t="shared" si="2"/>
        <v>2341</v>
      </c>
      <c r="D12" s="74">
        <v>2341</v>
      </c>
      <c r="E12" s="74">
        <v>0</v>
      </c>
      <c r="F12" s="74">
        <v>0</v>
      </c>
      <c r="G12" s="74">
        <f t="shared" si="3"/>
        <v>5982</v>
      </c>
      <c r="H12" s="74">
        <v>1160</v>
      </c>
      <c r="I12" s="74">
        <v>4822</v>
      </c>
      <c r="J12" s="74">
        <v>0</v>
      </c>
      <c r="K12" s="36"/>
    </row>
    <row r="13" spans="1:11" s="38" customFormat="1" ht="21" customHeight="1" x14ac:dyDescent="0.2">
      <c r="A13" s="35" t="s">
        <v>23</v>
      </c>
      <c r="B13" s="36">
        <f t="shared" si="1"/>
        <v>8286</v>
      </c>
      <c r="C13" s="36">
        <f t="shared" si="2"/>
        <v>2312</v>
      </c>
      <c r="D13" s="36">
        <v>2312</v>
      </c>
      <c r="E13" s="36">
        <v>0</v>
      </c>
      <c r="F13" s="36">
        <v>0</v>
      </c>
      <c r="G13" s="36">
        <f t="shared" si="3"/>
        <v>5974</v>
      </c>
      <c r="H13" s="36">
        <v>1193</v>
      </c>
      <c r="I13" s="36">
        <v>4781</v>
      </c>
      <c r="J13" s="36">
        <v>0</v>
      </c>
      <c r="K13" s="36"/>
    </row>
    <row r="14" spans="1:11" s="38" customFormat="1" ht="21" customHeight="1" x14ac:dyDescent="0.2">
      <c r="A14" s="72" t="s">
        <v>24</v>
      </c>
      <c r="B14" s="73">
        <f t="shared" si="1"/>
        <v>8879</v>
      </c>
      <c r="C14" s="73">
        <f t="shared" si="2"/>
        <v>2755</v>
      </c>
      <c r="D14" s="73">
        <v>2755</v>
      </c>
      <c r="E14" s="73">
        <v>0</v>
      </c>
      <c r="F14" s="73">
        <v>0</v>
      </c>
      <c r="G14" s="73">
        <f t="shared" si="3"/>
        <v>6124</v>
      </c>
      <c r="H14" s="73">
        <v>1357</v>
      </c>
      <c r="I14" s="73">
        <v>4767</v>
      </c>
      <c r="J14" s="73">
        <v>0</v>
      </c>
      <c r="K14" s="36"/>
    </row>
    <row r="15" spans="1:11" s="43" customFormat="1" ht="21" customHeight="1" x14ac:dyDescent="0.2">
      <c r="A15" s="35" t="s">
        <v>25</v>
      </c>
      <c r="B15" s="36">
        <f t="shared" si="1"/>
        <v>8981</v>
      </c>
      <c r="C15" s="36">
        <f t="shared" si="2"/>
        <v>2958</v>
      </c>
      <c r="D15" s="36">
        <v>2958</v>
      </c>
      <c r="E15" s="36">
        <v>0</v>
      </c>
      <c r="F15" s="36">
        <v>0</v>
      </c>
      <c r="G15" s="36">
        <f t="shared" si="3"/>
        <v>6023</v>
      </c>
      <c r="H15" s="36">
        <v>1486</v>
      </c>
      <c r="I15" s="36">
        <v>4537</v>
      </c>
      <c r="J15" s="36">
        <v>0</v>
      </c>
      <c r="K15" s="36"/>
    </row>
    <row r="16" spans="1:11" s="38" customFormat="1" ht="21" customHeight="1" x14ac:dyDescent="0.2">
      <c r="A16" s="72" t="s">
        <v>26</v>
      </c>
      <c r="B16" s="74">
        <f t="shared" si="1"/>
        <v>11506</v>
      </c>
      <c r="C16" s="74">
        <f t="shared" si="2"/>
        <v>4698</v>
      </c>
      <c r="D16" s="74">
        <v>4698</v>
      </c>
      <c r="E16" s="74">
        <v>0</v>
      </c>
      <c r="F16" s="74">
        <v>0</v>
      </c>
      <c r="G16" s="74">
        <f t="shared" si="3"/>
        <v>6808</v>
      </c>
      <c r="H16" s="74">
        <v>1811</v>
      </c>
      <c r="I16" s="74">
        <v>4997</v>
      </c>
      <c r="J16" s="74">
        <v>0</v>
      </c>
      <c r="K16" s="36"/>
    </row>
    <row r="17" spans="1:11" s="38" customFormat="1" ht="21" customHeight="1" x14ac:dyDescent="0.2">
      <c r="A17" s="35" t="s">
        <v>27</v>
      </c>
      <c r="B17" s="36">
        <f t="shared" si="1"/>
        <v>12288</v>
      </c>
      <c r="C17" s="36">
        <f t="shared" si="2"/>
        <v>4895</v>
      </c>
      <c r="D17" s="36">
        <v>4895</v>
      </c>
      <c r="E17" s="36">
        <v>0</v>
      </c>
      <c r="F17" s="36">
        <v>0</v>
      </c>
      <c r="G17" s="36">
        <f t="shared" si="3"/>
        <v>7393</v>
      </c>
      <c r="H17" s="36">
        <v>1751</v>
      </c>
      <c r="I17" s="36">
        <v>5642</v>
      </c>
      <c r="J17" s="36">
        <v>0</v>
      </c>
      <c r="K17" s="36"/>
    </row>
    <row r="18" spans="1:11" s="38" customFormat="1" ht="21" customHeight="1" x14ac:dyDescent="0.2">
      <c r="A18" s="72" t="s">
        <v>28</v>
      </c>
      <c r="B18" s="73">
        <f t="shared" si="1"/>
        <v>13401</v>
      </c>
      <c r="C18" s="73">
        <f t="shared" si="2"/>
        <v>5250</v>
      </c>
      <c r="D18" s="73">
        <v>5250</v>
      </c>
      <c r="E18" s="73">
        <v>0</v>
      </c>
      <c r="F18" s="73">
        <v>0</v>
      </c>
      <c r="G18" s="73">
        <f t="shared" si="3"/>
        <v>8151</v>
      </c>
      <c r="H18" s="73">
        <v>2022</v>
      </c>
      <c r="I18" s="73">
        <v>6129</v>
      </c>
      <c r="J18" s="73">
        <v>0</v>
      </c>
      <c r="K18" s="36"/>
    </row>
    <row r="19" spans="1:11" s="38" customFormat="1" ht="21" customHeight="1" x14ac:dyDescent="0.2">
      <c r="A19" s="35" t="s">
        <v>29</v>
      </c>
      <c r="B19" s="36">
        <f t="shared" si="1"/>
        <v>14557</v>
      </c>
      <c r="C19" s="36">
        <f t="shared" si="2"/>
        <v>5723</v>
      </c>
      <c r="D19" s="36">
        <v>5723</v>
      </c>
      <c r="E19" s="36">
        <v>0</v>
      </c>
      <c r="F19" s="36">
        <v>0</v>
      </c>
      <c r="G19" s="36">
        <f t="shared" si="3"/>
        <v>8834</v>
      </c>
      <c r="H19" s="36">
        <v>2447</v>
      </c>
      <c r="I19" s="36">
        <v>6387</v>
      </c>
      <c r="J19" s="36">
        <v>0</v>
      </c>
      <c r="K19" s="36"/>
    </row>
    <row r="20" spans="1:11" s="38" customFormat="1" ht="21" customHeight="1" x14ac:dyDescent="0.2">
      <c r="A20" s="72" t="s">
        <v>30</v>
      </c>
      <c r="B20" s="74">
        <f t="shared" si="1"/>
        <v>21779</v>
      </c>
      <c r="C20" s="74">
        <f t="shared" si="2"/>
        <v>11834</v>
      </c>
      <c r="D20" s="74">
        <v>11834</v>
      </c>
      <c r="E20" s="74">
        <v>0</v>
      </c>
      <c r="F20" s="74">
        <v>0</v>
      </c>
      <c r="G20" s="74">
        <f t="shared" si="3"/>
        <v>9945</v>
      </c>
      <c r="H20" s="74">
        <v>2776</v>
      </c>
      <c r="I20" s="74">
        <v>7169</v>
      </c>
      <c r="J20" s="74">
        <v>0</v>
      </c>
      <c r="K20" s="36"/>
    </row>
    <row r="21" spans="1:11" s="43" customFormat="1" ht="21" customHeight="1" x14ac:dyDescent="0.2">
      <c r="A21" s="35" t="s">
        <v>31</v>
      </c>
      <c r="B21" s="36">
        <f t="shared" si="1"/>
        <v>22411</v>
      </c>
      <c r="C21" s="36">
        <f t="shared" si="2"/>
        <v>11993</v>
      </c>
      <c r="D21" s="36">
        <v>11993</v>
      </c>
      <c r="E21" s="36">
        <v>0</v>
      </c>
      <c r="F21" s="36">
        <v>0</v>
      </c>
      <c r="G21" s="36">
        <f t="shared" si="3"/>
        <v>10418</v>
      </c>
      <c r="H21" s="36">
        <v>2636</v>
      </c>
      <c r="I21" s="36">
        <v>7782</v>
      </c>
      <c r="J21" s="36">
        <v>0</v>
      </c>
      <c r="K21" s="36"/>
    </row>
    <row r="22" spans="1:11" s="38" customFormat="1" ht="21" customHeight="1" x14ac:dyDescent="0.2">
      <c r="A22" s="72" t="s">
        <v>32</v>
      </c>
      <c r="B22" s="73">
        <f t="shared" si="1"/>
        <v>23786</v>
      </c>
      <c r="C22" s="73">
        <f t="shared" si="2"/>
        <v>12874</v>
      </c>
      <c r="D22" s="73">
        <v>12874</v>
      </c>
      <c r="E22" s="73">
        <v>0</v>
      </c>
      <c r="F22" s="73">
        <v>0</v>
      </c>
      <c r="G22" s="73">
        <f t="shared" si="3"/>
        <v>10912</v>
      </c>
      <c r="H22" s="73">
        <v>3014</v>
      </c>
      <c r="I22" s="73">
        <v>7898</v>
      </c>
      <c r="J22" s="73">
        <v>0</v>
      </c>
      <c r="K22" s="36"/>
    </row>
    <row r="23" spans="1:11" s="38" customFormat="1" ht="21" customHeight="1" x14ac:dyDescent="0.2">
      <c r="A23" s="35" t="s">
        <v>33</v>
      </c>
      <c r="B23" s="36">
        <f t="shared" si="1"/>
        <v>26859</v>
      </c>
      <c r="C23" s="36">
        <f t="shared" si="2"/>
        <v>14461</v>
      </c>
      <c r="D23" s="36">
        <v>14461</v>
      </c>
      <c r="E23" s="36">
        <v>0</v>
      </c>
      <c r="F23" s="36">
        <v>0</v>
      </c>
      <c r="G23" s="36">
        <f t="shared" si="3"/>
        <v>12398</v>
      </c>
      <c r="H23" s="36">
        <v>3632</v>
      </c>
      <c r="I23" s="36">
        <v>8766</v>
      </c>
      <c r="J23" s="36">
        <v>0</v>
      </c>
      <c r="K23" s="36"/>
    </row>
    <row r="24" spans="1:11" s="38" customFormat="1" ht="21" customHeight="1" x14ac:dyDescent="0.2">
      <c r="A24" s="72" t="s">
        <v>34</v>
      </c>
      <c r="B24" s="74">
        <f t="shared" si="1"/>
        <v>31432</v>
      </c>
      <c r="C24" s="74">
        <f t="shared" si="2"/>
        <v>16731</v>
      </c>
      <c r="D24" s="74">
        <v>16731</v>
      </c>
      <c r="E24" s="74">
        <v>0</v>
      </c>
      <c r="F24" s="74">
        <v>0</v>
      </c>
      <c r="G24" s="74">
        <f t="shared" si="3"/>
        <v>14701</v>
      </c>
      <c r="H24" s="74">
        <v>4972</v>
      </c>
      <c r="I24" s="74">
        <v>9729</v>
      </c>
      <c r="J24" s="74">
        <v>0</v>
      </c>
      <c r="K24" s="36"/>
    </row>
    <row r="25" spans="1:11" s="38" customFormat="1" ht="21" customHeight="1" x14ac:dyDescent="0.2">
      <c r="A25" s="35" t="s">
        <v>35</v>
      </c>
      <c r="B25" s="36">
        <f t="shared" si="1"/>
        <v>36643</v>
      </c>
      <c r="C25" s="36">
        <f t="shared" si="2"/>
        <v>18730</v>
      </c>
      <c r="D25" s="36">
        <v>18730</v>
      </c>
      <c r="E25" s="36">
        <v>0</v>
      </c>
      <c r="F25" s="36">
        <v>0</v>
      </c>
      <c r="G25" s="36">
        <f t="shared" si="3"/>
        <v>17913</v>
      </c>
      <c r="H25" s="36">
        <v>6092</v>
      </c>
      <c r="I25" s="36">
        <v>11821</v>
      </c>
      <c r="J25" s="36">
        <v>0</v>
      </c>
      <c r="K25" s="36"/>
    </row>
    <row r="26" spans="1:11" s="38" customFormat="1" ht="21" customHeight="1" x14ac:dyDescent="0.2">
      <c r="A26" s="72" t="s">
        <v>36</v>
      </c>
      <c r="B26" s="73">
        <f t="shared" si="1"/>
        <v>39422</v>
      </c>
      <c r="C26" s="73">
        <f t="shared" si="2"/>
        <v>20141</v>
      </c>
      <c r="D26" s="73">
        <v>20141</v>
      </c>
      <c r="E26" s="73">
        <v>0</v>
      </c>
      <c r="F26" s="73">
        <v>0</v>
      </c>
      <c r="G26" s="73">
        <f t="shared" si="3"/>
        <v>19281</v>
      </c>
      <c r="H26" s="73">
        <v>7034</v>
      </c>
      <c r="I26" s="73">
        <v>12247</v>
      </c>
      <c r="J26" s="73">
        <v>0</v>
      </c>
      <c r="K26" s="36"/>
    </row>
    <row r="27" spans="1:11" s="38" customFormat="1" ht="21" customHeight="1" x14ac:dyDescent="0.2">
      <c r="A27" s="35" t="s">
        <v>37</v>
      </c>
      <c r="B27" s="36">
        <f t="shared" si="1"/>
        <v>40032</v>
      </c>
      <c r="C27" s="36">
        <f t="shared" si="2"/>
        <v>22391</v>
      </c>
      <c r="D27" s="36">
        <v>22391</v>
      </c>
      <c r="E27" s="36">
        <v>0</v>
      </c>
      <c r="F27" s="36">
        <v>0</v>
      </c>
      <c r="G27" s="36">
        <f t="shared" si="3"/>
        <v>17641</v>
      </c>
      <c r="H27" s="36">
        <v>6614</v>
      </c>
      <c r="I27" s="36">
        <v>11027</v>
      </c>
      <c r="J27" s="36">
        <v>0</v>
      </c>
      <c r="K27" s="36"/>
    </row>
    <row r="28" spans="1:11" s="38" customFormat="1" ht="21" customHeight="1" x14ac:dyDescent="0.2">
      <c r="A28" s="72" t="s">
        <v>38</v>
      </c>
      <c r="B28" s="74">
        <f t="shared" si="1"/>
        <v>33464</v>
      </c>
      <c r="C28" s="74">
        <f t="shared" si="2"/>
        <v>18339</v>
      </c>
      <c r="D28" s="74">
        <v>18339</v>
      </c>
      <c r="E28" s="74">
        <v>0</v>
      </c>
      <c r="F28" s="74">
        <v>0</v>
      </c>
      <c r="G28" s="74">
        <f t="shared" si="3"/>
        <v>15125</v>
      </c>
      <c r="H28" s="74">
        <v>6162</v>
      </c>
      <c r="I28" s="74">
        <v>8963</v>
      </c>
      <c r="J28" s="74">
        <v>0</v>
      </c>
      <c r="K28" s="36"/>
    </row>
    <row r="29" spans="1:11" s="38" customFormat="1" ht="21" customHeight="1" x14ac:dyDescent="0.2">
      <c r="A29" s="35" t="s">
        <v>39</v>
      </c>
      <c r="B29" s="36">
        <f t="shared" si="1"/>
        <v>31501</v>
      </c>
      <c r="C29" s="36">
        <f t="shared" si="2"/>
        <v>16397</v>
      </c>
      <c r="D29" s="36">
        <v>16397</v>
      </c>
      <c r="E29" s="36">
        <v>0</v>
      </c>
      <c r="F29" s="36">
        <v>0</v>
      </c>
      <c r="G29" s="36">
        <f t="shared" si="3"/>
        <v>15104</v>
      </c>
      <c r="H29" s="36">
        <v>5873</v>
      </c>
      <c r="I29" s="36">
        <v>9231</v>
      </c>
      <c r="J29" s="36">
        <v>0</v>
      </c>
      <c r="K29" s="36"/>
    </row>
    <row r="30" spans="1:11" s="38" customFormat="1" ht="21" customHeight="1" x14ac:dyDescent="0.2">
      <c r="A30" s="72" t="s">
        <v>40</v>
      </c>
      <c r="B30" s="73">
        <f t="shared" si="1"/>
        <v>36107</v>
      </c>
      <c r="C30" s="73">
        <f t="shared" si="2"/>
        <v>19147</v>
      </c>
      <c r="D30" s="73">
        <v>19147</v>
      </c>
      <c r="E30" s="73">
        <v>0</v>
      </c>
      <c r="F30" s="73">
        <v>0</v>
      </c>
      <c r="G30" s="73">
        <f t="shared" si="3"/>
        <v>16960</v>
      </c>
      <c r="H30" s="73">
        <v>7003</v>
      </c>
      <c r="I30" s="73">
        <v>9957</v>
      </c>
      <c r="J30" s="73">
        <v>0</v>
      </c>
      <c r="K30" s="36"/>
    </row>
    <row r="31" spans="1:11" s="38" customFormat="1" ht="21" customHeight="1" x14ac:dyDescent="0.2">
      <c r="A31" s="35" t="s">
        <v>41</v>
      </c>
      <c r="B31" s="36">
        <f t="shared" si="1"/>
        <v>40002</v>
      </c>
      <c r="C31" s="36">
        <f t="shared" si="2"/>
        <v>21896</v>
      </c>
      <c r="D31" s="36">
        <v>21896</v>
      </c>
      <c r="E31" s="36">
        <v>0</v>
      </c>
      <c r="F31" s="36">
        <v>0</v>
      </c>
      <c r="G31" s="36">
        <f t="shared" si="3"/>
        <v>18106</v>
      </c>
      <c r="H31" s="36">
        <v>7331</v>
      </c>
      <c r="I31" s="36">
        <v>10775</v>
      </c>
      <c r="J31" s="36">
        <v>0</v>
      </c>
      <c r="K31" s="36"/>
    </row>
    <row r="32" spans="1:11" s="38" customFormat="1" ht="21" customHeight="1" x14ac:dyDescent="0.2">
      <c r="A32" s="72" t="s">
        <v>42</v>
      </c>
      <c r="B32" s="74">
        <f t="shared" si="1"/>
        <v>40436</v>
      </c>
      <c r="C32" s="74">
        <f t="shared" si="2"/>
        <v>22418</v>
      </c>
      <c r="D32" s="74">
        <v>22418</v>
      </c>
      <c r="E32" s="74">
        <v>0</v>
      </c>
      <c r="F32" s="74">
        <v>0</v>
      </c>
      <c r="G32" s="74">
        <f t="shared" si="3"/>
        <v>18018</v>
      </c>
      <c r="H32" s="74">
        <v>7444</v>
      </c>
      <c r="I32" s="74">
        <v>10574</v>
      </c>
      <c r="J32" s="74">
        <v>0</v>
      </c>
      <c r="K32" s="36"/>
    </row>
    <row r="33" spans="1:11" s="38" customFormat="1" ht="21" customHeight="1" x14ac:dyDescent="0.2">
      <c r="A33" s="35" t="s">
        <v>43</v>
      </c>
      <c r="B33" s="36">
        <f t="shared" si="1"/>
        <v>53752</v>
      </c>
      <c r="C33" s="36">
        <f t="shared" si="2"/>
        <v>23006</v>
      </c>
      <c r="D33" s="36">
        <v>20866</v>
      </c>
      <c r="E33" s="36">
        <v>250</v>
      </c>
      <c r="F33" s="36">
        <v>1890</v>
      </c>
      <c r="G33" s="36">
        <f t="shared" si="3"/>
        <v>30746</v>
      </c>
      <c r="H33" s="36">
        <v>5897</v>
      </c>
      <c r="I33" s="36">
        <v>9603</v>
      </c>
      <c r="J33" s="36">
        <v>15246</v>
      </c>
      <c r="K33" s="36"/>
    </row>
    <row r="34" spans="1:11" s="38" customFormat="1" ht="21" customHeight="1" x14ac:dyDescent="0.2">
      <c r="A34" s="72" t="s">
        <v>44</v>
      </c>
      <c r="B34" s="73">
        <f t="shared" si="1"/>
        <v>48697</v>
      </c>
      <c r="C34" s="73">
        <f t="shared" si="2"/>
        <v>19600</v>
      </c>
      <c r="D34" s="73">
        <v>17773</v>
      </c>
      <c r="E34" s="73">
        <v>236</v>
      </c>
      <c r="F34" s="73">
        <v>1591</v>
      </c>
      <c r="G34" s="73">
        <f t="shared" si="3"/>
        <v>29097</v>
      </c>
      <c r="H34" s="73">
        <v>5524</v>
      </c>
      <c r="I34" s="73">
        <v>9915</v>
      </c>
      <c r="J34" s="73">
        <v>13658</v>
      </c>
      <c r="K34" s="36"/>
    </row>
    <row r="35" spans="1:11" s="38" customFormat="1" ht="21" customHeight="1" x14ac:dyDescent="0.2">
      <c r="A35" s="35" t="s">
        <v>45</v>
      </c>
      <c r="B35" s="36">
        <f t="shared" si="1"/>
        <v>56600</v>
      </c>
      <c r="C35" s="36">
        <f t="shared" si="2"/>
        <v>22074</v>
      </c>
      <c r="D35" s="36">
        <v>19755</v>
      </c>
      <c r="E35" s="36">
        <v>378</v>
      </c>
      <c r="F35" s="36">
        <v>1941</v>
      </c>
      <c r="G35" s="36">
        <f t="shared" si="3"/>
        <v>34526</v>
      </c>
      <c r="H35" s="36">
        <v>6784</v>
      </c>
      <c r="I35" s="36">
        <v>11835</v>
      </c>
      <c r="J35" s="36">
        <v>15907</v>
      </c>
      <c r="K35" s="36"/>
    </row>
    <row r="36" spans="1:11" s="38" customFormat="1" ht="21" customHeight="1" x14ac:dyDescent="0.2">
      <c r="A36" s="72" t="s">
        <v>46</v>
      </c>
      <c r="B36" s="74">
        <f t="shared" si="1"/>
        <v>62506</v>
      </c>
      <c r="C36" s="74">
        <f t="shared" si="2"/>
        <v>23297</v>
      </c>
      <c r="D36" s="74">
        <v>20955</v>
      </c>
      <c r="E36" s="74">
        <v>203</v>
      </c>
      <c r="F36" s="74">
        <v>2139</v>
      </c>
      <c r="G36" s="74">
        <f t="shared" si="3"/>
        <v>39209</v>
      </c>
      <c r="H36" s="74">
        <v>7638</v>
      </c>
      <c r="I36" s="74">
        <v>11787</v>
      </c>
      <c r="J36" s="74">
        <v>19784</v>
      </c>
      <c r="K36" s="36"/>
    </row>
    <row r="37" spans="1:11" s="38" customFormat="1" ht="21" customHeight="1" x14ac:dyDescent="0.2">
      <c r="A37" s="35" t="s">
        <v>47</v>
      </c>
      <c r="B37" s="36">
        <f t="shared" si="1"/>
        <v>70168</v>
      </c>
      <c r="C37" s="36">
        <f t="shared" si="2"/>
        <v>26825</v>
      </c>
      <c r="D37" s="36">
        <v>24169</v>
      </c>
      <c r="E37" s="36">
        <v>275</v>
      </c>
      <c r="F37" s="36">
        <v>2381</v>
      </c>
      <c r="G37" s="36">
        <f t="shared" si="3"/>
        <v>43343</v>
      </c>
      <c r="H37" s="36">
        <v>8390</v>
      </c>
      <c r="I37" s="36">
        <v>12631</v>
      </c>
      <c r="J37" s="36">
        <v>22322</v>
      </c>
      <c r="K37" s="36"/>
    </row>
    <row r="38" spans="1:11" s="38" customFormat="1" ht="21" customHeight="1" x14ac:dyDescent="0.2">
      <c r="A38" s="72" t="s">
        <v>48</v>
      </c>
      <c r="B38" s="73">
        <f t="shared" si="1"/>
        <v>74810</v>
      </c>
      <c r="C38" s="73">
        <f t="shared" si="2"/>
        <v>28663</v>
      </c>
      <c r="D38" s="73">
        <v>26146</v>
      </c>
      <c r="E38" s="73">
        <v>208</v>
      </c>
      <c r="F38" s="73">
        <v>2309</v>
      </c>
      <c r="G38" s="73">
        <f t="shared" si="3"/>
        <v>46147</v>
      </c>
      <c r="H38" s="73">
        <v>9922</v>
      </c>
      <c r="I38" s="73">
        <v>12989</v>
      </c>
      <c r="J38" s="73">
        <v>23236</v>
      </c>
      <c r="K38" s="36"/>
    </row>
    <row r="39" spans="1:11" s="38" customFormat="1" ht="21" customHeight="1" x14ac:dyDescent="0.2">
      <c r="A39" s="35" t="s">
        <v>49</v>
      </c>
      <c r="B39" s="36">
        <f t="shared" si="1"/>
        <v>68655</v>
      </c>
      <c r="C39" s="36">
        <f t="shared" si="2"/>
        <v>27511</v>
      </c>
      <c r="D39" s="36">
        <v>25399</v>
      </c>
      <c r="E39" s="36">
        <v>220</v>
      </c>
      <c r="F39" s="36">
        <v>1892</v>
      </c>
      <c r="G39" s="36">
        <f t="shared" si="3"/>
        <v>41144</v>
      </c>
      <c r="H39" s="36">
        <v>8583</v>
      </c>
      <c r="I39" s="36">
        <v>10892</v>
      </c>
      <c r="J39" s="36">
        <v>21669</v>
      </c>
      <c r="K39" s="36"/>
    </row>
    <row r="40" spans="1:11" s="38" customFormat="1" ht="21" customHeight="1" x14ac:dyDescent="0.2">
      <c r="A40" s="72" t="s">
        <v>50</v>
      </c>
      <c r="B40" s="74">
        <f t="shared" si="1"/>
        <v>65395</v>
      </c>
      <c r="C40" s="74">
        <f t="shared" si="2"/>
        <v>28785</v>
      </c>
      <c r="D40" s="74">
        <v>26335</v>
      </c>
      <c r="E40" s="74">
        <v>79</v>
      </c>
      <c r="F40" s="74">
        <v>2371</v>
      </c>
      <c r="G40" s="74">
        <f t="shared" si="3"/>
        <v>36610</v>
      </c>
      <c r="H40" s="74">
        <v>8533</v>
      </c>
      <c r="I40" s="74">
        <v>7267</v>
      </c>
      <c r="J40" s="74">
        <v>20810</v>
      </c>
      <c r="K40" s="36"/>
    </row>
    <row r="41" spans="1:11" s="38" customFormat="1" ht="21" customHeight="1" x14ac:dyDescent="0.2">
      <c r="A41" s="35" t="s">
        <v>51</v>
      </c>
      <c r="B41" s="36">
        <f t="shared" si="1"/>
        <v>70809</v>
      </c>
      <c r="C41" s="36">
        <f t="shared" si="2"/>
        <v>31071</v>
      </c>
      <c r="D41" s="36">
        <v>28464</v>
      </c>
      <c r="E41" s="36">
        <v>33</v>
      </c>
      <c r="F41" s="36">
        <v>2574</v>
      </c>
      <c r="G41" s="36">
        <f t="shared" si="3"/>
        <v>39738</v>
      </c>
      <c r="H41" s="36">
        <v>9184</v>
      </c>
      <c r="I41" s="36">
        <v>7629</v>
      </c>
      <c r="J41" s="36">
        <v>22925</v>
      </c>
      <c r="K41" s="36"/>
    </row>
    <row r="42" spans="1:11" s="38" customFormat="1" ht="21" customHeight="1" x14ac:dyDescent="0.2">
      <c r="A42" s="72" t="s">
        <v>52</v>
      </c>
      <c r="B42" s="73">
        <f t="shared" si="1"/>
        <v>65638</v>
      </c>
      <c r="C42" s="73">
        <f t="shared" si="2"/>
        <v>28780</v>
      </c>
      <c r="D42" s="73">
        <v>26381</v>
      </c>
      <c r="E42" s="73">
        <v>30</v>
      </c>
      <c r="F42" s="73">
        <v>2369</v>
      </c>
      <c r="G42" s="73">
        <f t="shared" si="3"/>
        <v>36858</v>
      </c>
      <c r="H42" s="73">
        <v>8325</v>
      </c>
      <c r="I42" s="73">
        <v>6663</v>
      </c>
      <c r="J42" s="73">
        <v>21870</v>
      </c>
      <c r="K42" s="36"/>
    </row>
    <row r="43" spans="1:11" s="38" customFormat="1" ht="21" customHeight="1" x14ac:dyDescent="0.2">
      <c r="A43" s="35" t="s">
        <v>53</v>
      </c>
      <c r="B43" s="36">
        <f t="shared" si="1"/>
        <v>70394</v>
      </c>
      <c r="C43" s="36">
        <f t="shared" si="2"/>
        <v>31287</v>
      </c>
      <c r="D43" s="36">
        <v>28761</v>
      </c>
      <c r="E43" s="36">
        <v>33</v>
      </c>
      <c r="F43" s="36">
        <v>2493</v>
      </c>
      <c r="G43" s="36">
        <f t="shared" si="3"/>
        <v>39107</v>
      </c>
      <c r="H43" s="36">
        <v>9251</v>
      </c>
      <c r="I43" s="36">
        <v>7430</v>
      </c>
      <c r="J43" s="36">
        <v>22426</v>
      </c>
      <c r="K43" s="36"/>
    </row>
    <row r="44" spans="1:11" s="38" customFormat="1" ht="21" customHeight="1" x14ac:dyDescent="0.2">
      <c r="A44" s="72" t="s">
        <v>54</v>
      </c>
      <c r="B44" s="74">
        <f t="shared" si="1"/>
        <v>72091</v>
      </c>
      <c r="C44" s="74">
        <f t="shared" si="2"/>
        <v>31819</v>
      </c>
      <c r="D44" s="74">
        <v>30454</v>
      </c>
      <c r="E44" s="74">
        <v>23</v>
      </c>
      <c r="F44" s="74">
        <v>1342</v>
      </c>
      <c r="G44" s="74">
        <f t="shared" si="3"/>
        <v>40272</v>
      </c>
      <c r="H44" s="74">
        <v>9413</v>
      </c>
      <c r="I44" s="74">
        <v>7206</v>
      </c>
      <c r="J44" s="74">
        <v>23653</v>
      </c>
      <c r="K44" s="36"/>
    </row>
    <row r="45" spans="1:11" s="38" customFormat="1" ht="21" customHeight="1" x14ac:dyDescent="0.2">
      <c r="A45" s="35" t="s">
        <v>55</v>
      </c>
      <c r="B45" s="36">
        <f t="shared" si="1"/>
        <v>70067</v>
      </c>
      <c r="C45" s="36">
        <f t="shared" si="2"/>
        <v>30611</v>
      </c>
      <c r="D45" s="36">
        <v>29271</v>
      </c>
      <c r="E45" s="36">
        <v>22</v>
      </c>
      <c r="F45" s="36">
        <v>1318</v>
      </c>
      <c r="G45" s="36">
        <f t="shared" si="3"/>
        <v>39456</v>
      </c>
      <c r="H45" s="36">
        <v>9001</v>
      </c>
      <c r="I45" s="36">
        <v>7410</v>
      </c>
      <c r="J45" s="36">
        <v>23045</v>
      </c>
      <c r="K45" s="36"/>
    </row>
    <row r="46" spans="1:11" s="38" customFormat="1" ht="21" customHeight="1" x14ac:dyDescent="0.2">
      <c r="A46" s="72" t="s">
        <v>56</v>
      </c>
      <c r="B46" s="73">
        <f t="shared" si="1"/>
        <v>66444</v>
      </c>
      <c r="C46" s="73">
        <f t="shared" si="2"/>
        <v>30758</v>
      </c>
      <c r="D46" s="73">
        <v>29603</v>
      </c>
      <c r="E46" s="73">
        <v>23</v>
      </c>
      <c r="F46" s="73">
        <v>1132</v>
      </c>
      <c r="G46" s="73">
        <f t="shared" si="3"/>
        <v>35686</v>
      </c>
      <c r="H46" s="73">
        <v>9458</v>
      </c>
      <c r="I46" s="73">
        <v>6871</v>
      </c>
      <c r="J46" s="73">
        <v>19357</v>
      </c>
      <c r="K46" s="36"/>
    </row>
    <row r="47" spans="1:11" s="38" customFormat="1" ht="21" customHeight="1" x14ac:dyDescent="0.2">
      <c r="A47" s="35" t="s">
        <v>57</v>
      </c>
      <c r="B47" s="36">
        <f t="shared" si="1"/>
        <v>70704</v>
      </c>
      <c r="C47" s="36">
        <f t="shared" si="2"/>
        <v>32738</v>
      </c>
      <c r="D47" s="36">
        <v>31567</v>
      </c>
      <c r="E47" s="36">
        <v>28</v>
      </c>
      <c r="F47" s="36">
        <v>1143</v>
      </c>
      <c r="G47" s="36">
        <f t="shared" si="3"/>
        <v>37966</v>
      </c>
      <c r="H47" s="36">
        <v>9656</v>
      </c>
      <c r="I47" s="36">
        <v>7184</v>
      </c>
      <c r="J47" s="36">
        <v>21126</v>
      </c>
      <c r="K47" s="36"/>
    </row>
    <row r="48" spans="1:11" s="38" customFormat="1" ht="21" customHeight="1" x14ac:dyDescent="0.2">
      <c r="A48" s="72" t="s">
        <v>58</v>
      </c>
      <c r="B48" s="74">
        <f t="shared" si="1"/>
        <v>71439</v>
      </c>
      <c r="C48" s="74">
        <f t="shared" si="2"/>
        <v>33656</v>
      </c>
      <c r="D48" s="74">
        <v>32465</v>
      </c>
      <c r="E48" s="74">
        <v>29</v>
      </c>
      <c r="F48" s="74">
        <v>1162</v>
      </c>
      <c r="G48" s="74">
        <f t="shared" si="3"/>
        <v>37783</v>
      </c>
      <c r="H48" s="74">
        <v>8794</v>
      </c>
      <c r="I48" s="74">
        <v>7879</v>
      </c>
      <c r="J48" s="74">
        <v>21110</v>
      </c>
      <c r="K48" s="36"/>
    </row>
    <row r="49" spans="1:11" s="38" customFormat="1" ht="21" customHeight="1" x14ac:dyDescent="0.2">
      <c r="A49" s="9" t="s">
        <v>124</v>
      </c>
      <c r="B49" s="36">
        <f t="shared" si="1"/>
        <v>71611</v>
      </c>
      <c r="C49" s="36">
        <f t="shared" si="2"/>
        <v>32491</v>
      </c>
      <c r="D49" s="36">
        <v>31229</v>
      </c>
      <c r="E49" s="36">
        <v>24</v>
      </c>
      <c r="F49" s="36">
        <v>1238</v>
      </c>
      <c r="G49" s="36">
        <f t="shared" si="3"/>
        <v>39120</v>
      </c>
      <c r="H49" s="36">
        <v>9081</v>
      </c>
      <c r="I49" s="36">
        <v>8425</v>
      </c>
      <c r="J49" s="36">
        <v>21614</v>
      </c>
      <c r="K49" s="36"/>
    </row>
    <row r="50" spans="1:11" s="38" customFormat="1" ht="21" customHeight="1" x14ac:dyDescent="0.2">
      <c r="A50" s="69" t="s">
        <v>125</v>
      </c>
      <c r="B50" s="73">
        <f t="shared" si="1"/>
        <v>72794</v>
      </c>
      <c r="C50" s="73">
        <f t="shared" si="2"/>
        <v>33823</v>
      </c>
      <c r="D50" s="73">
        <v>32478</v>
      </c>
      <c r="E50" s="73">
        <v>33</v>
      </c>
      <c r="F50" s="73">
        <v>1312</v>
      </c>
      <c r="G50" s="73">
        <f t="shared" si="3"/>
        <v>38971</v>
      </c>
      <c r="H50" s="73">
        <v>9279</v>
      </c>
      <c r="I50" s="73">
        <v>8375</v>
      </c>
      <c r="J50" s="73">
        <v>21317</v>
      </c>
      <c r="K50" s="36"/>
    </row>
    <row r="51" spans="1:11" s="38" customFormat="1" ht="21" customHeight="1" x14ac:dyDescent="0.2">
      <c r="A51" s="9" t="s">
        <v>126</v>
      </c>
      <c r="B51" s="36">
        <f t="shared" si="1"/>
        <v>69358</v>
      </c>
      <c r="C51" s="36">
        <f t="shared" si="2"/>
        <v>32462</v>
      </c>
      <c r="D51" s="36">
        <v>31220</v>
      </c>
      <c r="E51" s="36">
        <v>29</v>
      </c>
      <c r="F51" s="36">
        <v>1213</v>
      </c>
      <c r="G51" s="36">
        <f t="shared" si="3"/>
        <v>36896</v>
      </c>
      <c r="H51" s="36">
        <v>9267</v>
      </c>
      <c r="I51" s="36">
        <v>7701</v>
      </c>
      <c r="J51" s="36">
        <v>19928</v>
      </c>
      <c r="K51" s="36"/>
    </row>
    <row r="52" spans="1:11" s="38" customFormat="1" ht="21" customHeight="1" x14ac:dyDescent="0.2">
      <c r="A52" s="69" t="s">
        <v>127</v>
      </c>
      <c r="B52" s="74">
        <f t="shared" si="1"/>
        <v>66200</v>
      </c>
      <c r="C52" s="74">
        <f t="shared" si="2"/>
        <v>31083</v>
      </c>
      <c r="D52" s="74">
        <v>30001</v>
      </c>
      <c r="E52" s="74">
        <v>143</v>
      </c>
      <c r="F52" s="74">
        <v>939</v>
      </c>
      <c r="G52" s="74">
        <f t="shared" si="3"/>
        <v>35117</v>
      </c>
      <c r="H52" s="74">
        <v>8376</v>
      </c>
      <c r="I52" s="74">
        <v>7568</v>
      </c>
      <c r="J52" s="74">
        <v>19173</v>
      </c>
      <c r="K52" s="36"/>
    </row>
    <row r="53" spans="1:11" s="38" customFormat="1" ht="21" customHeight="1" x14ac:dyDescent="0.2">
      <c r="A53" s="9" t="s">
        <v>131</v>
      </c>
      <c r="B53" s="36">
        <f t="shared" ref="B53:B56" si="4">+C53+G53</f>
        <v>61596</v>
      </c>
      <c r="C53" s="36">
        <f t="shared" ref="C53:C56" si="5">+D53+E53+F53</f>
        <v>28437</v>
      </c>
      <c r="D53" s="36">
        <v>27559</v>
      </c>
      <c r="E53" s="36">
        <v>22</v>
      </c>
      <c r="F53" s="36">
        <v>856</v>
      </c>
      <c r="G53" s="36">
        <f t="shared" ref="G53:G56" si="6">+H53+I53+J53</f>
        <v>33159</v>
      </c>
      <c r="H53" s="36">
        <v>7992</v>
      </c>
      <c r="I53" s="36">
        <v>6935</v>
      </c>
      <c r="J53" s="36">
        <v>18232</v>
      </c>
      <c r="K53" s="36"/>
    </row>
    <row r="54" spans="1:11" s="38" customFormat="1" ht="21" customHeight="1" x14ac:dyDescent="0.2">
      <c r="A54" s="69" t="s">
        <v>132</v>
      </c>
      <c r="B54" s="73">
        <f t="shared" si="4"/>
        <v>63735</v>
      </c>
      <c r="C54" s="73">
        <f t="shared" si="5"/>
        <v>29303</v>
      </c>
      <c r="D54" s="73">
        <v>28404</v>
      </c>
      <c r="E54" s="73">
        <v>23</v>
      </c>
      <c r="F54" s="73">
        <v>876</v>
      </c>
      <c r="G54" s="73">
        <f t="shared" si="6"/>
        <v>34432</v>
      </c>
      <c r="H54" s="73">
        <v>8898</v>
      </c>
      <c r="I54" s="73">
        <v>6952</v>
      </c>
      <c r="J54" s="73">
        <v>18582</v>
      </c>
      <c r="K54" s="36"/>
    </row>
    <row r="55" spans="1:11" s="38" customFormat="1" ht="21" customHeight="1" x14ac:dyDescent="0.2">
      <c r="A55" s="9" t="s">
        <v>133</v>
      </c>
      <c r="B55" s="36">
        <f t="shared" si="4"/>
        <v>64716</v>
      </c>
      <c r="C55" s="36">
        <f t="shared" si="5"/>
        <v>31385</v>
      </c>
      <c r="D55" s="36">
        <v>30467</v>
      </c>
      <c r="E55" s="36">
        <v>42</v>
      </c>
      <c r="F55" s="36">
        <v>876</v>
      </c>
      <c r="G55" s="36">
        <f t="shared" si="6"/>
        <v>33331</v>
      </c>
      <c r="H55" s="36">
        <v>8749</v>
      </c>
      <c r="I55" s="36">
        <v>6721</v>
      </c>
      <c r="J55" s="36">
        <v>17861</v>
      </c>
      <c r="K55" s="36"/>
    </row>
    <row r="56" spans="1:11" s="38" customFormat="1" ht="21" customHeight="1" x14ac:dyDescent="0.2">
      <c r="A56" s="69" t="s">
        <v>134</v>
      </c>
      <c r="B56" s="74">
        <f t="shared" si="4"/>
        <v>62292</v>
      </c>
      <c r="C56" s="74">
        <f t="shared" si="5"/>
        <v>29088</v>
      </c>
      <c r="D56" s="74">
        <v>28327</v>
      </c>
      <c r="E56" s="74">
        <v>10</v>
      </c>
      <c r="F56" s="74">
        <v>751</v>
      </c>
      <c r="G56" s="74">
        <f t="shared" si="6"/>
        <v>33204</v>
      </c>
      <c r="H56" s="74">
        <v>8606</v>
      </c>
      <c r="I56" s="74">
        <v>6872</v>
      </c>
      <c r="J56" s="74">
        <v>17726</v>
      </c>
      <c r="K56" s="36"/>
    </row>
    <row r="57" spans="1:11" s="38" customFormat="1" ht="21" customHeight="1" x14ac:dyDescent="0.2">
      <c r="A57" s="9" t="s">
        <v>135</v>
      </c>
      <c r="B57" s="36">
        <f t="shared" ref="B57:B60" si="7">+C57+G57</f>
        <v>66539</v>
      </c>
      <c r="C57" s="36">
        <f t="shared" ref="C57:C60" si="8">+D57+E57+F57</f>
        <v>30665</v>
      </c>
      <c r="D57" s="36">
        <v>29874</v>
      </c>
      <c r="E57" s="36">
        <v>18</v>
      </c>
      <c r="F57" s="36">
        <v>773</v>
      </c>
      <c r="G57" s="36">
        <f t="shared" ref="G57:G60" si="9">+H57+I57+J57</f>
        <v>35874</v>
      </c>
      <c r="H57" s="36">
        <v>9326</v>
      </c>
      <c r="I57" s="36">
        <v>7291</v>
      </c>
      <c r="J57" s="36">
        <v>19257</v>
      </c>
      <c r="K57" s="36"/>
    </row>
    <row r="58" spans="1:11" s="38" customFormat="1" ht="21" customHeight="1" x14ac:dyDescent="0.2">
      <c r="A58" s="69" t="s">
        <v>136</v>
      </c>
      <c r="B58" s="73">
        <f t="shared" si="7"/>
        <v>230215</v>
      </c>
      <c r="C58" s="73">
        <f t="shared" si="8"/>
        <v>142736</v>
      </c>
      <c r="D58" s="73">
        <v>141825</v>
      </c>
      <c r="E58" s="73">
        <v>63</v>
      </c>
      <c r="F58" s="73">
        <v>848</v>
      </c>
      <c r="G58" s="73">
        <f t="shared" si="9"/>
        <v>87479</v>
      </c>
      <c r="H58" s="73">
        <v>36411</v>
      </c>
      <c r="I58" s="73">
        <v>7618</v>
      </c>
      <c r="J58" s="73">
        <v>43450</v>
      </c>
      <c r="K58" s="36"/>
    </row>
    <row r="59" spans="1:11" s="38" customFormat="1" ht="21" customHeight="1" x14ac:dyDescent="0.2">
      <c r="A59" s="9" t="s">
        <v>137</v>
      </c>
      <c r="B59" s="36">
        <f t="shared" si="7"/>
        <v>62760</v>
      </c>
      <c r="C59" s="36">
        <f t="shared" si="8"/>
        <v>27000</v>
      </c>
      <c r="D59" s="36">
        <v>26217</v>
      </c>
      <c r="E59" s="36">
        <v>15</v>
      </c>
      <c r="F59" s="36">
        <v>768</v>
      </c>
      <c r="G59" s="36">
        <f t="shared" si="9"/>
        <v>35760</v>
      </c>
      <c r="H59" s="36">
        <v>9004</v>
      </c>
      <c r="I59" s="36">
        <v>7367</v>
      </c>
      <c r="J59" s="36">
        <v>19389</v>
      </c>
      <c r="K59" s="36"/>
    </row>
    <row r="60" spans="1:11" s="38" customFormat="1" ht="21" customHeight="1" x14ac:dyDescent="0.2">
      <c r="A60" s="69" t="s">
        <v>138</v>
      </c>
      <c r="B60" s="74">
        <f t="shared" si="7"/>
        <v>64089</v>
      </c>
      <c r="C60" s="74">
        <f t="shared" si="8"/>
        <v>26354</v>
      </c>
      <c r="D60" s="74">
        <v>25576</v>
      </c>
      <c r="E60" s="74">
        <v>13</v>
      </c>
      <c r="F60" s="74">
        <v>765</v>
      </c>
      <c r="G60" s="74">
        <f t="shared" si="9"/>
        <v>37735</v>
      </c>
      <c r="H60" s="74">
        <v>10407</v>
      </c>
      <c r="I60" s="74">
        <v>8165</v>
      </c>
      <c r="J60" s="74">
        <v>19163</v>
      </c>
      <c r="K60" s="36"/>
    </row>
    <row r="61" spans="1:11" s="38" customFormat="1" ht="21" customHeight="1" x14ac:dyDescent="0.2">
      <c r="A61" s="9" t="s">
        <v>139</v>
      </c>
      <c r="B61" s="36">
        <f t="shared" ref="B61:B68" si="10">+C61+G61</f>
        <v>65030</v>
      </c>
      <c r="C61" s="36">
        <f t="shared" ref="C61:C68" si="11">+D61+E61+F61</f>
        <v>25822</v>
      </c>
      <c r="D61" s="36">
        <v>25014</v>
      </c>
      <c r="E61" s="36">
        <v>27</v>
      </c>
      <c r="F61" s="36">
        <v>781</v>
      </c>
      <c r="G61" s="36">
        <f t="shared" ref="G61:G68" si="12">+H61+I61+J61</f>
        <v>39208</v>
      </c>
      <c r="H61" s="36">
        <v>10218</v>
      </c>
      <c r="I61" s="36">
        <v>8647</v>
      </c>
      <c r="J61" s="36">
        <v>20343</v>
      </c>
      <c r="K61" s="36"/>
    </row>
    <row r="62" spans="1:11" s="38" customFormat="1" ht="21" customHeight="1" x14ac:dyDescent="0.2">
      <c r="A62" s="69" t="s">
        <v>140</v>
      </c>
      <c r="B62" s="73">
        <f t="shared" si="10"/>
        <v>68867</v>
      </c>
      <c r="C62" s="73">
        <f t="shared" si="11"/>
        <v>27799</v>
      </c>
      <c r="D62" s="73">
        <v>26935</v>
      </c>
      <c r="E62" s="73">
        <v>29</v>
      </c>
      <c r="F62" s="73">
        <v>835</v>
      </c>
      <c r="G62" s="73">
        <f t="shared" si="12"/>
        <v>41068</v>
      </c>
      <c r="H62" s="73">
        <v>10603</v>
      </c>
      <c r="I62" s="73">
        <v>8801</v>
      </c>
      <c r="J62" s="73">
        <v>21664</v>
      </c>
      <c r="K62" s="36"/>
    </row>
    <row r="63" spans="1:11" s="38" customFormat="1" ht="21" customHeight="1" x14ac:dyDescent="0.2">
      <c r="A63" s="9" t="s">
        <v>141</v>
      </c>
      <c r="B63" s="36">
        <f t="shared" si="10"/>
        <v>70510</v>
      </c>
      <c r="C63" s="36">
        <f t="shared" si="11"/>
        <v>29179</v>
      </c>
      <c r="D63" s="36">
        <v>28285</v>
      </c>
      <c r="E63" s="36">
        <v>33</v>
      </c>
      <c r="F63" s="36">
        <v>861</v>
      </c>
      <c r="G63" s="36">
        <f t="shared" si="12"/>
        <v>41331</v>
      </c>
      <c r="H63" s="36">
        <v>10843</v>
      </c>
      <c r="I63" s="36">
        <v>8722</v>
      </c>
      <c r="J63" s="36">
        <v>21766</v>
      </c>
      <c r="K63" s="36"/>
    </row>
    <row r="64" spans="1:11" s="38" customFormat="1" ht="21" customHeight="1" x14ac:dyDescent="0.2">
      <c r="A64" s="69" t="s">
        <v>142</v>
      </c>
      <c r="B64" s="74">
        <f t="shared" si="10"/>
        <v>73098</v>
      </c>
      <c r="C64" s="74">
        <f t="shared" si="11"/>
        <v>29277</v>
      </c>
      <c r="D64" s="74">
        <v>28373</v>
      </c>
      <c r="E64" s="74">
        <v>14</v>
      </c>
      <c r="F64" s="74">
        <v>890</v>
      </c>
      <c r="G64" s="74">
        <f t="shared" si="12"/>
        <v>43821</v>
      </c>
      <c r="H64" s="74">
        <v>10338</v>
      </c>
      <c r="I64" s="74">
        <v>9805</v>
      </c>
      <c r="J64" s="74">
        <v>23678</v>
      </c>
      <c r="K64" s="36"/>
    </row>
    <row r="65" spans="1:11" s="38" customFormat="1" ht="21" customHeight="1" x14ac:dyDescent="0.2">
      <c r="A65" s="35" t="s">
        <v>143</v>
      </c>
      <c r="B65" s="36">
        <f t="shared" si="10"/>
        <v>75782</v>
      </c>
      <c r="C65" s="36">
        <f t="shared" si="11"/>
        <v>30935</v>
      </c>
      <c r="D65" s="36">
        <v>29997</v>
      </c>
      <c r="E65" s="36">
        <v>15</v>
      </c>
      <c r="F65" s="36">
        <v>923</v>
      </c>
      <c r="G65" s="36">
        <f t="shared" si="12"/>
        <v>44847</v>
      </c>
      <c r="H65" s="36">
        <v>10650</v>
      </c>
      <c r="I65" s="36">
        <v>10014</v>
      </c>
      <c r="J65" s="36">
        <v>24183</v>
      </c>
      <c r="K65" s="36"/>
    </row>
    <row r="66" spans="1:11" s="38" customFormat="1" ht="21" customHeight="1" x14ac:dyDescent="0.2">
      <c r="A66" s="72" t="s">
        <v>144</v>
      </c>
      <c r="B66" s="73">
        <f t="shared" si="10"/>
        <v>69748</v>
      </c>
      <c r="C66" s="73">
        <f t="shared" si="11"/>
        <v>27008</v>
      </c>
      <c r="D66" s="73">
        <v>26073</v>
      </c>
      <c r="E66" s="73">
        <v>14</v>
      </c>
      <c r="F66" s="73">
        <v>921</v>
      </c>
      <c r="G66" s="73">
        <f t="shared" si="12"/>
        <v>42740</v>
      </c>
      <c r="H66" s="73">
        <v>10452</v>
      </c>
      <c r="I66" s="73">
        <v>9378</v>
      </c>
      <c r="J66" s="73">
        <v>22910</v>
      </c>
      <c r="K66" s="36"/>
    </row>
    <row r="67" spans="1:11" s="38" customFormat="1" ht="21" customHeight="1" x14ac:dyDescent="0.2">
      <c r="A67" s="35" t="s">
        <v>145</v>
      </c>
      <c r="B67" s="36">
        <f t="shared" si="10"/>
        <v>67216</v>
      </c>
      <c r="C67" s="36">
        <f t="shared" si="11"/>
        <v>25354</v>
      </c>
      <c r="D67" s="36">
        <v>24444</v>
      </c>
      <c r="E67" s="36">
        <v>16</v>
      </c>
      <c r="F67" s="36">
        <v>894</v>
      </c>
      <c r="G67" s="36">
        <f t="shared" si="12"/>
        <v>41862</v>
      </c>
      <c r="H67" s="36">
        <v>10354</v>
      </c>
      <c r="I67" s="36">
        <v>9124</v>
      </c>
      <c r="J67" s="36">
        <v>22384</v>
      </c>
      <c r="K67" s="36"/>
    </row>
    <row r="68" spans="1:11" s="38" customFormat="1" ht="21" customHeight="1" x14ac:dyDescent="0.2">
      <c r="A68" s="72" t="s">
        <v>146</v>
      </c>
      <c r="B68" s="74">
        <f t="shared" si="10"/>
        <v>66674</v>
      </c>
      <c r="C68" s="74">
        <f t="shared" si="11"/>
        <v>23635</v>
      </c>
      <c r="D68" s="74">
        <v>22777</v>
      </c>
      <c r="E68" s="74">
        <v>12</v>
      </c>
      <c r="F68" s="74">
        <v>846</v>
      </c>
      <c r="G68" s="74">
        <f t="shared" si="12"/>
        <v>43039</v>
      </c>
      <c r="H68" s="74">
        <v>10657</v>
      </c>
      <c r="I68" s="74">
        <v>9420</v>
      </c>
      <c r="J68" s="74">
        <v>22962</v>
      </c>
      <c r="K68" s="36"/>
    </row>
    <row r="69" spans="1:11" s="38" customFormat="1" ht="21" customHeight="1" x14ac:dyDescent="0.2">
      <c r="A69" s="35" t="s">
        <v>148</v>
      </c>
      <c r="B69" s="36">
        <f t="shared" ref="B69:B72" si="13">+C69+G69</f>
        <v>67001</v>
      </c>
      <c r="C69" s="36">
        <f t="shared" ref="C69:C72" si="14">+D69+E69+F69</f>
        <v>23883</v>
      </c>
      <c r="D69" s="36">
        <v>23035</v>
      </c>
      <c r="E69" s="36">
        <v>16</v>
      </c>
      <c r="F69" s="36">
        <v>832</v>
      </c>
      <c r="G69" s="36">
        <f t="shared" ref="G69:G72" si="15">+H69+I69+J69</f>
        <v>43118</v>
      </c>
      <c r="H69" s="36">
        <v>10557</v>
      </c>
      <c r="I69" s="36">
        <v>8980</v>
      </c>
      <c r="J69" s="36">
        <v>23581</v>
      </c>
      <c r="K69" s="36"/>
    </row>
    <row r="70" spans="1:11" s="38" customFormat="1" ht="21" customHeight="1" x14ac:dyDescent="0.2">
      <c r="A70" s="72" t="s">
        <v>149</v>
      </c>
      <c r="B70" s="73">
        <f t="shared" si="13"/>
        <v>67997</v>
      </c>
      <c r="C70" s="73">
        <f t="shared" si="14"/>
        <v>24722</v>
      </c>
      <c r="D70" s="73">
        <v>23817</v>
      </c>
      <c r="E70" s="73">
        <v>15</v>
      </c>
      <c r="F70" s="73">
        <v>890</v>
      </c>
      <c r="G70" s="73">
        <f t="shared" si="15"/>
        <v>43275</v>
      </c>
      <c r="H70" s="73">
        <v>10766</v>
      </c>
      <c r="I70" s="73">
        <v>9042</v>
      </c>
      <c r="J70" s="73">
        <v>23467</v>
      </c>
      <c r="K70" s="36"/>
    </row>
    <row r="71" spans="1:11" s="38" customFormat="1" ht="21" customHeight="1" x14ac:dyDescent="0.2">
      <c r="A71" s="35" t="s">
        <v>150</v>
      </c>
      <c r="B71" s="36">
        <f t="shared" si="13"/>
        <v>66439</v>
      </c>
      <c r="C71" s="36">
        <f t="shared" si="14"/>
        <v>22715</v>
      </c>
      <c r="D71" s="36">
        <v>21849</v>
      </c>
      <c r="E71" s="36">
        <v>15</v>
      </c>
      <c r="F71" s="36">
        <v>851</v>
      </c>
      <c r="G71" s="36">
        <f t="shared" si="15"/>
        <v>43724</v>
      </c>
      <c r="H71" s="36">
        <v>10777</v>
      </c>
      <c r="I71" s="36">
        <v>9426</v>
      </c>
      <c r="J71" s="36">
        <v>23521</v>
      </c>
      <c r="K71" s="36"/>
    </row>
    <row r="72" spans="1:11" s="38" customFormat="1" ht="21" customHeight="1" x14ac:dyDescent="0.2">
      <c r="A72" s="72" t="s">
        <v>151</v>
      </c>
      <c r="B72" s="74">
        <f t="shared" si="13"/>
        <v>68681</v>
      </c>
      <c r="C72" s="74">
        <f t="shared" si="14"/>
        <v>21559</v>
      </c>
      <c r="D72" s="74">
        <v>20578</v>
      </c>
      <c r="E72" s="74">
        <v>91</v>
      </c>
      <c r="F72" s="74">
        <v>890</v>
      </c>
      <c r="G72" s="74">
        <f t="shared" si="15"/>
        <v>47122</v>
      </c>
      <c r="H72" s="74">
        <v>10132</v>
      </c>
      <c r="I72" s="74">
        <v>10677</v>
      </c>
      <c r="J72" s="74">
        <v>26313</v>
      </c>
      <c r="K72" s="36"/>
    </row>
    <row r="73" spans="1:11" s="38" customFormat="1" ht="21" customHeight="1" x14ac:dyDescent="0.2">
      <c r="A73" s="35" t="s">
        <v>152</v>
      </c>
      <c r="B73" s="36">
        <f t="shared" ref="B73:B76" si="16">+C73+G73</f>
        <v>64747</v>
      </c>
      <c r="C73" s="36">
        <f t="shared" ref="C73:C76" si="17">+D73+E73+F73</f>
        <v>19162</v>
      </c>
      <c r="D73" s="36">
        <v>18301</v>
      </c>
      <c r="E73" s="36">
        <v>16</v>
      </c>
      <c r="F73" s="36">
        <v>845</v>
      </c>
      <c r="G73" s="36">
        <f t="shared" ref="G73:G76" si="18">+H73+I73+J73</f>
        <v>45585</v>
      </c>
      <c r="H73" s="36">
        <v>9815</v>
      </c>
      <c r="I73" s="36">
        <v>10338</v>
      </c>
      <c r="J73" s="36">
        <v>25432</v>
      </c>
      <c r="K73" s="36"/>
    </row>
    <row r="74" spans="1:11" s="38" customFormat="1" ht="21" customHeight="1" x14ac:dyDescent="0.2">
      <c r="A74" s="72" t="s">
        <v>153</v>
      </c>
      <c r="B74" s="73">
        <f t="shared" si="16"/>
        <v>64264</v>
      </c>
      <c r="C74" s="73">
        <f t="shared" si="17"/>
        <v>19528</v>
      </c>
      <c r="D74" s="73">
        <v>18650</v>
      </c>
      <c r="E74" s="73">
        <v>14</v>
      </c>
      <c r="F74" s="73">
        <v>864</v>
      </c>
      <c r="G74" s="73">
        <f t="shared" si="18"/>
        <v>44736</v>
      </c>
      <c r="H74" s="73">
        <v>10217</v>
      </c>
      <c r="I74" s="73">
        <v>9750</v>
      </c>
      <c r="J74" s="73">
        <v>24769</v>
      </c>
      <c r="K74" s="36"/>
    </row>
    <row r="75" spans="1:11" s="38" customFormat="1" ht="21" customHeight="1" x14ac:dyDescent="0.2">
      <c r="A75" s="35" t="s">
        <v>154</v>
      </c>
      <c r="B75" s="36">
        <f t="shared" si="16"/>
        <v>69377</v>
      </c>
      <c r="C75" s="36">
        <f t="shared" si="17"/>
        <v>20168</v>
      </c>
      <c r="D75" s="36">
        <v>19240</v>
      </c>
      <c r="E75" s="36">
        <v>16</v>
      </c>
      <c r="F75" s="36">
        <v>912</v>
      </c>
      <c r="G75" s="36">
        <f t="shared" si="18"/>
        <v>49209</v>
      </c>
      <c r="H75" s="36">
        <v>10471</v>
      </c>
      <c r="I75" s="36">
        <v>11581</v>
      </c>
      <c r="J75" s="36">
        <v>27157</v>
      </c>
      <c r="K75" s="36"/>
    </row>
    <row r="76" spans="1:11" s="38" customFormat="1" ht="21" customHeight="1" x14ac:dyDescent="0.2">
      <c r="A76" s="72" t="s">
        <v>155</v>
      </c>
      <c r="B76" s="74">
        <f t="shared" si="16"/>
        <v>76027</v>
      </c>
      <c r="C76" s="74">
        <f t="shared" si="17"/>
        <v>22601</v>
      </c>
      <c r="D76" s="74">
        <v>21574</v>
      </c>
      <c r="E76" s="74">
        <v>55</v>
      </c>
      <c r="F76" s="74">
        <v>972</v>
      </c>
      <c r="G76" s="74">
        <f t="shared" si="18"/>
        <v>53426</v>
      </c>
      <c r="H76" s="74">
        <v>10574</v>
      </c>
      <c r="I76" s="74">
        <v>13251</v>
      </c>
      <c r="J76" s="74">
        <v>29601</v>
      </c>
      <c r="K76" s="36"/>
    </row>
    <row r="77" spans="1:11" s="38" customFormat="1" ht="21" customHeight="1" x14ac:dyDescent="0.2">
      <c r="A77" s="35" t="s">
        <v>157</v>
      </c>
      <c r="B77" s="36">
        <f t="shared" ref="B77:B80" si="19">+C77+G77</f>
        <v>76083</v>
      </c>
      <c r="C77" s="36">
        <f t="shared" ref="C77:C80" si="20">+D77+E77+F77</f>
        <v>22322</v>
      </c>
      <c r="D77" s="36">
        <v>21422</v>
      </c>
      <c r="E77" s="36">
        <v>17</v>
      </c>
      <c r="F77" s="36">
        <v>883</v>
      </c>
      <c r="G77" s="36">
        <f t="shared" ref="G77:G80" si="21">+H77+I77+J77</f>
        <v>53761</v>
      </c>
      <c r="H77" s="36">
        <v>11128</v>
      </c>
      <c r="I77" s="36">
        <v>13297</v>
      </c>
      <c r="J77" s="36">
        <v>29336</v>
      </c>
      <c r="K77" s="36"/>
    </row>
    <row r="78" spans="1:11" s="38" customFormat="1" ht="21" customHeight="1" x14ac:dyDescent="0.2">
      <c r="A78" s="72" t="s">
        <v>158</v>
      </c>
      <c r="B78" s="73">
        <f t="shared" si="19"/>
        <v>79966</v>
      </c>
      <c r="C78" s="73">
        <f t="shared" si="20"/>
        <v>23750</v>
      </c>
      <c r="D78" s="73">
        <v>22855</v>
      </c>
      <c r="E78" s="73">
        <v>18</v>
      </c>
      <c r="F78" s="73">
        <v>877</v>
      </c>
      <c r="G78" s="73">
        <f t="shared" si="21"/>
        <v>56216</v>
      </c>
      <c r="H78" s="73">
        <v>11522</v>
      </c>
      <c r="I78" s="73">
        <v>14138</v>
      </c>
      <c r="J78" s="73">
        <v>30556</v>
      </c>
      <c r="K78" s="36"/>
    </row>
    <row r="79" spans="1:11" s="38" customFormat="1" ht="21" customHeight="1" x14ac:dyDescent="0.2">
      <c r="A79" s="35" t="s">
        <v>159</v>
      </c>
      <c r="B79" s="36">
        <f t="shared" si="19"/>
        <v>78998</v>
      </c>
      <c r="C79" s="36">
        <f t="shared" si="20"/>
        <v>22988</v>
      </c>
      <c r="D79" s="36">
        <v>22105</v>
      </c>
      <c r="E79" s="36">
        <v>30</v>
      </c>
      <c r="F79" s="36">
        <v>853</v>
      </c>
      <c r="G79" s="36">
        <f t="shared" si="21"/>
        <v>56010</v>
      </c>
      <c r="H79" s="36">
        <v>11444</v>
      </c>
      <c r="I79" s="36">
        <v>14877</v>
      </c>
      <c r="J79" s="36">
        <v>29689</v>
      </c>
      <c r="K79" s="36"/>
    </row>
    <row r="80" spans="1:11" s="38" customFormat="1" ht="21" customHeight="1" x14ac:dyDescent="0.2">
      <c r="A80" s="72" t="s">
        <v>160</v>
      </c>
      <c r="B80" s="74">
        <f t="shared" si="19"/>
        <v>79642</v>
      </c>
      <c r="C80" s="74">
        <f t="shared" si="20"/>
        <v>23279</v>
      </c>
      <c r="D80" s="74">
        <v>22366</v>
      </c>
      <c r="E80" s="74">
        <v>84</v>
      </c>
      <c r="F80" s="74">
        <v>829</v>
      </c>
      <c r="G80" s="74">
        <f t="shared" si="21"/>
        <v>56363</v>
      </c>
      <c r="H80" s="74">
        <v>11422</v>
      </c>
      <c r="I80" s="74">
        <v>14315</v>
      </c>
      <c r="J80" s="74">
        <v>30626</v>
      </c>
      <c r="K80" s="36"/>
    </row>
    <row r="81" spans="1:11" s="38" customFormat="1" ht="21" customHeight="1" x14ac:dyDescent="0.2">
      <c r="A81" s="35" t="s">
        <v>161</v>
      </c>
      <c r="B81" s="36">
        <f t="shared" ref="B81:B84" si="22">+C81+G81</f>
        <v>81060</v>
      </c>
      <c r="C81" s="36">
        <f t="shared" ref="C81:C84" si="23">+D81+E81+F81</f>
        <v>23490</v>
      </c>
      <c r="D81" s="36">
        <v>22618</v>
      </c>
      <c r="E81" s="36">
        <v>58</v>
      </c>
      <c r="F81" s="36">
        <v>814</v>
      </c>
      <c r="G81" s="36">
        <f t="shared" ref="G81:G84" si="24">+H81+I81+J81</f>
        <v>57570</v>
      </c>
      <c r="H81" s="36">
        <v>11626</v>
      </c>
      <c r="I81" s="36">
        <v>14416</v>
      </c>
      <c r="J81" s="36">
        <v>31528</v>
      </c>
      <c r="K81" s="36"/>
    </row>
    <row r="82" spans="1:11" s="38" customFormat="1" ht="21" customHeight="1" x14ac:dyDescent="0.2">
      <c r="A82" s="72" t="s">
        <v>162</v>
      </c>
      <c r="B82" s="73">
        <f t="shared" si="22"/>
        <v>76191</v>
      </c>
      <c r="C82" s="73">
        <f t="shared" si="23"/>
        <v>22619</v>
      </c>
      <c r="D82" s="73">
        <v>21769</v>
      </c>
      <c r="E82" s="73">
        <v>89</v>
      </c>
      <c r="F82" s="73">
        <v>761</v>
      </c>
      <c r="G82" s="73">
        <f t="shared" si="24"/>
        <v>53572</v>
      </c>
      <c r="H82" s="73">
        <v>11534</v>
      </c>
      <c r="I82" s="73">
        <v>12411</v>
      </c>
      <c r="J82" s="73">
        <v>29627</v>
      </c>
      <c r="K82" s="36"/>
    </row>
    <row r="83" spans="1:11" s="38" customFormat="1" ht="21" customHeight="1" x14ac:dyDescent="0.2">
      <c r="A83" s="35" t="s">
        <v>163</v>
      </c>
      <c r="B83" s="36">
        <f t="shared" si="22"/>
        <v>72247</v>
      </c>
      <c r="C83" s="36">
        <f t="shared" si="23"/>
        <v>21831</v>
      </c>
      <c r="D83" s="36">
        <v>21052</v>
      </c>
      <c r="E83" s="36">
        <v>51</v>
      </c>
      <c r="F83" s="36">
        <v>728</v>
      </c>
      <c r="G83" s="36">
        <f t="shared" si="24"/>
        <v>50416</v>
      </c>
      <c r="H83" s="36">
        <v>11356</v>
      </c>
      <c r="I83" s="36">
        <v>12171</v>
      </c>
      <c r="J83" s="36">
        <v>26889</v>
      </c>
      <c r="K83" s="36"/>
    </row>
    <row r="84" spans="1:11" s="38" customFormat="1" ht="21" customHeight="1" x14ac:dyDescent="0.2">
      <c r="A84" s="72" t="s">
        <v>164</v>
      </c>
      <c r="B84" s="74">
        <f t="shared" si="22"/>
        <v>82008</v>
      </c>
      <c r="C84" s="74">
        <f t="shared" si="23"/>
        <v>25104</v>
      </c>
      <c r="D84" s="74">
        <v>24195</v>
      </c>
      <c r="E84" s="74">
        <v>77</v>
      </c>
      <c r="F84" s="74">
        <v>832</v>
      </c>
      <c r="G84" s="74">
        <f t="shared" si="24"/>
        <v>56904</v>
      </c>
      <c r="H84" s="74">
        <v>11451</v>
      </c>
      <c r="I84" s="74">
        <v>13738</v>
      </c>
      <c r="J84" s="74">
        <v>31715</v>
      </c>
      <c r="K84" s="36"/>
    </row>
    <row r="85" spans="1:11" s="38" customFormat="1" ht="21" customHeight="1" x14ac:dyDescent="0.2">
      <c r="A85" s="35" t="s">
        <v>165</v>
      </c>
      <c r="B85" s="36">
        <f t="shared" ref="B85:B88" si="25">+C85+G85</f>
        <v>86167</v>
      </c>
      <c r="C85" s="36">
        <f t="shared" ref="C85:C88" si="26">+D85+E85+F85</f>
        <v>26231</v>
      </c>
      <c r="D85" s="36">
        <v>25995</v>
      </c>
      <c r="E85" s="36">
        <v>68</v>
      </c>
      <c r="F85" s="36">
        <v>168</v>
      </c>
      <c r="G85" s="36">
        <f t="shared" ref="G85:G88" si="27">+H85+I85+J85</f>
        <v>59936</v>
      </c>
      <c r="H85" s="36">
        <v>12119</v>
      </c>
      <c r="I85" s="36">
        <v>15036</v>
      </c>
      <c r="J85" s="36">
        <v>32781</v>
      </c>
      <c r="K85" s="36"/>
    </row>
    <row r="86" spans="1:11" s="38" customFormat="1" ht="21" customHeight="1" x14ac:dyDescent="0.2">
      <c r="A86" s="72" t="s">
        <v>166</v>
      </c>
      <c r="B86" s="73">
        <f t="shared" si="25"/>
        <v>91152</v>
      </c>
      <c r="C86" s="73">
        <f t="shared" si="26"/>
        <v>29071</v>
      </c>
      <c r="D86" s="73">
        <v>26037</v>
      </c>
      <c r="E86" s="73">
        <v>73</v>
      </c>
      <c r="F86" s="73">
        <v>2961</v>
      </c>
      <c r="G86" s="73">
        <f t="shared" si="27"/>
        <v>62081</v>
      </c>
      <c r="H86" s="73">
        <v>12510</v>
      </c>
      <c r="I86" s="73">
        <v>15681</v>
      </c>
      <c r="J86" s="73">
        <v>33890</v>
      </c>
      <c r="K86" s="36"/>
    </row>
    <row r="87" spans="1:11" s="38" customFormat="1" ht="21" customHeight="1" x14ac:dyDescent="0.2">
      <c r="A87" s="35" t="s">
        <v>167</v>
      </c>
      <c r="B87" s="36">
        <f t="shared" si="25"/>
        <v>90315</v>
      </c>
      <c r="C87" s="36">
        <f t="shared" si="26"/>
        <v>28878</v>
      </c>
      <c r="D87" s="36">
        <v>26033</v>
      </c>
      <c r="E87" s="36">
        <v>97</v>
      </c>
      <c r="F87" s="36">
        <v>2748</v>
      </c>
      <c r="G87" s="36">
        <f t="shared" si="27"/>
        <v>61437</v>
      </c>
      <c r="H87" s="36">
        <v>12780</v>
      </c>
      <c r="I87" s="36">
        <v>15649</v>
      </c>
      <c r="J87" s="36">
        <v>33008</v>
      </c>
      <c r="K87" s="36"/>
    </row>
    <row r="88" spans="1:11" s="38" customFormat="1" ht="21" customHeight="1" x14ac:dyDescent="0.2">
      <c r="A88" s="72" t="s">
        <v>168</v>
      </c>
      <c r="B88" s="74">
        <f t="shared" si="25"/>
        <v>99862</v>
      </c>
      <c r="C88" s="74">
        <f t="shared" si="26"/>
        <v>30697</v>
      </c>
      <c r="D88" s="74">
        <v>27603</v>
      </c>
      <c r="E88" s="74">
        <v>122</v>
      </c>
      <c r="F88" s="74">
        <v>2972</v>
      </c>
      <c r="G88" s="74">
        <f t="shared" si="27"/>
        <v>69165</v>
      </c>
      <c r="H88" s="74">
        <v>13250</v>
      </c>
      <c r="I88" s="74">
        <v>18017</v>
      </c>
      <c r="J88" s="74">
        <v>37898</v>
      </c>
      <c r="K88" s="36"/>
    </row>
  </sheetData>
  <mergeCells count="5">
    <mergeCell ref="A5:A7"/>
    <mergeCell ref="B5:J5"/>
    <mergeCell ref="B6:B7"/>
    <mergeCell ref="C6:F6"/>
    <mergeCell ref="G6:J6"/>
  </mergeCells>
  <pageMargins left="0.19685039370078741" right="0.15748031496062992" top="0.6692913385826772" bottom="0.43307086614173229" header="0.31496062992125984" footer="0.15748031496062992"/>
  <pageSetup paperSize="9" scale="54" fitToHeight="4" orientation="landscape" r:id="rId1"/>
  <headerFooter alignWithMargins="0">
    <oddFooter>&amp;R&amp;D</oddFooter>
  </headerFooter>
  <rowBreaks count="2" manualBreakCount="2">
    <brk id="40" max="9" man="1"/>
    <brk id="7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2"/>
    <pageSetUpPr autoPageBreaks="0"/>
  </sheetPr>
  <dimension ref="A1:K88"/>
  <sheetViews>
    <sheetView showGridLines="0" view="pageBreakPreview" zoomScale="80" zoomScaleNormal="100" zoomScaleSheetLayoutView="80" workbookViewId="0">
      <pane ySplit="8" topLeftCell="A68" activePane="bottomLeft" state="frozen"/>
      <selection sqref="A1:XFD1048576"/>
      <selection pane="bottomLeft" sqref="A1:XFD1048576"/>
    </sheetView>
  </sheetViews>
  <sheetFormatPr defaultColWidth="9.140625" defaultRowHeight="12.75" x14ac:dyDescent="0.2"/>
  <cols>
    <col min="1" max="1" width="17" style="32" customWidth="1"/>
    <col min="2" max="2" width="24" style="32" customWidth="1"/>
    <col min="3" max="3" width="25.7109375" style="32" customWidth="1"/>
    <col min="4" max="6" width="30.85546875" style="32" customWidth="1"/>
    <col min="7" max="7" width="27.85546875" style="32" customWidth="1"/>
    <col min="8" max="10" width="30.85546875" style="32" customWidth="1"/>
    <col min="11" max="16384" width="9.140625" style="32"/>
  </cols>
  <sheetData>
    <row r="1" spans="1:11" ht="18" x14ac:dyDescent="0.2">
      <c r="A1" s="31" t="s">
        <v>169</v>
      </c>
    </row>
    <row r="3" spans="1:11" ht="15.75" x14ac:dyDescent="0.25">
      <c r="A3" s="33" t="s">
        <v>91</v>
      </c>
    </row>
    <row r="5" spans="1:11" s="34" customFormat="1" ht="22.5" customHeight="1" x14ac:dyDescent="0.25">
      <c r="A5" s="153" t="s">
        <v>11</v>
      </c>
      <c r="B5" s="154" t="s">
        <v>128</v>
      </c>
      <c r="C5" s="155"/>
      <c r="D5" s="155"/>
      <c r="E5" s="155"/>
      <c r="F5" s="155"/>
      <c r="G5" s="155"/>
      <c r="H5" s="155"/>
      <c r="I5" s="155"/>
      <c r="J5" s="155"/>
    </row>
    <row r="6" spans="1:11" s="34" customFormat="1" ht="30" customHeight="1" x14ac:dyDescent="0.25">
      <c r="A6" s="153"/>
      <c r="B6" s="156" t="s">
        <v>65</v>
      </c>
      <c r="C6" s="158" t="s">
        <v>104</v>
      </c>
      <c r="D6" s="159"/>
      <c r="E6" s="159"/>
      <c r="F6" s="160"/>
      <c r="G6" s="158" t="s">
        <v>8</v>
      </c>
      <c r="H6" s="159"/>
      <c r="I6" s="159"/>
      <c r="J6" s="160"/>
    </row>
    <row r="7" spans="1:11" s="34" customFormat="1" ht="82.5" customHeight="1" x14ac:dyDescent="0.25">
      <c r="A7" s="153"/>
      <c r="B7" s="157"/>
      <c r="C7" s="83" t="s">
        <v>65</v>
      </c>
      <c r="D7" s="84" t="s">
        <v>98</v>
      </c>
      <c r="E7" s="84" t="s">
        <v>99</v>
      </c>
      <c r="F7" s="84" t="s">
        <v>100</v>
      </c>
      <c r="G7" s="83" t="s">
        <v>65</v>
      </c>
      <c r="H7" s="84" t="s">
        <v>98</v>
      </c>
      <c r="I7" s="84" t="s">
        <v>99</v>
      </c>
      <c r="J7" s="84" t="s">
        <v>100</v>
      </c>
    </row>
    <row r="8" spans="1:11" s="34" customFormat="1" ht="21" customHeight="1" x14ac:dyDescent="0.25">
      <c r="A8" s="81">
        <v>1</v>
      </c>
      <c r="B8" s="82">
        <f>+A8+1</f>
        <v>2</v>
      </c>
      <c r="C8" s="82">
        <f>+B8+1</f>
        <v>3</v>
      </c>
      <c r="D8" s="82">
        <f t="shared" ref="D8:J8" si="0">+C8+1</f>
        <v>4</v>
      </c>
      <c r="E8" s="82">
        <f t="shared" si="0"/>
        <v>5</v>
      </c>
      <c r="F8" s="82">
        <f t="shared" si="0"/>
        <v>6</v>
      </c>
      <c r="G8" s="82">
        <f t="shared" si="0"/>
        <v>7</v>
      </c>
      <c r="H8" s="82">
        <f t="shared" si="0"/>
        <v>8</v>
      </c>
      <c r="I8" s="82">
        <f t="shared" si="0"/>
        <v>9</v>
      </c>
      <c r="J8" s="82">
        <f t="shared" si="0"/>
        <v>10</v>
      </c>
    </row>
    <row r="9" spans="1:11" s="38" customFormat="1" ht="21" customHeight="1" x14ac:dyDescent="0.2">
      <c r="A9" s="35" t="s">
        <v>19</v>
      </c>
      <c r="B9" s="36">
        <f>+C9+G9</f>
        <v>64964</v>
      </c>
      <c r="C9" s="36">
        <f>+D9+E9+F9</f>
        <v>45592</v>
      </c>
      <c r="D9" s="36">
        <v>45592</v>
      </c>
      <c r="E9" s="36">
        <v>0</v>
      </c>
      <c r="F9" s="36">
        <v>0</v>
      </c>
      <c r="G9" s="36">
        <f>+H9+I9+J9</f>
        <v>19372</v>
      </c>
      <c r="H9" s="36">
        <v>19266</v>
      </c>
      <c r="I9" s="36">
        <v>106</v>
      </c>
      <c r="J9" s="36">
        <v>0</v>
      </c>
      <c r="K9" s="36"/>
    </row>
    <row r="10" spans="1:11" s="38" customFormat="1" ht="21" customHeight="1" x14ac:dyDescent="0.2">
      <c r="A10" s="72" t="s">
        <v>20</v>
      </c>
      <c r="B10" s="73">
        <f t="shared" ref="B10:B52" si="1">+C10+G10</f>
        <v>70599</v>
      </c>
      <c r="C10" s="73">
        <f t="shared" ref="C10:C52" si="2">+D10+E10+F10</f>
        <v>50745</v>
      </c>
      <c r="D10" s="73">
        <v>50745</v>
      </c>
      <c r="E10" s="73">
        <v>0</v>
      </c>
      <c r="F10" s="73">
        <v>0</v>
      </c>
      <c r="G10" s="73">
        <f t="shared" ref="G10:G52" si="3">+H10+I10+J10</f>
        <v>19854</v>
      </c>
      <c r="H10" s="73">
        <v>19740</v>
      </c>
      <c r="I10" s="73">
        <v>114</v>
      </c>
      <c r="J10" s="73">
        <v>0</v>
      </c>
      <c r="K10" s="36"/>
    </row>
    <row r="11" spans="1:11" s="38" customFormat="1" ht="21" customHeight="1" x14ac:dyDescent="0.2">
      <c r="A11" s="35" t="s">
        <v>21</v>
      </c>
      <c r="B11" s="36">
        <f t="shared" si="1"/>
        <v>76223</v>
      </c>
      <c r="C11" s="36">
        <f t="shared" si="2"/>
        <v>55865</v>
      </c>
      <c r="D11" s="36">
        <v>55865</v>
      </c>
      <c r="E11" s="36">
        <v>0</v>
      </c>
      <c r="F11" s="36">
        <v>0</v>
      </c>
      <c r="G11" s="36">
        <f t="shared" si="3"/>
        <v>20358</v>
      </c>
      <c r="H11" s="36">
        <v>20228</v>
      </c>
      <c r="I11" s="36">
        <v>130</v>
      </c>
      <c r="J11" s="36">
        <v>0</v>
      </c>
      <c r="K11" s="36"/>
    </row>
    <row r="12" spans="1:11" s="38" customFormat="1" ht="21" customHeight="1" x14ac:dyDescent="0.2">
      <c r="A12" s="72" t="s">
        <v>22</v>
      </c>
      <c r="B12" s="74">
        <f t="shared" si="1"/>
        <v>91300</v>
      </c>
      <c r="C12" s="74">
        <f t="shared" si="2"/>
        <v>69283</v>
      </c>
      <c r="D12" s="74">
        <v>69283</v>
      </c>
      <c r="E12" s="74">
        <v>0</v>
      </c>
      <c r="F12" s="74">
        <v>0</v>
      </c>
      <c r="G12" s="74">
        <f t="shared" si="3"/>
        <v>22017</v>
      </c>
      <c r="H12" s="74">
        <v>21865</v>
      </c>
      <c r="I12" s="74">
        <v>152</v>
      </c>
      <c r="J12" s="74">
        <v>0</v>
      </c>
      <c r="K12" s="36"/>
    </row>
    <row r="13" spans="1:11" s="38" customFormat="1" ht="21" customHeight="1" x14ac:dyDescent="0.2">
      <c r="A13" s="35" t="s">
        <v>23</v>
      </c>
      <c r="B13" s="36">
        <f t="shared" si="1"/>
        <v>89558</v>
      </c>
      <c r="C13" s="36">
        <f t="shared" si="2"/>
        <v>68127</v>
      </c>
      <c r="D13" s="36">
        <v>68127</v>
      </c>
      <c r="E13" s="36">
        <v>0</v>
      </c>
      <c r="F13" s="36">
        <v>0</v>
      </c>
      <c r="G13" s="36">
        <f t="shared" si="3"/>
        <v>21431</v>
      </c>
      <c r="H13" s="36">
        <v>21300</v>
      </c>
      <c r="I13" s="36">
        <v>131</v>
      </c>
      <c r="J13" s="36">
        <v>0</v>
      </c>
      <c r="K13" s="36"/>
    </row>
    <row r="14" spans="1:11" s="38" customFormat="1" ht="21" customHeight="1" x14ac:dyDescent="0.2">
      <c r="A14" s="72" t="s">
        <v>24</v>
      </c>
      <c r="B14" s="73">
        <f t="shared" si="1"/>
        <v>86257</v>
      </c>
      <c r="C14" s="73">
        <f t="shared" si="2"/>
        <v>65476</v>
      </c>
      <c r="D14" s="73">
        <v>65476</v>
      </c>
      <c r="E14" s="73">
        <v>0</v>
      </c>
      <c r="F14" s="73">
        <v>0</v>
      </c>
      <c r="G14" s="73">
        <f t="shared" si="3"/>
        <v>20781</v>
      </c>
      <c r="H14" s="73">
        <v>20654</v>
      </c>
      <c r="I14" s="73">
        <v>127</v>
      </c>
      <c r="J14" s="73">
        <v>0</v>
      </c>
      <c r="K14" s="36"/>
    </row>
    <row r="15" spans="1:11" s="43" customFormat="1" ht="21" customHeight="1" x14ac:dyDescent="0.2">
      <c r="A15" s="35" t="s">
        <v>25</v>
      </c>
      <c r="B15" s="36">
        <f t="shared" si="1"/>
        <v>89598</v>
      </c>
      <c r="C15" s="36">
        <f t="shared" si="2"/>
        <v>67444</v>
      </c>
      <c r="D15" s="36">
        <v>67444</v>
      </c>
      <c r="E15" s="36">
        <v>0</v>
      </c>
      <c r="F15" s="36">
        <v>0</v>
      </c>
      <c r="G15" s="36">
        <f t="shared" si="3"/>
        <v>22154</v>
      </c>
      <c r="H15" s="36">
        <v>22005</v>
      </c>
      <c r="I15" s="36">
        <v>149</v>
      </c>
      <c r="J15" s="36">
        <v>0</v>
      </c>
      <c r="K15" s="36"/>
    </row>
    <row r="16" spans="1:11" s="38" customFormat="1" ht="21" customHeight="1" x14ac:dyDescent="0.2">
      <c r="A16" s="72" t="s">
        <v>26</v>
      </c>
      <c r="B16" s="74">
        <f t="shared" si="1"/>
        <v>95689</v>
      </c>
      <c r="C16" s="74">
        <f t="shared" si="2"/>
        <v>73116</v>
      </c>
      <c r="D16" s="74">
        <v>73116</v>
      </c>
      <c r="E16" s="74">
        <v>0</v>
      </c>
      <c r="F16" s="74">
        <v>0</v>
      </c>
      <c r="G16" s="74">
        <f t="shared" si="3"/>
        <v>22573</v>
      </c>
      <c r="H16" s="74">
        <v>22369</v>
      </c>
      <c r="I16" s="74">
        <v>204</v>
      </c>
      <c r="J16" s="74">
        <v>0</v>
      </c>
      <c r="K16" s="36"/>
    </row>
    <row r="17" spans="1:11" s="38" customFormat="1" ht="21" customHeight="1" x14ac:dyDescent="0.2">
      <c r="A17" s="35" t="s">
        <v>27</v>
      </c>
      <c r="B17" s="36">
        <f t="shared" si="1"/>
        <v>102376</v>
      </c>
      <c r="C17" s="36">
        <f t="shared" si="2"/>
        <v>77280</v>
      </c>
      <c r="D17" s="36">
        <v>77280</v>
      </c>
      <c r="E17" s="36">
        <v>0</v>
      </c>
      <c r="F17" s="36">
        <v>0</v>
      </c>
      <c r="G17" s="36">
        <f t="shared" si="3"/>
        <v>25096</v>
      </c>
      <c r="H17" s="36">
        <v>24918</v>
      </c>
      <c r="I17" s="36">
        <v>178</v>
      </c>
      <c r="J17" s="36">
        <v>0</v>
      </c>
      <c r="K17" s="36"/>
    </row>
    <row r="18" spans="1:11" s="38" customFormat="1" ht="21" customHeight="1" x14ac:dyDescent="0.2">
      <c r="A18" s="72" t="s">
        <v>28</v>
      </c>
      <c r="B18" s="73">
        <f t="shared" si="1"/>
        <v>108070</v>
      </c>
      <c r="C18" s="73">
        <f t="shared" si="2"/>
        <v>80924</v>
      </c>
      <c r="D18" s="73">
        <v>80924</v>
      </c>
      <c r="E18" s="73">
        <v>0</v>
      </c>
      <c r="F18" s="73">
        <v>0</v>
      </c>
      <c r="G18" s="73">
        <f t="shared" si="3"/>
        <v>27146</v>
      </c>
      <c r="H18" s="73">
        <v>26878</v>
      </c>
      <c r="I18" s="73">
        <v>268</v>
      </c>
      <c r="J18" s="73">
        <v>0</v>
      </c>
      <c r="K18" s="36"/>
    </row>
    <row r="19" spans="1:11" s="38" customFormat="1" ht="21" customHeight="1" x14ac:dyDescent="0.2">
      <c r="A19" s="35" t="s">
        <v>29</v>
      </c>
      <c r="B19" s="36">
        <f t="shared" si="1"/>
        <v>113547</v>
      </c>
      <c r="C19" s="36">
        <f t="shared" si="2"/>
        <v>83129</v>
      </c>
      <c r="D19" s="36">
        <v>83129</v>
      </c>
      <c r="E19" s="36">
        <v>0</v>
      </c>
      <c r="F19" s="36">
        <v>0</v>
      </c>
      <c r="G19" s="36">
        <f t="shared" si="3"/>
        <v>30418</v>
      </c>
      <c r="H19" s="36">
        <v>30174</v>
      </c>
      <c r="I19" s="36">
        <v>244</v>
      </c>
      <c r="J19" s="36">
        <v>0</v>
      </c>
      <c r="K19" s="36"/>
    </row>
    <row r="20" spans="1:11" s="38" customFormat="1" ht="21" customHeight="1" x14ac:dyDescent="0.2">
      <c r="A20" s="72" t="s">
        <v>30</v>
      </c>
      <c r="B20" s="74">
        <f t="shared" si="1"/>
        <v>132703</v>
      </c>
      <c r="C20" s="74">
        <f t="shared" si="2"/>
        <v>98573</v>
      </c>
      <c r="D20" s="74">
        <v>98573</v>
      </c>
      <c r="E20" s="74">
        <v>0</v>
      </c>
      <c r="F20" s="74">
        <v>0</v>
      </c>
      <c r="G20" s="74">
        <f t="shared" si="3"/>
        <v>34130</v>
      </c>
      <c r="H20" s="74">
        <v>33908</v>
      </c>
      <c r="I20" s="74">
        <v>222</v>
      </c>
      <c r="J20" s="74">
        <v>0</v>
      </c>
      <c r="K20" s="36"/>
    </row>
    <row r="21" spans="1:11" s="43" customFormat="1" ht="21" customHeight="1" x14ac:dyDescent="0.2">
      <c r="A21" s="35" t="s">
        <v>31</v>
      </c>
      <c r="B21" s="36">
        <f t="shared" si="1"/>
        <v>140744</v>
      </c>
      <c r="C21" s="36">
        <f t="shared" si="2"/>
        <v>103401</v>
      </c>
      <c r="D21" s="36">
        <v>103401</v>
      </c>
      <c r="E21" s="36">
        <v>0</v>
      </c>
      <c r="F21" s="36">
        <v>0</v>
      </c>
      <c r="G21" s="36">
        <f t="shared" si="3"/>
        <v>37343</v>
      </c>
      <c r="H21" s="36">
        <v>37009</v>
      </c>
      <c r="I21" s="36">
        <v>334</v>
      </c>
      <c r="J21" s="36">
        <v>0</v>
      </c>
      <c r="K21" s="36"/>
    </row>
    <row r="22" spans="1:11" s="38" customFormat="1" ht="21" customHeight="1" x14ac:dyDescent="0.2">
      <c r="A22" s="72" t="s">
        <v>32</v>
      </c>
      <c r="B22" s="73">
        <f t="shared" si="1"/>
        <v>149604</v>
      </c>
      <c r="C22" s="73">
        <f t="shared" si="2"/>
        <v>110198</v>
      </c>
      <c r="D22" s="73">
        <v>110198</v>
      </c>
      <c r="E22" s="73">
        <v>0</v>
      </c>
      <c r="F22" s="73">
        <v>0</v>
      </c>
      <c r="G22" s="73">
        <f t="shared" si="3"/>
        <v>39406</v>
      </c>
      <c r="H22" s="73">
        <v>39147</v>
      </c>
      <c r="I22" s="73">
        <v>259</v>
      </c>
      <c r="J22" s="73">
        <v>0</v>
      </c>
      <c r="K22" s="36"/>
    </row>
    <row r="23" spans="1:11" s="38" customFormat="1" ht="21" customHeight="1" x14ac:dyDescent="0.2">
      <c r="A23" s="35" t="s">
        <v>33</v>
      </c>
      <c r="B23" s="36">
        <f t="shared" si="1"/>
        <v>164703</v>
      </c>
      <c r="C23" s="36">
        <f t="shared" si="2"/>
        <v>120942</v>
      </c>
      <c r="D23" s="36">
        <v>120942</v>
      </c>
      <c r="E23" s="36">
        <v>0</v>
      </c>
      <c r="F23" s="36">
        <v>0</v>
      </c>
      <c r="G23" s="36">
        <f t="shared" si="3"/>
        <v>43761</v>
      </c>
      <c r="H23" s="36">
        <v>43484</v>
      </c>
      <c r="I23" s="36">
        <v>277</v>
      </c>
      <c r="J23" s="36">
        <v>0</v>
      </c>
      <c r="K23" s="36"/>
    </row>
    <row r="24" spans="1:11" s="38" customFormat="1" ht="21" customHeight="1" x14ac:dyDescent="0.2">
      <c r="A24" s="72" t="s">
        <v>34</v>
      </c>
      <c r="B24" s="74">
        <f t="shared" si="1"/>
        <v>187426</v>
      </c>
      <c r="C24" s="74">
        <f t="shared" si="2"/>
        <v>140469</v>
      </c>
      <c r="D24" s="74">
        <v>140469</v>
      </c>
      <c r="E24" s="74">
        <v>0</v>
      </c>
      <c r="F24" s="74">
        <v>0</v>
      </c>
      <c r="G24" s="74">
        <f t="shared" si="3"/>
        <v>46957</v>
      </c>
      <c r="H24" s="74">
        <v>46566</v>
      </c>
      <c r="I24" s="74">
        <v>391</v>
      </c>
      <c r="J24" s="74">
        <v>0</v>
      </c>
      <c r="K24" s="36"/>
    </row>
    <row r="25" spans="1:11" s="38" customFormat="1" ht="21" customHeight="1" x14ac:dyDescent="0.2">
      <c r="A25" s="35" t="s">
        <v>35</v>
      </c>
      <c r="B25" s="36">
        <f t="shared" si="1"/>
        <v>212774</v>
      </c>
      <c r="C25" s="36">
        <f t="shared" si="2"/>
        <v>158755</v>
      </c>
      <c r="D25" s="36">
        <v>158755</v>
      </c>
      <c r="E25" s="36">
        <v>0</v>
      </c>
      <c r="F25" s="36">
        <v>0</v>
      </c>
      <c r="G25" s="36">
        <f t="shared" si="3"/>
        <v>54019</v>
      </c>
      <c r="H25" s="36">
        <v>53592</v>
      </c>
      <c r="I25" s="36">
        <v>427</v>
      </c>
      <c r="J25" s="36">
        <v>0</v>
      </c>
      <c r="K25" s="36"/>
    </row>
    <row r="26" spans="1:11" s="38" customFormat="1" ht="21" customHeight="1" x14ac:dyDescent="0.2">
      <c r="A26" s="72" t="s">
        <v>36</v>
      </c>
      <c r="B26" s="73">
        <f t="shared" si="1"/>
        <v>226663</v>
      </c>
      <c r="C26" s="73">
        <f t="shared" si="2"/>
        <v>168776</v>
      </c>
      <c r="D26" s="73">
        <v>168776</v>
      </c>
      <c r="E26" s="73">
        <v>0</v>
      </c>
      <c r="F26" s="73">
        <v>0</v>
      </c>
      <c r="G26" s="73">
        <f t="shared" si="3"/>
        <v>57887</v>
      </c>
      <c r="H26" s="73">
        <v>57360</v>
      </c>
      <c r="I26" s="73">
        <v>527</v>
      </c>
      <c r="J26" s="73">
        <v>0</v>
      </c>
      <c r="K26" s="36"/>
    </row>
    <row r="27" spans="1:11" s="38" customFormat="1" ht="21" customHeight="1" x14ac:dyDescent="0.2">
      <c r="A27" s="35" t="s">
        <v>37</v>
      </c>
      <c r="B27" s="36">
        <f t="shared" si="1"/>
        <v>205221</v>
      </c>
      <c r="C27" s="36">
        <f t="shared" si="2"/>
        <v>151681</v>
      </c>
      <c r="D27" s="36">
        <v>151681</v>
      </c>
      <c r="E27" s="36">
        <v>0</v>
      </c>
      <c r="F27" s="36">
        <v>0</v>
      </c>
      <c r="G27" s="36">
        <f t="shared" si="3"/>
        <v>53540</v>
      </c>
      <c r="H27" s="36">
        <v>53113</v>
      </c>
      <c r="I27" s="36">
        <v>427</v>
      </c>
      <c r="J27" s="36">
        <v>0</v>
      </c>
      <c r="K27" s="36"/>
    </row>
    <row r="28" spans="1:11" s="38" customFormat="1" ht="21" customHeight="1" x14ac:dyDescent="0.2">
      <c r="A28" s="72" t="s">
        <v>38</v>
      </c>
      <c r="B28" s="74">
        <f t="shared" si="1"/>
        <v>172259</v>
      </c>
      <c r="C28" s="74">
        <f t="shared" si="2"/>
        <v>123631</v>
      </c>
      <c r="D28" s="74">
        <v>123631</v>
      </c>
      <c r="E28" s="74">
        <v>0</v>
      </c>
      <c r="F28" s="74">
        <v>0</v>
      </c>
      <c r="G28" s="74">
        <f t="shared" si="3"/>
        <v>48628</v>
      </c>
      <c r="H28" s="74">
        <v>48214</v>
      </c>
      <c r="I28" s="74">
        <v>414</v>
      </c>
      <c r="J28" s="74">
        <v>0</v>
      </c>
      <c r="K28" s="36"/>
    </row>
    <row r="29" spans="1:11" s="38" customFormat="1" ht="21" customHeight="1" x14ac:dyDescent="0.2">
      <c r="A29" s="35" t="s">
        <v>39</v>
      </c>
      <c r="B29" s="36">
        <f t="shared" si="1"/>
        <v>154373</v>
      </c>
      <c r="C29" s="36">
        <f t="shared" si="2"/>
        <v>108260</v>
      </c>
      <c r="D29" s="36">
        <v>108260</v>
      </c>
      <c r="E29" s="36">
        <v>0</v>
      </c>
      <c r="F29" s="36">
        <v>0</v>
      </c>
      <c r="G29" s="36">
        <f t="shared" si="3"/>
        <v>46113</v>
      </c>
      <c r="H29" s="36">
        <v>45579</v>
      </c>
      <c r="I29" s="36">
        <v>534</v>
      </c>
      <c r="J29" s="36">
        <v>0</v>
      </c>
      <c r="K29" s="36"/>
    </row>
    <row r="30" spans="1:11" s="38" customFormat="1" ht="21" customHeight="1" x14ac:dyDescent="0.2">
      <c r="A30" s="72" t="s">
        <v>40</v>
      </c>
      <c r="B30" s="73">
        <f t="shared" si="1"/>
        <v>175607</v>
      </c>
      <c r="C30" s="73">
        <f t="shared" si="2"/>
        <v>126227</v>
      </c>
      <c r="D30" s="73">
        <v>126227</v>
      </c>
      <c r="E30" s="73">
        <v>0</v>
      </c>
      <c r="F30" s="73">
        <v>0</v>
      </c>
      <c r="G30" s="73">
        <f t="shared" si="3"/>
        <v>49380</v>
      </c>
      <c r="H30" s="73">
        <v>48744</v>
      </c>
      <c r="I30" s="73">
        <v>636</v>
      </c>
      <c r="J30" s="73">
        <v>0</v>
      </c>
      <c r="K30" s="36"/>
    </row>
    <row r="31" spans="1:11" s="38" customFormat="1" ht="21" customHeight="1" x14ac:dyDescent="0.2">
      <c r="A31" s="35" t="s">
        <v>41</v>
      </c>
      <c r="B31" s="36">
        <f t="shared" si="1"/>
        <v>196973</v>
      </c>
      <c r="C31" s="36">
        <f t="shared" si="2"/>
        <v>142124</v>
      </c>
      <c r="D31" s="36">
        <v>142124</v>
      </c>
      <c r="E31" s="36">
        <v>0</v>
      </c>
      <c r="F31" s="36">
        <v>0</v>
      </c>
      <c r="G31" s="36">
        <f t="shared" si="3"/>
        <v>54849</v>
      </c>
      <c r="H31" s="36">
        <v>54214</v>
      </c>
      <c r="I31" s="36">
        <v>635</v>
      </c>
      <c r="J31" s="36">
        <v>0</v>
      </c>
      <c r="K31" s="36"/>
    </row>
    <row r="32" spans="1:11" s="38" customFormat="1" ht="21" customHeight="1" x14ac:dyDescent="0.2">
      <c r="A32" s="72" t="s">
        <v>42</v>
      </c>
      <c r="B32" s="74">
        <f t="shared" si="1"/>
        <v>194493</v>
      </c>
      <c r="C32" s="74">
        <f t="shared" si="2"/>
        <v>140446</v>
      </c>
      <c r="D32" s="74">
        <v>140446</v>
      </c>
      <c r="E32" s="74">
        <v>0</v>
      </c>
      <c r="F32" s="74">
        <v>0</v>
      </c>
      <c r="G32" s="74">
        <f t="shared" si="3"/>
        <v>54047</v>
      </c>
      <c r="H32" s="74">
        <v>53487</v>
      </c>
      <c r="I32" s="74">
        <v>560</v>
      </c>
      <c r="J32" s="74">
        <v>0</v>
      </c>
      <c r="K32" s="36"/>
    </row>
    <row r="33" spans="1:11" s="38" customFormat="1" ht="21" customHeight="1" x14ac:dyDescent="0.2">
      <c r="A33" s="35" t="s">
        <v>43</v>
      </c>
      <c r="B33" s="36">
        <f t="shared" si="1"/>
        <v>221096</v>
      </c>
      <c r="C33" s="36">
        <f t="shared" si="2"/>
        <v>154062</v>
      </c>
      <c r="D33" s="36">
        <v>146522</v>
      </c>
      <c r="E33" s="36">
        <v>975</v>
      </c>
      <c r="F33" s="36">
        <v>6565</v>
      </c>
      <c r="G33" s="36">
        <f t="shared" si="3"/>
        <v>67034</v>
      </c>
      <c r="H33" s="36">
        <v>27735</v>
      </c>
      <c r="I33" s="36">
        <v>4401</v>
      </c>
      <c r="J33" s="36">
        <v>34898</v>
      </c>
      <c r="K33" s="36"/>
    </row>
    <row r="34" spans="1:11" s="38" customFormat="1" ht="21" customHeight="1" x14ac:dyDescent="0.2">
      <c r="A34" s="72" t="s">
        <v>44</v>
      </c>
      <c r="B34" s="73">
        <f t="shared" si="1"/>
        <v>187620</v>
      </c>
      <c r="C34" s="73">
        <f t="shared" si="2"/>
        <v>126154</v>
      </c>
      <c r="D34" s="73">
        <v>119853</v>
      </c>
      <c r="E34" s="73">
        <v>716</v>
      </c>
      <c r="F34" s="73">
        <v>5585</v>
      </c>
      <c r="G34" s="73">
        <f t="shared" si="3"/>
        <v>61466</v>
      </c>
      <c r="H34" s="73">
        <v>25604</v>
      </c>
      <c r="I34" s="73">
        <v>3933</v>
      </c>
      <c r="J34" s="73">
        <v>31929</v>
      </c>
      <c r="K34" s="36"/>
    </row>
    <row r="35" spans="1:11" s="38" customFormat="1" ht="21" customHeight="1" x14ac:dyDescent="0.2">
      <c r="A35" s="35" t="s">
        <v>45</v>
      </c>
      <c r="B35" s="36">
        <f t="shared" si="1"/>
        <v>225250</v>
      </c>
      <c r="C35" s="36">
        <f t="shared" si="2"/>
        <v>153533</v>
      </c>
      <c r="D35" s="36">
        <v>146238</v>
      </c>
      <c r="E35" s="36">
        <v>674</v>
      </c>
      <c r="F35" s="36">
        <v>6621</v>
      </c>
      <c r="G35" s="36">
        <f t="shared" si="3"/>
        <v>71717</v>
      </c>
      <c r="H35" s="36">
        <v>29738</v>
      </c>
      <c r="I35" s="36">
        <v>4885</v>
      </c>
      <c r="J35" s="36">
        <v>37094</v>
      </c>
      <c r="K35" s="36"/>
    </row>
    <row r="36" spans="1:11" s="38" customFormat="1" ht="21" customHeight="1" x14ac:dyDescent="0.2">
      <c r="A36" s="72" t="s">
        <v>46</v>
      </c>
      <c r="B36" s="74">
        <f t="shared" si="1"/>
        <v>236238</v>
      </c>
      <c r="C36" s="74">
        <f t="shared" si="2"/>
        <v>164402</v>
      </c>
      <c r="D36" s="74">
        <v>158914</v>
      </c>
      <c r="E36" s="74">
        <v>580</v>
      </c>
      <c r="F36" s="74">
        <v>4908</v>
      </c>
      <c r="G36" s="74">
        <f t="shared" si="3"/>
        <v>71836</v>
      </c>
      <c r="H36" s="74">
        <v>30175</v>
      </c>
      <c r="I36" s="74">
        <v>4853</v>
      </c>
      <c r="J36" s="74">
        <v>36808</v>
      </c>
      <c r="K36" s="36"/>
    </row>
    <row r="37" spans="1:11" s="38" customFormat="1" ht="21" customHeight="1" x14ac:dyDescent="0.2">
      <c r="A37" s="35" t="s">
        <v>47</v>
      </c>
      <c r="B37" s="36">
        <f t="shared" si="1"/>
        <v>255711</v>
      </c>
      <c r="C37" s="36">
        <f t="shared" si="2"/>
        <v>176683</v>
      </c>
      <c r="D37" s="36">
        <v>170634</v>
      </c>
      <c r="E37" s="36">
        <v>570</v>
      </c>
      <c r="F37" s="36">
        <v>5479</v>
      </c>
      <c r="G37" s="36">
        <f t="shared" si="3"/>
        <v>79028</v>
      </c>
      <c r="H37" s="36">
        <v>32752</v>
      </c>
      <c r="I37" s="36">
        <v>5599</v>
      </c>
      <c r="J37" s="36">
        <v>40677</v>
      </c>
      <c r="K37" s="36"/>
    </row>
    <row r="38" spans="1:11" s="38" customFormat="1" ht="21" customHeight="1" x14ac:dyDescent="0.2">
      <c r="A38" s="72" t="s">
        <v>48</v>
      </c>
      <c r="B38" s="73">
        <f t="shared" si="1"/>
        <v>265425</v>
      </c>
      <c r="C38" s="73">
        <f t="shared" si="2"/>
        <v>182014</v>
      </c>
      <c r="D38" s="73">
        <v>176372</v>
      </c>
      <c r="E38" s="73">
        <v>607</v>
      </c>
      <c r="F38" s="73">
        <v>5035</v>
      </c>
      <c r="G38" s="73">
        <f t="shared" si="3"/>
        <v>83411</v>
      </c>
      <c r="H38" s="73">
        <v>35877</v>
      </c>
      <c r="I38" s="73">
        <v>5635</v>
      </c>
      <c r="J38" s="73">
        <v>41899</v>
      </c>
      <c r="K38" s="36"/>
    </row>
    <row r="39" spans="1:11" s="38" customFormat="1" ht="21" customHeight="1" x14ac:dyDescent="0.2">
      <c r="A39" s="35" t="s">
        <v>49</v>
      </c>
      <c r="B39" s="36">
        <f t="shared" si="1"/>
        <v>225448</v>
      </c>
      <c r="C39" s="36">
        <f t="shared" si="2"/>
        <v>148894</v>
      </c>
      <c r="D39" s="36">
        <v>144229</v>
      </c>
      <c r="E39" s="36">
        <v>374</v>
      </c>
      <c r="F39" s="36">
        <v>4291</v>
      </c>
      <c r="G39" s="36">
        <f t="shared" si="3"/>
        <v>76554</v>
      </c>
      <c r="H39" s="36">
        <v>32008</v>
      </c>
      <c r="I39" s="36">
        <v>4844</v>
      </c>
      <c r="J39" s="36">
        <v>39702</v>
      </c>
      <c r="K39" s="36"/>
    </row>
    <row r="40" spans="1:11" s="38" customFormat="1" ht="21" customHeight="1" x14ac:dyDescent="0.2">
      <c r="A40" s="72" t="s">
        <v>50</v>
      </c>
      <c r="B40" s="74">
        <f t="shared" si="1"/>
        <v>216660</v>
      </c>
      <c r="C40" s="74">
        <f t="shared" si="2"/>
        <v>141733</v>
      </c>
      <c r="D40" s="74">
        <v>138969</v>
      </c>
      <c r="E40" s="74">
        <v>208</v>
      </c>
      <c r="F40" s="74">
        <v>2556</v>
      </c>
      <c r="G40" s="74">
        <f t="shared" si="3"/>
        <v>74927</v>
      </c>
      <c r="H40" s="74">
        <v>28202</v>
      </c>
      <c r="I40" s="74">
        <v>4739</v>
      </c>
      <c r="J40" s="74">
        <v>41986</v>
      </c>
      <c r="K40" s="36"/>
    </row>
    <row r="41" spans="1:11" s="38" customFormat="1" ht="21" customHeight="1" x14ac:dyDescent="0.2">
      <c r="A41" s="35" t="s">
        <v>51</v>
      </c>
      <c r="B41" s="36">
        <f t="shared" si="1"/>
        <v>239895</v>
      </c>
      <c r="C41" s="36">
        <f t="shared" si="2"/>
        <v>158552</v>
      </c>
      <c r="D41" s="36">
        <v>156287</v>
      </c>
      <c r="E41" s="36">
        <v>165</v>
      </c>
      <c r="F41" s="36">
        <v>2100</v>
      </c>
      <c r="G41" s="36">
        <f t="shared" si="3"/>
        <v>81343</v>
      </c>
      <c r="H41" s="36">
        <v>31048</v>
      </c>
      <c r="I41" s="36">
        <v>5596</v>
      </c>
      <c r="J41" s="36">
        <v>44699</v>
      </c>
      <c r="K41" s="36"/>
    </row>
    <row r="42" spans="1:11" s="38" customFormat="1" ht="21" customHeight="1" x14ac:dyDescent="0.2">
      <c r="A42" s="72" t="s">
        <v>52</v>
      </c>
      <c r="B42" s="73">
        <f t="shared" si="1"/>
        <v>222645</v>
      </c>
      <c r="C42" s="73">
        <f t="shared" si="2"/>
        <v>145324</v>
      </c>
      <c r="D42" s="73">
        <v>144483</v>
      </c>
      <c r="E42" s="73">
        <v>102</v>
      </c>
      <c r="F42" s="73">
        <v>739</v>
      </c>
      <c r="G42" s="73">
        <f t="shared" si="3"/>
        <v>77321</v>
      </c>
      <c r="H42" s="73">
        <v>29175</v>
      </c>
      <c r="I42" s="73">
        <v>5378</v>
      </c>
      <c r="J42" s="73">
        <v>42768</v>
      </c>
      <c r="K42" s="36"/>
    </row>
    <row r="43" spans="1:11" s="38" customFormat="1" ht="21" customHeight="1" x14ac:dyDescent="0.2">
      <c r="A43" s="35" t="s">
        <v>53</v>
      </c>
      <c r="B43" s="36">
        <f t="shared" si="1"/>
        <v>239494</v>
      </c>
      <c r="C43" s="36">
        <f t="shared" si="2"/>
        <v>159029</v>
      </c>
      <c r="D43" s="36">
        <v>158083</v>
      </c>
      <c r="E43" s="36">
        <v>92</v>
      </c>
      <c r="F43" s="36">
        <v>854</v>
      </c>
      <c r="G43" s="36">
        <f t="shared" si="3"/>
        <v>80465</v>
      </c>
      <c r="H43" s="36">
        <v>29886</v>
      </c>
      <c r="I43" s="36">
        <v>5744</v>
      </c>
      <c r="J43" s="36">
        <v>44835</v>
      </c>
      <c r="K43" s="36"/>
    </row>
    <row r="44" spans="1:11" s="38" customFormat="1" ht="21" customHeight="1" x14ac:dyDescent="0.2">
      <c r="A44" s="72" t="s">
        <v>54</v>
      </c>
      <c r="B44" s="74">
        <f t="shared" si="1"/>
        <v>251385</v>
      </c>
      <c r="C44" s="74">
        <f t="shared" si="2"/>
        <v>167553</v>
      </c>
      <c r="D44" s="74">
        <v>166756</v>
      </c>
      <c r="E44" s="74">
        <v>10</v>
      </c>
      <c r="F44" s="74">
        <v>787</v>
      </c>
      <c r="G44" s="74">
        <f t="shared" si="3"/>
        <v>83832</v>
      </c>
      <c r="H44" s="74">
        <v>31268</v>
      </c>
      <c r="I44" s="74">
        <v>5940</v>
      </c>
      <c r="J44" s="74">
        <v>46624</v>
      </c>
      <c r="K44" s="36"/>
    </row>
    <row r="45" spans="1:11" s="38" customFormat="1" ht="21" customHeight="1" x14ac:dyDescent="0.2">
      <c r="A45" s="35" t="s">
        <v>55</v>
      </c>
      <c r="B45" s="36">
        <f t="shared" si="1"/>
        <v>241750</v>
      </c>
      <c r="C45" s="36">
        <f t="shared" si="2"/>
        <v>157963</v>
      </c>
      <c r="D45" s="36">
        <v>156989</v>
      </c>
      <c r="E45" s="36">
        <v>-1</v>
      </c>
      <c r="F45" s="36">
        <v>975</v>
      </c>
      <c r="G45" s="36">
        <f t="shared" si="3"/>
        <v>83787</v>
      </c>
      <c r="H45" s="36">
        <v>31580</v>
      </c>
      <c r="I45" s="36">
        <v>6325</v>
      </c>
      <c r="J45" s="36">
        <v>45882</v>
      </c>
      <c r="K45" s="36"/>
    </row>
    <row r="46" spans="1:11" s="38" customFormat="1" ht="21" customHeight="1" x14ac:dyDescent="0.2">
      <c r="A46" s="72" t="s">
        <v>56</v>
      </c>
      <c r="B46" s="73">
        <f t="shared" si="1"/>
        <v>237506</v>
      </c>
      <c r="C46" s="73">
        <f t="shared" si="2"/>
        <v>151591</v>
      </c>
      <c r="D46" s="73">
        <v>150594</v>
      </c>
      <c r="E46" s="73">
        <v>-1</v>
      </c>
      <c r="F46" s="73">
        <v>998</v>
      </c>
      <c r="G46" s="73">
        <f t="shared" si="3"/>
        <v>85915</v>
      </c>
      <c r="H46" s="73">
        <v>33325</v>
      </c>
      <c r="I46" s="73">
        <v>6411</v>
      </c>
      <c r="J46" s="73">
        <v>46179</v>
      </c>
      <c r="K46" s="36"/>
    </row>
    <row r="47" spans="1:11" s="38" customFormat="1" ht="21" customHeight="1" x14ac:dyDescent="0.2">
      <c r="A47" s="35" t="s">
        <v>57</v>
      </c>
      <c r="B47" s="36">
        <f t="shared" si="1"/>
        <v>261611</v>
      </c>
      <c r="C47" s="36">
        <f t="shared" si="2"/>
        <v>168695</v>
      </c>
      <c r="D47" s="36">
        <v>167659</v>
      </c>
      <c r="E47" s="36">
        <v>9</v>
      </c>
      <c r="F47" s="36">
        <v>1027</v>
      </c>
      <c r="G47" s="36">
        <f t="shared" si="3"/>
        <v>92916</v>
      </c>
      <c r="H47" s="36">
        <v>38171</v>
      </c>
      <c r="I47" s="36">
        <v>5688</v>
      </c>
      <c r="J47" s="36">
        <v>49057</v>
      </c>
      <c r="K47" s="36"/>
    </row>
    <row r="48" spans="1:11" s="38" customFormat="1" ht="21" customHeight="1" x14ac:dyDescent="0.2">
      <c r="A48" s="72" t="s">
        <v>58</v>
      </c>
      <c r="B48" s="74">
        <f t="shared" si="1"/>
        <v>275103</v>
      </c>
      <c r="C48" s="74">
        <f t="shared" si="2"/>
        <v>184882</v>
      </c>
      <c r="D48" s="74">
        <v>183879</v>
      </c>
      <c r="E48" s="74">
        <v>-92</v>
      </c>
      <c r="F48" s="74">
        <v>1095</v>
      </c>
      <c r="G48" s="74">
        <f t="shared" si="3"/>
        <v>90221</v>
      </c>
      <c r="H48" s="74">
        <v>36193</v>
      </c>
      <c r="I48" s="74">
        <v>5088</v>
      </c>
      <c r="J48" s="74">
        <v>48940</v>
      </c>
      <c r="K48" s="36"/>
    </row>
    <row r="49" spans="1:11" s="38" customFormat="1" ht="21" customHeight="1" x14ac:dyDescent="0.2">
      <c r="A49" s="9" t="s">
        <v>124</v>
      </c>
      <c r="B49" s="36">
        <f t="shared" si="1"/>
        <v>277555</v>
      </c>
      <c r="C49" s="36">
        <f t="shared" si="2"/>
        <v>185681</v>
      </c>
      <c r="D49" s="36">
        <v>184424</v>
      </c>
      <c r="E49" s="36">
        <v>-106</v>
      </c>
      <c r="F49" s="36">
        <v>1363</v>
      </c>
      <c r="G49" s="36">
        <f t="shared" si="3"/>
        <v>91874</v>
      </c>
      <c r="H49" s="36">
        <v>38032</v>
      </c>
      <c r="I49" s="36">
        <v>5862</v>
      </c>
      <c r="J49" s="36">
        <v>47980</v>
      </c>
      <c r="K49" s="36"/>
    </row>
    <row r="50" spans="1:11" s="38" customFormat="1" ht="21" customHeight="1" x14ac:dyDescent="0.2">
      <c r="A50" s="69" t="s">
        <v>125</v>
      </c>
      <c r="B50" s="73">
        <f t="shared" si="1"/>
        <v>276032</v>
      </c>
      <c r="C50" s="73">
        <f t="shared" si="2"/>
        <v>180754</v>
      </c>
      <c r="D50" s="73">
        <v>178832</v>
      </c>
      <c r="E50" s="73">
        <v>-94</v>
      </c>
      <c r="F50" s="73">
        <v>2016</v>
      </c>
      <c r="G50" s="73">
        <f t="shared" si="3"/>
        <v>95278</v>
      </c>
      <c r="H50" s="73">
        <v>40043</v>
      </c>
      <c r="I50" s="73">
        <v>5430</v>
      </c>
      <c r="J50" s="73">
        <v>49805</v>
      </c>
      <c r="K50" s="36"/>
    </row>
    <row r="51" spans="1:11" s="38" customFormat="1" ht="21" customHeight="1" x14ac:dyDescent="0.2">
      <c r="A51" s="9" t="s">
        <v>126</v>
      </c>
      <c r="B51" s="36">
        <f t="shared" si="1"/>
        <v>264294</v>
      </c>
      <c r="C51" s="36">
        <f t="shared" si="2"/>
        <v>172836</v>
      </c>
      <c r="D51" s="36">
        <v>170487</v>
      </c>
      <c r="E51" s="36">
        <v>-89</v>
      </c>
      <c r="F51" s="36">
        <v>2438</v>
      </c>
      <c r="G51" s="36">
        <f t="shared" si="3"/>
        <v>91458</v>
      </c>
      <c r="H51" s="36">
        <v>37425</v>
      </c>
      <c r="I51" s="36">
        <v>7149</v>
      </c>
      <c r="J51" s="36">
        <v>46884</v>
      </c>
      <c r="K51" s="36"/>
    </row>
    <row r="52" spans="1:11" s="38" customFormat="1" ht="21" customHeight="1" x14ac:dyDescent="0.2">
      <c r="A52" s="69" t="s">
        <v>127</v>
      </c>
      <c r="B52" s="74">
        <f t="shared" si="1"/>
        <v>252588</v>
      </c>
      <c r="C52" s="74">
        <f t="shared" si="2"/>
        <v>166010</v>
      </c>
      <c r="D52" s="74">
        <v>164049</v>
      </c>
      <c r="E52" s="74">
        <v>69</v>
      </c>
      <c r="F52" s="74">
        <v>1892</v>
      </c>
      <c r="G52" s="74">
        <f t="shared" si="3"/>
        <v>86578</v>
      </c>
      <c r="H52" s="74">
        <v>35161</v>
      </c>
      <c r="I52" s="74">
        <v>7214</v>
      </c>
      <c r="J52" s="74">
        <v>44203</v>
      </c>
      <c r="K52" s="36"/>
    </row>
    <row r="53" spans="1:11" s="38" customFormat="1" ht="21" customHeight="1" x14ac:dyDescent="0.2">
      <c r="A53" s="9" t="s">
        <v>131</v>
      </c>
      <c r="B53" s="36">
        <f t="shared" ref="B53:B56" si="4">+C53+G53</f>
        <v>229494</v>
      </c>
      <c r="C53" s="36">
        <f t="shared" ref="C53:C56" si="5">+D53+E53+F53</f>
        <v>149303</v>
      </c>
      <c r="D53" s="36">
        <v>147617</v>
      </c>
      <c r="E53" s="36">
        <v>27</v>
      </c>
      <c r="F53" s="36">
        <v>1659</v>
      </c>
      <c r="G53" s="36">
        <f t="shared" ref="G53:G56" si="6">+H53+I53+J53</f>
        <v>80191</v>
      </c>
      <c r="H53" s="36">
        <v>32408</v>
      </c>
      <c r="I53" s="36">
        <v>6532</v>
      </c>
      <c r="J53" s="36">
        <v>41251</v>
      </c>
      <c r="K53" s="36"/>
    </row>
    <row r="54" spans="1:11" s="38" customFormat="1" ht="21" customHeight="1" x14ac:dyDescent="0.2">
      <c r="A54" s="69" t="s">
        <v>132</v>
      </c>
      <c r="B54" s="73">
        <f t="shared" si="4"/>
        <v>232774</v>
      </c>
      <c r="C54" s="73">
        <f t="shared" si="5"/>
        <v>149125</v>
      </c>
      <c r="D54" s="73">
        <v>146580</v>
      </c>
      <c r="E54" s="73">
        <v>24</v>
      </c>
      <c r="F54" s="73">
        <v>2521</v>
      </c>
      <c r="G54" s="73">
        <f t="shared" si="6"/>
        <v>83649</v>
      </c>
      <c r="H54" s="73">
        <v>33971</v>
      </c>
      <c r="I54" s="73">
        <v>6697</v>
      </c>
      <c r="J54" s="73">
        <v>42981</v>
      </c>
      <c r="K54" s="36"/>
    </row>
    <row r="55" spans="1:11" s="38" customFormat="1" ht="21" customHeight="1" x14ac:dyDescent="0.2">
      <c r="A55" s="9" t="s">
        <v>133</v>
      </c>
      <c r="B55" s="36">
        <f t="shared" si="4"/>
        <v>233088</v>
      </c>
      <c r="C55" s="36">
        <f t="shared" si="5"/>
        <v>148832</v>
      </c>
      <c r="D55" s="36">
        <v>146348</v>
      </c>
      <c r="E55" s="36">
        <v>31</v>
      </c>
      <c r="F55" s="36">
        <v>2453</v>
      </c>
      <c r="G55" s="36">
        <f t="shared" si="6"/>
        <v>84256</v>
      </c>
      <c r="H55" s="36">
        <v>34427</v>
      </c>
      <c r="I55" s="36">
        <v>6714</v>
      </c>
      <c r="J55" s="36">
        <v>43115</v>
      </c>
      <c r="K55" s="36"/>
    </row>
    <row r="56" spans="1:11" s="38" customFormat="1" ht="21" customHeight="1" x14ac:dyDescent="0.2">
      <c r="A56" s="69" t="s">
        <v>134</v>
      </c>
      <c r="B56" s="74">
        <f t="shared" si="4"/>
        <v>223476</v>
      </c>
      <c r="C56" s="74">
        <f t="shared" si="5"/>
        <v>141235</v>
      </c>
      <c r="D56" s="74">
        <v>138897</v>
      </c>
      <c r="E56" s="74">
        <v>-23</v>
      </c>
      <c r="F56" s="74">
        <v>2361</v>
      </c>
      <c r="G56" s="74">
        <f t="shared" si="6"/>
        <v>82241</v>
      </c>
      <c r="H56" s="74">
        <v>33115</v>
      </c>
      <c r="I56" s="74">
        <v>6398</v>
      </c>
      <c r="J56" s="74">
        <v>42728</v>
      </c>
      <c r="K56" s="36"/>
    </row>
    <row r="57" spans="1:11" s="38" customFormat="1" ht="21" customHeight="1" x14ac:dyDescent="0.2">
      <c r="A57" s="9" t="s">
        <v>135</v>
      </c>
      <c r="B57" s="36">
        <f t="shared" ref="B57:B60" si="7">+C57+G57</f>
        <v>241570</v>
      </c>
      <c r="C57" s="36">
        <f t="shared" ref="C57:C60" si="8">+D57+E57+F57</f>
        <v>154168</v>
      </c>
      <c r="D57" s="36">
        <v>153059</v>
      </c>
      <c r="E57" s="36">
        <v>83</v>
      </c>
      <c r="F57" s="36">
        <v>1026</v>
      </c>
      <c r="G57" s="36">
        <f t="shared" ref="G57:G60" si="9">+H57+I57+J57</f>
        <v>87402</v>
      </c>
      <c r="H57" s="36">
        <v>35463</v>
      </c>
      <c r="I57" s="36">
        <v>6882</v>
      </c>
      <c r="J57" s="36">
        <v>45057</v>
      </c>
      <c r="K57" s="36"/>
    </row>
    <row r="58" spans="1:11" s="38" customFormat="1" ht="21" customHeight="1" x14ac:dyDescent="0.2">
      <c r="A58" s="69" t="s">
        <v>136</v>
      </c>
      <c r="B58" s="73">
        <f t="shared" si="7"/>
        <v>230214</v>
      </c>
      <c r="C58" s="73">
        <f t="shared" si="8"/>
        <v>142735</v>
      </c>
      <c r="D58" s="73">
        <v>141824</v>
      </c>
      <c r="E58" s="73">
        <v>63</v>
      </c>
      <c r="F58" s="73">
        <v>848</v>
      </c>
      <c r="G58" s="73">
        <f t="shared" si="9"/>
        <v>87479</v>
      </c>
      <c r="H58" s="73">
        <v>36411</v>
      </c>
      <c r="I58" s="73">
        <v>7618</v>
      </c>
      <c r="J58" s="73">
        <v>43450</v>
      </c>
      <c r="K58" s="36"/>
    </row>
    <row r="59" spans="1:11" s="38" customFormat="1" ht="21" customHeight="1" x14ac:dyDescent="0.2">
      <c r="A59" s="9" t="s">
        <v>137</v>
      </c>
      <c r="B59" s="36">
        <f t="shared" si="7"/>
        <v>240468</v>
      </c>
      <c r="C59" s="36">
        <f t="shared" si="8"/>
        <v>152249</v>
      </c>
      <c r="D59" s="36">
        <v>151335</v>
      </c>
      <c r="E59" s="36">
        <v>46</v>
      </c>
      <c r="F59" s="36">
        <v>868</v>
      </c>
      <c r="G59" s="36">
        <f t="shared" si="9"/>
        <v>88219</v>
      </c>
      <c r="H59" s="36">
        <v>36223</v>
      </c>
      <c r="I59" s="36">
        <v>7616</v>
      </c>
      <c r="J59" s="36">
        <v>44380</v>
      </c>
      <c r="K59" s="36"/>
    </row>
    <row r="60" spans="1:11" s="38" customFormat="1" ht="21" customHeight="1" x14ac:dyDescent="0.2">
      <c r="A60" s="69" t="s">
        <v>138</v>
      </c>
      <c r="B60" s="74">
        <f t="shared" si="7"/>
        <v>225758</v>
      </c>
      <c r="C60" s="74">
        <f t="shared" si="8"/>
        <v>140914</v>
      </c>
      <c r="D60" s="74">
        <v>140261</v>
      </c>
      <c r="E60" s="74">
        <v>-32</v>
      </c>
      <c r="F60" s="74">
        <v>685</v>
      </c>
      <c r="G60" s="74">
        <f t="shared" si="9"/>
        <v>84844</v>
      </c>
      <c r="H60" s="74">
        <v>35515</v>
      </c>
      <c r="I60" s="74">
        <v>7154</v>
      </c>
      <c r="J60" s="74">
        <v>42175</v>
      </c>
      <c r="K60" s="36"/>
    </row>
    <row r="61" spans="1:11" s="38" customFormat="1" ht="21" customHeight="1" x14ac:dyDescent="0.2">
      <c r="A61" s="9" t="s">
        <v>139</v>
      </c>
      <c r="B61" s="36">
        <f t="shared" ref="B61:B68" si="10">+C61+G61</f>
        <v>246126</v>
      </c>
      <c r="C61" s="36">
        <f t="shared" ref="C61:C68" si="11">+D61+E61+F61</f>
        <v>158781</v>
      </c>
      <c r="D61" s="36">
        <v>158043</v>
      </c>
      <c r="E61" s="36">
        <v>-7</v>
      </c>
      <c r="F61" s="36">
        <v>745</v>
      </c>
      <c r="G61" s="36">
        <f t="shared" ref="G61:G68" si="12">+H61+I61+J61</f>
        <v>87345</v>
      </c>
      <c r="H61" s="36">
        <v>37854</v>
      </c>
      <c r="I61" s="36">
        <v>5552</v>
      </c>
      <c r="J61" s="36">
        <v>43939</v>
      </c>
      <c r="K61" s="36"/>
    </row>
    <row r="62" spans="1:11" s="38" customFormat="1" ht="21" customHeight="1" x14ac:dyDescent="0.2">
      <c r="A62" s="69" t="s">
        <v>140</v>
      </c>
      <c r="B62" s="73">
        <f t="shared" si="10"/>
        <v>260276</v>
      </c>
      <c r="C62" s="73">
        <f t="shared" si="11"/>
        <v>166340</v>
      </c>
      <c r="D62" s="73">
        <v>165540</v>
      </c>
      <c r="E62" s="73">
        <v>-5</v>
      </c>
      <c r="F62" s="73">
        <v>805</v>
      </c>
      <c r="G62" s="73">
        <f t="shared" si="12"/>
        <v>93936</v>
      </c>
      <c r="H62" s="73">
        <v>41339</v>
      </c>
      <c r="I62" s="73">
        <v>6152</v>
      </c>
      <c r="J62" s="73">
        <v>46445</v>
      </c>
      <c r="K62" s="36"/>
    </row>
    <row r="63" spans="1:11" s="38" customFormat="1" ht="21" customHeight="1" x14ac:dyDescent="0.2">
      <c r="A63" s="9" t="s">
        <v>141</v>
      </c>
      <c r="B63" s="36">
        <f t="shared" si="10"/>
        <v>268062</v>
      </c>
      <c r="C63" s="36">
        <f t="shared" si="11"/>
        <v>171660</v>
      </c>
      <c r="D63" s="36">
        <v>170489</v>
      </c>
      <c r="E63" s="36">
        <v>-5</v>
      </c>
      <c r="F63" s="36">
        <v>1176</v>
      </c>
      <c r="G63" s="36">
        <f t="shared" si="12"/>
        <v>96402</v>
      </c>
      <c r="H63" s="36">
        <v>41823</v>
      </c>
      <c r="I63" s="36">
        <v>6696</v>
      </c>
      <c r="J63" s="36">
        <v>47883</v>
      </c>
      <c r="K63" s="36"/>
    </row>
    <row r="64" spans="1:11" s="38" customFormat="1" ht="21" customHeight="1" x14ac:dyDescent="0.2">
      <c r="A64" s="69" t="s">
        <v>142</v>
      </c>
      <c r="B64" s="74">
        <f t="shared" si="10"/>
        <v>283612</v>
      </c>
      <c r="C64" s="74">
        <f t="shared" si="11"/>
        <v>184843</v>
      </c>
      <c r="D64" s="74">
        <v>183422</v>
      </c>
      <c r="E64" s="74">
        <v>-5</v>
      </c>
      <c r="F64" s="74">
        <v>1426</v>
      </c>
      <c r="G64" s="74">
        <f t="shared" si="12"/>
        <v>98769</v>
      </c>
      <c r="H64" s="74">
        <v>42979</v>
      </c>
      <c r="I64" s="74">
        <v>7490</v>
      </c>
      <c r="J64" s="74">
        <v>48300</v>
      </c>
      <c r="K64" s="36"/>
    </row>
    <row r="65" spans="1:11" s="38" customFormat="1" ht="21" customHeight="1" x14ac:dyDescent="0.2">
      <c r="A65" s="35" t="s">
        <v>143</v>
      </c>
      <c r="B65" s="36">
        <f t="shared" si="10"/>
        <v>293969</v>
      </c>
      <c r="C65" s="36">
        <f t="shared" si="11"/>
        <v>189611</v>
      </c>
      <c r="D65" s="36">
        <v>188414</v>
      </c>
      <c r="E65" s="36">
        <v>18</v>
      </c>
      <c r="F65" s="36">
        <v>1179</v>
      </c>
      <c r="G65" s="36">
        <f t="shared" si="12"/>
        <v>104358</v>
      </c>
      <c r="H65" s="36">
        <v>46487</v>
      </c>
      <c r="I65" s="36">
        <v>7535</v>
      </c>
      <c r="J65" s="36">
        <v>50336</v>
      </c>
      <c r="K65" s="36"/>
    </row>
    <row r="66" spans="1:11" s="38" customFormat="1" ht="21" customHeight="1" x14ac:dyDescent="0.2">
      <c r="A66" s="72" t="s">
        <v>144</v>
      </c>
      <c r="B66" s="73">
        <f t="shared" si="10"/>
        <v>266882</v>
      </c>
      <c r="C66" s="73">
        <f t="shared" si="11"/>
        <v>168291</v>
      </c>
      <c r="D66" s="73">
        <v>167343</v>
      </c>
      <c r="E66" s="73">
        <v>12</v>
      </c>
      <c r="F66" s="73">
        <v>936</v>
      </c>
      <c r="G66" s="73">
        <f t="shared" si="12"/>
        <v>98591</v>
      </c>
      <c r="H66" s="73">
        <v>46015</v>
      </c>
      <c r="I66" s="73">
        <v>7257</v>
      </c>
      <c r="J66" s="73">
        <v>45319</v>
      </c>
      <c r="K66" s="36"/>
    </row>
    <row r="67" spans="1:11" s="38" customFormat="1" ht="21" customHeight="1" x14ac:dyDescent="0.2">
      <c r="A67" s="35" t="s">
        <v>145</v>
      </c>
      <c r="B67" s="36">
        <f t="shared" si="10"/>
        <v>278948</v>
      </c>
      <c r="C67" s="36">
        <f t="shared" si="11"/>
        <v>177617</v>
      </c>
      <c r="D67" s="36">
        <v>176658</v>
      </c>
      <c r="E67" s="36">
        <v>25</v>
      </c>
      <c r="F67" s="36">
        <v>934</v>
      </c>
      <c r="G67" s="36">
        <f t="shared" si="12"/>
        <v>101331</v>
      </c>
      <c r="H67" s="36">
        <v>46323</v>
      </c>
      <c r="I67" s="36">
        <v>7621</v>
      </c>
      <c r="J67" s="36">
        <v>47387</v>
      </c>
      <c r="K67" s="36"/>
    </row>
    <row r="68" spans="1:11" s="38" customFormat="1" ht="21" customHeight="1" x14ac:dyDescent="0.2">
      <c r="A68" s="72" t="s">
        <v>146</v>
      </c>
      <c r="B68" s="74">
        <f t="shared" si="10"/>
        <v>273734</v>
      </c>
      <c r="C68" s="74">
        <f t="shared" si="11"/>
        <v>176183</v>
      </c>
      <c r="D68" s="74">
        <v>175338</v>
      </c>
      <c r="E68" s="74">
        <v>81</v>
      </c>
      <c r="F68" s="74">
        <v>764</v>
      </c>
      <c r="G68" s="74">
        <f t="shared" si="12"/>
        <v>97551</v>
      </c>
      <c r="H68" s="74">
        <v>45435</v>
      </c>
      <c r="I68" s="74">
        <v>6855</v>
      </c>
      <c r="J68" s="74">
        <v>45261</v>
      </c>
      <c r="K68" s="36"/>
    </row>
    <row r="69" spans="1:11" s="38" customFormat="1" ht="21" customHeight="1" x14ac:dyDescent="0.2">
      <c r="A69" s="35" t="s">
        <v>148</v>
      </c>
      <c r="B69" s="36">
        <f t="shared" ref="B69:B72" si="13">+C69+G69</f>
        <v>279835</v>
      </c>
      <c r="C69" s="36">
        <f t="shared" ref="C69:C72" si="14">+D69+E69+F69</f>
        <v>182038</v>
      </c>
      <c r="D69" s="36">
        <v>181331</v>
      </c>
      <c r="E69" s="36">
        <v>121</v>
      </c>
      <c r="F69" s="36">
        <v>586</v>
      </c>
      <c r="G69" s="36">
        <f t="shared" ref="G69:G72" si="15">+H69+I69+J69</f>
        <v>97797</v>
      </c>
      <c r="H69" s="36">
        <v>46061</v>
      </c>
      <c r="I69" s="36">
        <v>6607</v>
      </c>
      <c r="J69" s="36">
        <v>45129</v>
      </c>
      <c r="K69" s="36"/>
    </row>
    <row r="70" spans="1:11" s="38" customFormat="1" ht="21" customHeight="1" x14ac:dyDescent="0.2">
      <c r="A70" s="72" t="s">
        <v>149</v>
      </c>
      <c r="B70" s="73">
        <f t="shared" si="13"/>
        <v>287357</v>
      </c>
      <c r="C70" s="73">
        <f t="shared" si="14"/>
        <v>188406</v>
      </c>
      <c r="D70" s="73">
        <v>187640</v>
      </c>
      <c r="E70" s="73">
        <v>129</v>
      </c>
      <c r="F70" s="73">
        <v>637</v>
      </c>
      <c r="G70" s="73">
        <f t="shared" si="15"/>
        <v>98951</v>
      </c>
      <c r="H70" s="73">
        <v>48603</v>
      </c>
      <c r="I70" s="73">
        <v>5007</v>
      </c>
      <c r="J70" s="73">
        <v>45341</v>
      </c>
      <c r="K70" s="36"/>
    </row>
    <row r="71" spans="1:11" s="38" customFormat="1" ht="21" customHeight="1" x14ac:dyDescent="0.2">
      <c r="A71" s="35" t="s">
        <v>150</v>
      </c>
      <c r="B71" s="36">
        <f t="shared" si="13"/>
        <v>271851</v>
      </c>
      <c r="C71" s="36">
        <f t="shared" si="14"/>
        <v>176280</v>
      </c>
      <c r="D71" s="36">
        <v>175640</v>
      </c>
      <c r="E71" s="36">
        <v>120</v>
      </c>
      <c r="F71" s="36">
        <v>520</v>
      </c>
      <c r="G71" s="36">
        <f t="shared" si="15"/>
        <v>95571</v>
      </c>
      <c r="H71" s="36">
        <v>46958</v>
      </c>
      <c r="I71" s="36">
        <v>4705</v>
      </c>
      <c r="J71" s="36">
        <v>43908</v>
      </c>
      <c r="K71" s="36"/>
    </row>
    <row r="72" spans="1:11" s="38" customFormat="1" ht="21" customHeight="1" x14ac:dyDescent="0.2">
      <c r="A72" s="72" t="s">
        <v>151</v>
      </c>
      <c r="B72" s="74">
        <f t="shared" si="13"/>
        <v>286705</v>
      </c>
      <c r="C72" s="74">
        <f t="shared" si="14"/>
        <v>189060</v>
      </c>
      <c r="D72" s="74">
        <v>188370</v>
      </c>
      <c r="E72" s="74">
        <v>105</v>
      </c>
      <c r="F72" s="74">
        <v>585</v>
      </c>
      <c r="G72" s="74">
        <f t="shared" si="15"/>
        <v>97645</v>
      </c>
      <c r="H72" s="74">
        <v>48603</v>
      </c>
      <c r="I72" s="74">
        <v>4613</v>
      </c>
      <c r="J72" s="74">
        <v>44429</v>
      </c>
      <c r="K72" s="36"/>
    </row>
    <row r="73" spans="1:11" s="38" customFormat="1" ht="21" customHeight="1" x14ac:dyDescent="0.2">
      <c r="A73" s="35" t="s">
        <v>152</v>
      </c>
      <c r="B73" s="36">
        <f t="shared" ref="B73:B76" si="16">+C73+G73</f>
        <v>264069</v>
      </c>
      <c r="C73" s="36">
        <f t="shared" ref="C73:C76" si="17">+D73+E73+F73</f>
        <v>166722</v>
      </c>
      <c r="D73" s="36">
        <v>166189</v>
      </c>
      <c r="E73" s="36">
        <v>45</v>
      </c>
      <c r="F73" s="36">
        <v>488</v>
      </c>
      <c r="G73" s="36">
        <f t="shared" ref="G73:G76" si="18">+H73+I73+J73</f>
        <v>97347</v>
      </c>
      <c r="H73" s="36">
        <v>49234</v>
      </c>
      <c r="I73" s="36">
        <v>3979</v>
      </c>
      <c r="J73" s="36">
        <v>44134</v>
      </c>
      <c r="K73" s="36"/>
    </row>
    <row r="74" spans="1:11" s="38" customFormat="1" ht="21" customHeight="1" x14ac:dyDescent="0.2">
      <c r="A74" s="72" t="s">
        <v>153</v>
      </c>
      <c r="B74" s="73">
        <f t="shared" si="16"/>
        <v>274945</v>
      </c>
      <c r="C74" s="73">
        <f t="shared" si="17"/>
        <v>175594</v>
      </c>
      <c r="D74" s="73">
        <v>174989</v>
      </c>
      <c r="E74" s="73">
        <v>42</v>
      </c>
      <c r="F74" s="73">
        <v>563</v>
      </c>
      <c r="G74" s="73">
        <f t="shared" si="18"/>
        <v>99351</v>
      </c>
      <c r="H74" s="73">
        <v>50069</v>
      </c>
      <c r="I74" s="73">
        <v>4035</v>
      </c>
      <c r="J74" s="73">
        <v>45247</v>
      </c>
      <c r="K74" s="36"/>
    </row>
    <row r="75" spans="1:11" s="38" customFormat="1" ht="21" customHeight="1" x14ac:dyDescent="0.2">
      <c r="A75" s="35" t="s">
        <v>154</v>
      </c>
      <c r="B75" s="36">
        <f t="shared" si="16"/>
        <v>288689</v>
      </c>
      <c r="C75" s="36">
        <f t="shared" si="17"/>
        <v>185611</v>
      </c>
      <c r="D75" s="36">
        <v>184903</v>
      </c>
      <c r="E75" s="36">
        <v>58</v>
      </c>
      <c r="F75" s="36">
        <v>650</v>
      </c>
      <c r="G75" s="36">
        <f t="shared" si="18"/>
        <v>103078</v>
      </c>
      <c r="H75" s="36">
        <v>52377</v>
      </c>
      <c r="I75" s="36">
        <v>4077</v>
      </c>
      <c r="J75" s="36">
        <v>46624</v>
      </c>
      <c r="K75" s="36"/>
    </row>
    <row r="76" spans="1:11" s="38" customFormat="1" ht="21" customHeight="1" x14ac:dyDescent="0.2">
      <c r="A76" s="72" t="s">
        <v>155</v>
      </c>
      <c r="B76" s="74">
        <f t="shared" si="16"/>
        <v>305784</v>
      </c>
      <c r="C76" s="74">
        <f t="shared" si="17"/>
        <v>198391</v>
      </c>
      <c r="D76" s="74">
        <v>197597</v>
      </c>
      <c r="E76" s="74">
        <v>102</v>
      </c>
      <c r="F76" s="74">
        <v>692</v>
      </c>
      <c r="G76" s="74">
        <f t="shared" si="18"/>
        <v>107393</v>
      </c>
      <c r="H76" s="74">
        <v>55673</v>
      </c>
      <c r="I76" s="74">
        <v>4079</v>
      </c>
      <c r="J76" s="74">
        <v>47641</v>
      </c>
      <c r="K76" s="36"/>
    </row>
    <row r="77" spans="1:11" s="38" customFormat="1" ht="21" customHeight="1" x14ac:dyDescent="0.2">
      <c r="A77" s="35" t="s">
        <v>157</v>
      </c>
      <c r="B77" s="36">
        <f t="shared" ref="B77:B80" si="19">+C77+G77</f>
        <v>302698</v>
      </c>
      <c r="C77" s="36">
        <f t="shared" ref="C77:C80" si="20">+D77+E77+F77</f>
        <v>196261</v>
      </c>
      <c r="D77" s="36">
        <v>195852</v>
      </c>
      <c r="E77" s="36">
        <v>50</v>
      </c>
      <c r="F77" s="36">
        <v>359</v>
      </c>
      <c r="G77" s="36">
        <f t="shared" ref="G77:G80" si="21">+H77+I77+J77</f>
        <v>106437</v>
      </c>
      <c r="H77" s="36">
        <v>54782</v>
      </c>
      <c r="I77" s="36">
        <v>4238</v>
      </c>
      <c r="J77" s="36">
        <v>47417</v>
      </c>
      <c r="K77" s="36"/>
    </row>
    <row r="78" spans="1:11" s="38" customFormat="1" ht="21" customHeight="1" x14ac:dyDescent="0.2">
      <c r="A78" s="72" t="s">
        <v>158</v>
      </c>
      <c r="B78" s="73">
        <f t="shared" si="19"/>
        <v>322541</v>
      </c>
      <c r="C78" s="73">
        <f t="shared" si="20"/>
        <v>211811</v>
      </c>
      <c r="D78" s="73">
        <v>211366</v>
      </c>
      <c r="E78" s="73">
        <v>75</v>
      </c>
      <c r="F78" s="73">
        <v>370</v>
      </c>
      <c r="G78" s="73">
        <f t="shared" si="21"/>
        <v>110730</v>
      </c>
      <c r="H78" s="73">
        <v>56576</v>
      </c>
      <c r="I78" s="73">
        <v>3658</v>
      </c>
      <c r="J78" s="73">
        <v>50496</v>
      </c>
      <c r="K78" s="36"/>
    </row>
    <row r="79" spans="1:11" s="38" customFormat="1" ht="21" customHeight="1" x14ac:dyDescent="0.2">
      <c r="A79" s="35" t="s">
        <v>159</v>
      </c>
      <c r="B79" s="36">
        <f t="shared" si="19"/>
        <v>323852</v>
      </c>
      <c r="C79" s="36">
        <f t="shared" si="20"/>
        <v>213247</v>
      </c>
      <c r="D79" s="36">
        <v>212597</v>
      </c>
      <c r="E79" s="36">
        <v>88</v>
      </c>
      <c r="F79" s="36">
        <v>562</v>
      </c>
      <c r="G79" s="36">
        <f t="shared" si="21"/>
        <v>110605</v>
      </c>
      <c r="H79" s="36">
        <v>57429</v>
      </c>
      <c r="I79" s="36">
        <v>3718</v>
      </c>
      <c r="J79" s="36">
        <v>49458</v>
      </c>
      <c r="K79" s="36"/>
    </row>
    <row r="80" spans="1:11" s="38" customFormat="1" ht="21" customHeight="1" x14ac:dyDescent="0.2">
      <c r="A80" s="72" t="s">
        <v>160</v>
      </c>
      <c r="B80" s="74">
        <f t="shared" si="19"/>
        <v>324558</v>
      </c>
      <c r="C80" s="74">
        <f t="shared" si="20"/>
        <v>213659</v>
      </c>
      <c r="D80" s="74">
        <v>212969</v>
      </c>
      <c r="E80" s="74">
        <v>127</v>
      </c>
      <c r="F80" s="74">
        <v>563</v>
      </c>
      <c r="G80" s="74">
        <f t="shared" si="21"/>
        <v>110899</v>
      </c>
      <c r="H80" s="74">
        <v>57629</v>
      </c>
      <c r="I80" s="74">
        <v>3847</v>
      </c>
      <c r="J80" s="74">
        <v>49423</v>
      </c>
      <c r="K80" s="36"/>
    </row>
    <row r="81" spans="1:11" s="38" customFormat="1" ht="21" customHeight="1" x14ac:dyDescent="0.2">
      <c r="A81" s="35" t="s">
        <v>161</v>
      </c>
      <c r="B81" s="36">
        <f t="shared" ref="B81:B84" si="22">+C81+G81</f>
        <v>324427</v>
      </c>
      <c r="C81" s="36">
        <f t="shared" ref="C81:C84" si="23">+D81+E81+F81</f>
        <v>210083</v>
      </c>
      <c r="D81" s="36">
        <v>209317</v>
      </c>
      <c r="E81" s="36">
        <v>109</v>
      </c>
      <c r="F81" s="36">
        <v>657</v>
      </c>
      <c r="G81" s="36">
        <f t="shared" ref="G81:G84" si="24">+H81+I81+J81</f>
        <v>114344</v>
      </c>
      <c r="H81" s="36">
        <v>59937</v>
      </c>
      <c r="I81" s="36">
        <v>4161</v>
      </c>
      <c r="J81" s="36">
        <v>50246</v>
      </c>
      <c r="K81" s="36"/>
    </row>
    <row r="82" spans="1:11" s="38" customFormat="1" ht="21" customHeight="1" x14ac:dyDescent="0.2">
      <c r="A82" s="72" t="s">
        <v>162</v>
      </c>
      <c r="B82" s="73">
        <f t="shared" si="22"/>
        <v>303077</v>
      </c>
      <c r="C82" s="73">
        <f t="shared" si="23"/>
        <v>193071</v>
      </c>
      <c r="D82" s="73">
        <v>192291</v>
      </c>
      <c r="E82" s="73">
        <v>113</v>
      </c>
      <c r="F82" s="73">
        <v>667</v>
      </c>
      <c r="G82" s="73">
        <f t="shared" si="24"/>
        <v>110006</v>
      </c>
      <c r="H82" s="73">
        <v>58117</v>
      </c>
      <c r="I82" s="73">
        <v>4113</v>
      </c>
      <c r="J82" s="73">
        <v>47776</v>
      </c>
      <c r="K82" s="36"/>
    </row>
    <row r="83" spans="1:11" s="38" customFormat="1" ht="21" customHeight="1" x14ac:dyDescent="0.2">
      <c r="A83" s="35" t="s">
        <v>163</v>
      </c>
      <c r="B83" s="36">
        <f t="shared" si="22"/>
        <v>281302</v>
      </c>
      <c r="C83" s="36">
        <f t="shared" si="23"/>
        <v>175452</v>
      </c>
      <c r="D83" s="36">
        <v>174683</v>
      </c>
      <c r="E83" s="36">
        <v>89</v>
      </c>
      <c r="F83" s="36">
        <v>680</v>
      </c>
      <c r="G83" s="36">
        <f t="shared" si="24"/>
        <v>105850</v>
      </c>
      <c r="H83" s="36">
        <v>56301</v>
      </c>
      <c r="I83" s="36">
        <v>4670</v>
      </c>
      <c r="J83" s="36">
        <v>44879</v>
      </c>
      <c r="K83" s="36"/>
    </row>
    <row r="84" spans="1:11" s="38" customFormat="1" ht="21" customHeight="1" x14ac:dyDescent="0.2">
      <c r="A84" s="72" t="s">
        <v>164</v>
      </c>
      <c r="B84" s="74">
        <f t="shared" si="22"/>
        <v>320509</v>
      </c>
      <c r="C84" s="74">
        <f t="shared" si="23"/>
        <v>204856</v>
      </c>
      <c r="D84" s="74">
        <v>203929</v>
      </c>
      <c r="E84" s="74">
        <v>119</v>
      </c>
      <c r="F84" s="74">
        <v>808</v>
      </c>
      <c r="G84" s="74">
        <f t="shared" si="24"/>
        <v>115653</v>
      </c>
      <c r="H84" s="74">
        <v>61331</v>
      </c>
      <c r="I84" s="74">
        <v>4849</v>
      </c>
      <c r="J84" s="74">
        <v>49473</v>
      </c>
      <c r="K84" s="36"/>
    </row>
    <row r="85" spans="1:11" s="38" customFormat="1" ht="21" customHeight="1" x14ac:dyDescent="0.2">
      <c r="A85" s="35" t="s">
        <v>165</v>
      </c>
      <c r="B85" s="36">
        <f t="shared" ref="B85:B88" si="25">+C85+G85</f>
        <v>345450</v>
      </c>
      <c r="C85" s="36">
        <f t="shared" ref="C85:C88" si="26">+D85+E85+F85</f>
        <v>220808</v>
      </c>
      <c r="D85" s="36">
        <v>219530</v>
      </c>
      <c r="E85" s="36">
        <v>111</v>
      </c>
      <c r="F85" s="36">
        <v>1167</v>
      </c>
      <c r="G85" s="36">
        <f t="shared" ref="G85:G88" si="27">+H85+I85+J85</f>
        <v>124642</v>
      </c>
      <c r="H85" s="36">
        <v>67191</v>
      </c>
      <c r="I85" s="36">
        <v>4872</v>
      </c>
      <c r="J85" s="36">
        <v>52579</v>
      </c>
      <c r="K85" s="36"/>
    </row>
    <row r="86" spans="1:11" s="38" customFormat="1" ht="21" customHeight="1" x14ac:dyDescent="0.2">
      <c r="A86" s="72" t="s">
        <v>166</v>
      </c>
      <c r="B86" s="73">
        <f t="shared" si="25"/>
        <v>367189</v>
      </c>
      <c r="C86" s="73">
        <f t="shared" si="26"/>
        <v>240883</v>
      </c>
      <c r="D86" s="73">
        <v>239585</v>
      </c>
      <c r="E86" s="73">
        <v>106</v>
      </c>
      <c r="F86" s="73">
        <v>1192</v>
      </c>
      <c r="G86" s="73">
        <f t="shared" si="27"/>
        <v>126306</v>
      </c>
      <c r="H86" s="73">
        <v>68728</v>
      </c>
      <c r="I86" s="73">
        <v>4140</v>
      </c>
      <c r="J86" s="73">
        <v>53438</v>
      </c>
      <c r="K86" s="36"/>
    </row>
    <row r="87" spans="1:11" s="38" customFormat="1" ht="21" customHeight="1" x14ac:dyDescent="0.2">
      <c r="A87" s="35" t="s">
        <v>167</v>
      </c>
      <c r="B87" s="36">
        <f t="shared" si="25"/>
        <v>356103</v>
      </c>
      <c r="C87" s="36">
        <f t="shared" si="26"/>
        <v>232197</v>
      </c>
      <c r="D87" s="36">
        <v>230924</v>
      </c>
      <c r="E87" s="36">
        <v>122</v>
      </c>
      <c r="F87" s="36">
        <v>1151</v>
      </c>
      <c r="G87" s="36">
        <f t="shared" si="27"/>
        <v>123906</v>
      </c>
      <c r="H87" s="36">
        <v>67368</v>
      </c>
      <c r="I87" s="36">
        <v>3874</v>
      </c>
      <c r="J87" s="36">
        <v>52664</v>
      </c>
      <c r="K87" s="36"/>
    </row>
    <row r="88" spans="1:11" s="38" customFormat="1" ht="21" customHeight="1" x14ac:dyDescent="0.2">
      <c r="A88" s="72" t="s">
        <v>168</v>
      </c>
      <c r="B88" s="74">
        <f t="shared" si="25"/>
        <v>397190</v>
      </c>
      <c r="C88" s="74">
        <f t="shared" si="26"/>
        <v>270218</v>
      </c>
      <c r="D88" s="74">
        <v>268759</v>
      </c>
      <c r="E88" s="74">
        <v>124</v>
      </c>
      <c r="F88" s="74">
        <v>1335</v>
      </c>
      <c r="G88" s="74">
        <f t="shared" si="27"/>
        <v>126972</v>
      </c>
      <c r="H88" s="74">
        <v>68734</v>
      </c>
      <c r="I88" s="74">
        <v>4175</v>
      </c>
      <c r="J88" s="74">
        <v>54063</v>
      </c>
      <c r="K88" s="36"/>
    </row>
  </sheetData>
  <mergeCells count="5">
    <mergeCell ref="A5:A7"/>
    <mergeCell ref="B5:J5"/>
    <mergeCell ref="B6:B7"/>
    <mergeCell ref="C6:F6"/>
    <mergeCell ref="G6:J6"/>
  </mergeCells>
  <pageMargins left="0.19685039370078741" right="0.15748031496062992" top="0.6692913385826772" bottom="0.43307086614173229" header="0.31496062992125984" footer="0.15748031496062992"/>
  <pageSetup paperSize="9" scale="51" fitToHeight="4" orientation="landscape" r:id="rId1"/>
  <headerFooter alignWithMargins="0">
    <oddFooter>&amp;R&amp;D</oddFooter>
  </headerFooter>
  <rowBreaks count="1" manualBreakCount="1">
    <brk id="44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2"/>
    <pageSetUpPr autoPageBreaks="0"/>
  </sheetPr>
  <dimension ref="A1:U89"/>
  <sheetViews>
    <sheetView showGridLines="0" view="pageBreakPreview" zoomScale="80" zoomScaleNormal="100" zoomScaleSheetLayoutView="80" workbookViewId="0">
      <pane ySplit="9" topLeftCell="A73" activePane="bottomLeft" state="frozen"/>
      <selection sqref="A1:XFD1048576"/>
      <selection pane="bottomLeft" sqref="A1:XFD1048576"/>
    </sheetView>
  </sheetViews>
  <sheetFormatPr defaultColWidth="9.140625" defaultRowHeight="12.75" x14ac:dyDescent="0.2"/>
  <cols>
    <col min="1" max="1" width="21" style="32" customWidth="1"/>
    <col min="2" max="12" width="28.140625" style="32" customWidth="1"/>
    <col min="13" max="16384" width="9.140625" style="32"/>
  </cols>
  <sheetData>
    <row r="1" spans="1:21" ht="18" x14ac:dyDescent="0.2">
      <c r="A1" s="31" t="s">
        <v>169</v>
      </c>
      <c r="B1" s="31"/>
    </row>
    <row r="3" spans="1:21" ht="15.75" x14ac:dyDescent="0.25">
      <c r="A3" s="33" t="s">
        <v>107</v>
      </c>
      <c r="B3" s="33"/>
    </row>
    <row r="5" spans="1:21" ht="27" customHeight="1" x14ac:dyDescent="0.2">
      <c r="A5" s="161" t="s">
        <v>11</v>
      </c>
      <c r="B5" s="148" t="s">
        <v>108</v>
      </c>
      <c r="C5" s="124"/>
      <c r="D5" s="124"/>
      <c r="E5" s="124"/>
      <c r="F5" s="124"/>
      <c r="G5" s="124"/>
      <c r="H5" s="124"/>
      <c r="I5" s="124"/>
      <c r="J5" s="124"/>
      <c r="K5" s="124"/>
      <c r="L5" s="149"/>
      <c r="M5" s="78"/>
      <c r="N5" s="78"/>
      <c r="O5" s="78"/>
      <c r="P5" s="78"/>
      <c r="Q5" s="78"/>
      <c r="R5" s="78"/>
      <c r="S5" s="78"/>
      <c r="T5" s="78"/>
      <c r="U5" s="78"/>
    </row>
    <row r="6" spans="1:21" s="34" customFormat="1" ht="33" customHeight="1" x14ac:dyDescent="0.25">
      <c r="A6" s="162"/>
      <c r="B6" s="164" t="s">
        <v>12</v>
      </c>
      <c r="C6" s="145" t="s">
        <v>109</v>
      </c>
      <c r="D6" s="146"/>
      <c r="E6" s="146"/>
      <c r="F6" s="146"/>
      <c r="G6" s="152"/>
      <c r="H6" s="145" t="s">
        <v>110</v>
      </c>
      <c r="I6" s="146"/>
      <c r="J6" s="146"/>
      <c r="K6" s="146"/>
      <c r="L6" s="147"/>
    </row>
    <row r="7" spans="1:21" s="34" customFormat="1" ht="45.75" customHeight="1" x14ac:dyDescent="0.25">
      <c r="A7" s="162"/>
      <c r="B7" s="164"/>
      <c r="C7" s="166" t="s">
        <v>13</v>
      </c>
      <c r="D7" s="168" t="s">
        <v>68</v>
      </c>
      <c r="E7" s="158" t="s">
        <v>0</v>
      </c>
      <c r="F7" s="170"/>
      <c r="G7" s="171"/>
      <c r="H7" s="166" t="s">
        <v>14</v>
      </c>
      <c r="I7" s="168" t="s">
        <v>68</v>
      </c>
      <c r="J7" s="158" t="s">
        <v>0</v>
      </c>
      <c r="K7" s="170"/>
      <c r="L7" s="171"/>
    </row>
    <row r="8" spans="1:21" s="34" customFormat="1" ht="56.25" customHeight="1" x14ac:dyDescent="0.25">
      <c r="A8" s="163"/>
      <c r="B8" s="165"/>
      <c r="C8" s="167"/>
      <c r="D8" s="169"/>
      <c r="E8" s="85" t="s">
        <v>65</v>
      </c>
      <c r="F8" s="86" t="s">
        <v>69</v>
      </c>
      <c r="G8" s="86" t="s">
        <v>111</v>
      </c>
      <c r="H8" s="167"/>
      <c r="I8" s="169"/>
      <c r="J8" s="85" t="s">
        <v>65</v>
      </c>
      <c r="K8" s="86" t="s">
        <v>69</v>
      </c>
      <c r="L8" s="86" t="s">
        <v>111</v>
      </c>
    </row>
    <row r="9" spans="1:21" s="34" customFormat="1" ht="21" customHeight="1" x14ac:dyDescent="0.25">
      <c r="A9" s="81">
        <v>1</v>
      </c>
      <c r="B9" s="81">
        <f t="shared" ref="B9:L9" si="0">+A9+1</f>
        <v>2</v>
      </c>
      <c r="C9" s="81">
        <f t="shared" si="0"/>
        <v>3</v>
      </c>
      <c r="D9" s="81">
        <f t="shared" si="0"/>
        <v>4</v>
      </c>
      <c r="E9" s="81">
        <f t="shared" si="0"/>
        <v>5</v>
      </c>
      <c r="F9" s="81">
        <f t="shared" si="0"/>
        <v>6</v>
      </c>
      <c r="G9" s="81">
        <f t="shared" si="0"/>
        <v>7</v>
      </c>
      <c r="H9" s="81">
        <f t="shared" si="0"/>
        <v>8</v>
      </c>
      <c r="I9" s="81">
        <f t="shared" si="0"/>
        <v>9</v>
      </c>
      <c r="J9" s="81">
        <f t="shared" si="0"/>
        <v>10</v>
      </c>
      <c r="K9" s="81">
        <f t="shared" si="0"/>
        <v>11</v>
      </c>
      <c r="L9" s="81">
        <f t="shared" si="0"/>
        <v>12</v>
      </c>
    </row>
    <row r="10" spans="1:21" s="38" customFormat="1" ht="21" customHeight="1" x14ac:dyDescent="0.2">
      <c r="A10" s="35" t="s">
        <v>19</v>
      </c>
      <c r="B10" s="36">
        <f>+C10-H10</f>
        <v>-33045</v>
      </c>
      <c r="C10" s="36">
        <f>+D10+E10</f>
        <v>5047</v>
      </c>
      <c r="D10" s="10">
        <v>348</v>
      </c>
      <c r="E10" s="36">
        <f>+F10+G10</f>
        <v>4699</v>
      </c>
      <c r="F10" s="10">
        <v>4439</v>
      </c>
      <c r="G10" s="10">
        <v>260</v>
      </c>
      <c r="H10" s="36">
        <f>+I10+J10</f>
        <v>38092</v>
      </c>
      <c r="I10" s="10">
        <v>7112</v>
      </c>
      <c r="J10" s="36">
        <f>+K10+L10</f>
        <v>30980</v>
      </c>
      <c r="K10" s="10">
        <v>30810</v>
      </c>
      <c r="L10" s="10">
        <v>170</v>
      </c>
      <c r="M10" s="36"/>
      <c r="N10" s="37"/>
      <c r="O10" s="37"/>
    </row>
    <row r="11" spans="1:21" s="38" customFormat="1" ht="21" customHeight="1" x14ac:dyDescent="0.2">
      <c r="A11" s="72" t="s">
        <v>20</v>
      </c>
      <c r="B11" s="73">
        <f t="shared" ref="B11:B53" si="1">+C11-H11</f>
        <v>-36055</v>
      </c>
      <c r="C11" s="73">
        <f t="shared" ref="C11:C53" si="2">+D11+E11</f>
        <v>5143</v>
      </c>
      <c r="D11" s="70">
        <v>388</v>
      </c>
      <c r="E11" s="73">
        <f t="shared" ref="E11:E53" si="3">+F11+G11</f>
        <v>4755</v>
      </c>
      <c r="F11" s="70">
        <v>4386</v>
      </c>
      <c r="G11" s="70">
        <v>369</v>
      </c>
      <c r="H11" s="73">
        <f t="shared" ref="H11:H53" si="4">+I11+J11</f>
        <v>41198</v>
      </c>
      <c r="I11" s="70">
        <v>7435</v>
      </c>
      <c r="J11" s="73">
        <f t="shared" ref="J11:J53" si="5">+K11+L11</f>
        <v>33763</v>
      </c>
      <c r="K11" s="70">
        <v>33529</v>
      </c>
      <c r="L11" s="70">
        <v>234</v>
      </c>
      <c r="M11" s="37"/>
      <c r="N11" s="37"/>
      <c r="O11" s="37"/>
    </row>
    <row r="12" spans="1:21" s="38" customFormat="1" ht="21" customHeight="1" x14ac:dyDescent="0.2">
      <c r="A12" s="35" t="s">
        <v>21</v>
      </c>
      <c r="B12" s="36">
        <f t="shared" si="1"/>
        <v>-39812</v>
      </c>
      <c r="C12" s="36">
        <f t="shared" si="2"/>
        <v>5277</v>
      </c>
      <c r="D12" s="10">
        <v>500</v>
      </c>
      <c r="E12" s="36">
        <f t="shared" si="3"/>
        <v>4777</v>
      </c>
      <c r="F12" s="10">
        <v>4371</v>
      </c>
      <c r="G12" s="10">
        <v>406</v>
      </c>
      <c r="H12" s="36">
        <f t="shared" si="4"/>
        <v>45089</v>
      </c>
      <c r="I12" s="10">
        <v>8410</v>
      </c>
      <c r="J12" s="36">
        <f t="shared" si="5"/>
        <v>36679</v>
      </c>
      <c r="K12" s="10">
        <v>36277</v>
      </c>
      <c r="L12" s="10">
        <v>402</v>
      </c>
      <c r="M12" s="37"/>
      <c r="N12" s="37"/>
      <c r="O12" s="37"/>
    </row>
    <row r="13" spans="1:21" s="38" customFormat="1" ht="21" customHeight="1" x14ac:dyDescent="0.2">
      <c r="A13" s="72" t="s">
        <v>22</v>
      </c>
      <c r="B13" s="74">
        <f t="shared" si="1"/>
        <v>-49917</v>
      </c>
      <c r="C13" s="74">
        <f t="shared" si="2"/>
        <v>6711</v>
      </c>
      <c r="D13" s="71">
        <v>744</v>
      </c>
      <c r="E13" s="74">
        <f t="shared" si="3"/>
        <v>5967</v>
      </c>
      <c r="F13" s="71">
        <v>5581</v>
      </c>
      <c r="G13" s="71">
        <v>386</v>
      </c>
      <c r="H13" s="74">
        <f t="shared" si="4"/>
        <v>56628</v>
      </c>
      <c r="I13" s="71">
        <v>13714</v>
      </c>
      <c r="J13" s="74">
        <f t="shared" si="5"/>
        <v>42914</v>
      </c>
      <c r="K13" s="71">
        <v>42528</v>
      </c>
      <c r="L13" s="71">
        <v>386</v>
      </c>
      <c r="M13" s="37"/>
      <c r="N13" s="37"/>
      <c r="O13" s="37"/>
    </row>
    <row r="14" spans="1:21" s="38" customFormat="1" ht="21" customHeight="1" x14ac:dyDescent="0.2">
      <c r="A14" s="35" t="s">
        <v>23</v>
      </c>
      <c r="B14" s="36">
        <f t="shared" si="1"/>
        <v>-54971</v>
      </c>
      <c r="C14" s="36">
        <f t="shared" si="2"/>
        <v>6421</v>
      </c>
      <c r="D14" s="10">
        <v>679</v>
      </c>
      <c r="E14" s="36">
        <f t="shared" si="3"/>
        <v>5742</v>
      </c>
      <c r="F14" s="10">
        <v>5479</v>
      </c>
      <c r="G14" s="10">
        <v>263</v>
      </c>
      <c r="H14" s="36">
        <f t="shared" si="4"/>
        <v>61392</v>
      </c>
      <c r="I14" s="10">
        <v>14932</v>
      </c>
      <c r="J14" s="36">
        <f t="shared" si="5"/>
        <v>46460</v>
      </c>
      <c r="K14" s="10">
        <v>46120</v>
      </c>
      <c r="L14" s="10">
        <v>340</v>
      </c>
      <c r="M14" s="37"/>
      <c r="N14" s="37"/>
      <c r="O14" s="37"/>
    </row>
    <row r="15" spans="1:21" s="38" customFormat="1" ht="21" customHeight="1" x14ac:dyDescent="0.2">
      <c r="A15" s="72" t="s">
        <v>24</v>
      </c>
      <c r="B15" s="73">
        <f t="shared" si="1"/>
        <v>-59533</v>
      </c>
      <c r="C15" s="73">
        <f t="shared" si="2"/>
        <v>6567</v>
      </c>
      <c r="D15" s="70">
        <v>877</v>
      </c>
      <c r="E15" s="73">
        <f t="shared" si="3"/>
        <v>5690</v>
      </c>
      <c r="F15" s="70">
        <v>5312</v>
      </c>
      <c r="G15" s="70">
        <v>378</v>
      </c>
      <c r="H15" s="73">
        <f t="shared" si="4"/>
        <v>66100</v>
      </c>
      <c r="I15" s="70">
        <v>14664</v>
      </c>
      <c r="J15" s="73">
        <f t="shared" si="5"/>
        <v>51436</v>
      </c>
      <c r="K15" s="70">
        <v>51057</v>
      </c>
      <c r="L15" s="70">
        <v>379</v>
      </c>
      <c r="M15" s="37"/>
      <c r="N15" s="37"/>
      <c r="O15" s="37"/>
    </row>
    <row r="16" spans="1:21" s="43" customFormat="1" ht="21" customHeight="1" x14ac:dyDescent="0.2">
      <c r="A16" s="35" t="s">
        <v>25</v>
      </c>
      <c r="B16" s="36">
        <f t="shared" si="1"/>
        <v>-64191</v>
      </c>
      <c r="C16" s="36">
        <f t="shared" si="2"/>
        <v>7638</v>
      </c>
      <c r="D16" s="10">
        <v>1080</v>
      </c>
      <c r="E16" s="36">
        <f t="shared" si="3"/>
        <v>6558</v>
      </c>
      <c r="F16" s="10">
        <v>5804</v>
      </c>
      <c r="G16" s="10">
        <v>754</v>
      </c>
      <c r="H16" s="36">
        <f t="shared" si="4"/>
        <v>71829</v>
      </c>
      <c r="I16" s="10">
        <v>19261</v>
      </c>
      <c r="J16" s="36">
        <f t="shared" si="5"/>
        <v>52568</v>
      </c>
      <c r="K16" s="10">
        <v>52245</v>
      </c>
      <c r="L16" s="10">
        <v>323</v>
      </c>
      <c r="M16" s="42"/>
      <c r="N16" s="42"/>
      <c r="O16" s="42"/>
    </row>
    <row r="17" spans="1:15" s="38" customFormat="1" ht="21" customHeight="1" x14ac:dyDescent="0.2">
      <c r="A17" s="72" t="s">
        <v>26</v>
      </c>
      <c r="B17" s="74">
        <f t="shared" si="1"/>
        <v>-62603</v>
      </c>
      <c r="C17" s="74">
        <f t="shared" si="2"/>
        <v>8780</v>
      </c>
      <c r="D17" s="71">
        <v>1681</v>
      </c>
      <c r="E17" s="74">
        <f t="shared" si="3"/>
        <v>7099</v>
      </c>
      <c r="F17" s="71">
        <v>5674</v>
      </c>
      <c r="G17" s="71">
        <v>1425</v>
      </c>
      <c r="H17" s="74">
        <f t="shared" si="4"/>
        <v>71383</v>
      </c>
      <c r="I17" s="71">
        <v>18739</v>
      </c>
      <c r="J17" s="74">
        <f t="shared" si="5"/>
        <v>52644</v>
      </c>
      <c r="K17" s="71">
        <v>52307</v>
      </c>
      <c r="L17" s="71">
        <v>337</v>
      </c>
      <c r="M17" s="37"/>
      <c r="N17" s="37"/>
      <c r="O17" s="37"/>
    </row>
    <row r="18" spans="1:15" s="38" customFormat="1" ht="21" customHeight="1" x14ac:dyDescent="0.2">
      <c r="A18" s="35" t="s">
        <v>27</v>
      </c>
      <c r="B18" s="36">
        <f t="shared" si="1"/>
        <v>-68152</v>
      </c>
      <c r="C18" s="36">
        <f t="shared" si="2"/>
        <v>8948</v>
      </c>
      <c r="D18" s="10">
        <v>2621</v>
      </c>
      <c r="E18" s="36">
        <f t="shared" si="3"/>
        <v>6327</v>
      </c>
      <c r="F18" s="10">
        <v>5265</v>
      </c>
      <c r="G18" s="10">
        <v>1062</v>
      </c>
      <c r="H18" s="36">
        <f t="shared" si="4"/>
        <v>77100</v>
      </c>
      <c r="I18" s="10">
        <v>19324</v>
      </c>
      <c r="J18" s="36">
        <f t="shared" si="5"/>
        <v>57776</v>
      </c>
      <c r="K18" s="10">
        <v>57539</v>
      </c>
      <c r="L18" s="10">
        <v>237</v>
      </c>
      <c r="M18" s="37"/>
      <c r="N18" s="37"/>
      <c r="O18" s="37"/>
    </row>
    <row r="19" spans="1:15" s="38" customFormat="1" ht="21" customHeight="1" x14ac:dyDescent="0.2">
      <c r="A19" s="72" t="s">
        <v>28</v>
      </c>
      <c r="B19" s="73">
        <f t="shared" si="1"/>
        <v>-67360</v>
      </c>
      <c r="C19" s="73">
        <f t="shared" si="2"/>
        <v>9338</v>
      </c>
      <c r="D19" s="70">
        <v>2888</v>
      </c>
      <c r="E19" s="73">
        <f t="shared" si="3"/>
        <v>6450</v>
      </c>
      <c r="F19" s="70">
        <v>5051</v>
      </c>
      <c r="G19" s="70">
        <v>1399</v>
      </c>
      <c r="H19" s="73">
        <f t="shared" si="4"/>
        <v>76698</v>
      </c>
      <c r="I19" s="70">
        <v>17922</v>
      </c>
      <c r="J19" s="73">
        <f t="shared" si="5"/>
        <v>58776</v>
      </c>
      <c r="K19" s="70">
        <v>58464</v>
      </c>
      <c r="L19" s="70">
        <v>312</v>
      </c>
      <c r="M19" s="37"/>
      <c r="N19" s="37"/>
      <c r="O19" s="37"/>
    </row>
    <row r="20" spans="1:15" s="38" customFormat="1" ht="21" customHeight="1" x14ac:dyDescent="0.2">
      <c r="A20" s="35" t="s">
        <v>29</v>
      </c>
      <c r="B20" s="36">
        <f t="shared" si="1"/>
        <v>-67690</v>
      </c>
      <c r="C20" s="36">
        <f t="shared" si="2"/>
        <v>10161</v>
      </c>
      <c r="D20" s="10">
        <v>3356</v>
      </c>
      <c r="E20" s="36">
        <f t="shared" si="3"/>
        <v>6805</v>
      </c>
      <c r="F20" s="10">
        <v>4995</v>
      </c>
      <c r="G20" s="10">
        <v>1810</v>
      </c>
      <c r="H20" s="36">
        <f t="shared" si="4"/>
        <v>77851</v>
      </c>
      <c r="I20" s="10">
        <v>18952</v>
      </c>
      <c r="J20" s="36">
        <f t="shared" si="5"/>
        <v>58899</v>
      </c>
      <c r="K20" s="10">
        <v>58658</v>
      </c>
      <c r="L20" s="10">
        <v>241</v>
      </c>
      <c r="M20" s="37"/>
      <c r="N20" s="37"/>
      <c r="O20" s="37"/>
    </row>
    <row r="21" spans="1:15" s="38" customFormat="1" ht="21" customHeight="1" x14ac:dyDescent="0.2">
      <c r="A21" s="72" t="s">
        <v>30</v>
      </c>
      <c r="B21" s="74">
        <f t="shared" si="1"/>
        <v>-70945</v>
      </c>
      <c r="C21" s="74">
        <f t="shared" si="2"/>
        <v>13841</v>
      </c>
      <c r="D21" s="71">
        <v>5214</v>
      </c>
      <c r="E21" s="74">
        <f t="shared" si="3"/>
        <v>8627</v>
      </c>
      <c r="F21" s="71">
        <v>5028</v>
      </c>
      <c r="G21" s="71">
        <v>3599</v>
      </c>
      <c r="H21" s="74">
        <f t="shared" si="4"/>
        <v>84786</v>
      </c>
      <c r="I21" s="71">
        <v>22753</v>
      </c>
      <c r="J21" s="74">
        <f t="shared" si="5"/>
        <v>62033</v>
      </c>
      <c r="K21" s="71">
        <v>61897</v>
      </c>
      <c r="L21" s="71">
        <v>136</v>
      </c>
      <c r="M21" s="37"/>
      <c r="N21" s="37"/>
      <c r="O21" s="37"/>
    </row>
    <row r="22" spans="1:15" s="43" customFormat="1" ht="21" customHeight="1" x14ac:dyDescent="0.2">
      <c r="A22" s="35" t="s">
        <v>31</v>
      </c>
      <c r="B22" s="36">
        <f t="shared" si="1"/>
        <v>-72336</v>
      </c>
      <c r="C22" s="36">
        <f t="shared" si="2"/>
        <v>15532</v>
      </c>
      <c r="D22" s="10">
        <v>6548</v>
      </c>
      <c r="E22" s="36">
        <f t="shared" si="3"/>
        <v>8984</v>
      </c>
      <c r="F22" s="10">
        <v>5342</v>
      </c>
      <c r="G22" s="10">
        <v>3642</v>
      </c>
      <c r="H22" s="36">
        <f t="shared" si="4"/>
        <v>87868</v>
      </c>
      <c r="I22" s="10">
        <v>24610</v>
      </c>
      <c r="J22" s="36">
        <f t="shared" si="5"/>
        <v>63258</v>
      </c>
      <c r="K22" s="10">
        <v>63141</v>
      </c>
      <c r="L22" s="10">
        <v>117</v>
      </c>
      <c r="M22" s="42"/>
      <c r="N22" s="42"/>
      <c r="O22" s="42"/>
    </row>
    <row r="23" spans="1:15" s="38" customFormat="1" ht="21" customHeight="1" x14ac:dyDescent="0.2">
      <c r="A23" s="72" t="s">
        <v>32</v>
      </c>
      <c r="B23" s="73">
        <f t="shared" si="1"/>
        <v>-74599</v>
      </c>
      <c r="C23" s="73">
        <f t="shared" si="2"/>
        <v>17874</v>
      </c>
      <c r="D23" s="70">
        <v>8546</v>
      </c>
      <c r="E23" s="73">
        <f t="shared" si="3"/>
        <v>9328</v>
      </c>
      <c r="F23" s="70">
        <v>5446</v>
      </c>
      <c r="G23" s="70">
        <v>3882</v>
      </c>
      <c r="H23" s="73">
        <f t="shared" si="4"/>
        <v>92473</v>
      </c>
      <c r="I23" s="70">
        <v>28212</v>
      </c>
      <c r="J23" s="73">
        <f t="shared" si="5"/>
        <v>64261</v>
      </c>
      <c r="K23" s="70">
        <v>64115</v>
      </c>
      <c r="L23" s="70">
        <v>146</v>
      </c>
      <c r="M23" s="37"/>
      <c r="N23" s="37"/>
      <c r="O23" s="37"/>
    </row>
    <row r="24" spans="1:15" s="38" customFormat="1" ht="21" customHeight="1" x14ac:dyDescent="0.2">
      <c r="A24" s="35" t="s">
        <v>33</v>
      </c>
      <c r="B24" s="36">
        <f t="shared" si="1"/>
        <v>-72933</v>
      </c>
      <c r="C24" s="36">
        <f t="shared" si="2"/>
        <v>19941</v>
      </c>
      <c r="D24" s="10">
        <v>10411</v>
      </c>
      <c r="E24" s="36">
        <f t="shared" si="3"/>
        <v>9530</v>
      </c>
      <c r="F24" s="10">
        <v>5318</v>
      </c>
      <c r="G24" s="10">
        <v>4212</v>
      </c>
      <c r="H24" s="36">
        <f t="shared" si="4"/>
        <v>92874</v>
      </c>
      <c r="I24" s="10">
        <v>27921</v>
      </c>
      <c r="J24" s="36">
        <f t="shared" si="5"/>
        <v>64953</v>
      </c>
      <c r="K24" s="10">
        <v>64634</v>
      </c>
      <c r="L24" s="10">
        <v>319</v>
      </c>
      <c r="M24" s="37"/>
      <c r="N24" s="37"/>
      <c r="O24" s="37"/>
    </row>
    <row r="25" spans="1:15" s="38" customFormat="1" ht="21" customHeight="1" x14ac:dyDescent="0.2">
      <c r="A25" s="72" t="s">
        <v>34</v>
      </c>
      <c r="B25" s="74">
        <f t="shared" si="1"/>
        <v>-82884</v>
      </c>
      <c r="C25" s="74">
        <f t="shared" si="2"/>
        <v>21983</v>
      </c>
      <c r="D25" s="71">
        <v>12038</v>
      </c>
      <c r="E25" s="74">
        <f t="shared" si="3"/>
        <v>9945</v>
      </c>
      <c r="F25" s="71">
        <v>5029</v>
      </c>
      <c r="G25" s="71">
        <v>4916</v>
      </c>
      <c r="H25" s="74">
        <f t="shared" si="4"/>
        <v>104867</v>
      </c>
      <c r="I25" s="71">
        <v>32929</v>
      </c>
      <c r="J25" s="74">
        <f t="shared" si="5"/>
        <v>71938</v>
      </c>
      <c r="K25" s="71">
        <v>71417</v>
      </c>
      <c r="L25" s="71">
        <v>521</v>
      </c>
      <c r="M25" s="37"/>
      <c r="N25" s="37"/>
      <c r="O25" s="37"/>
    </row>
    <row r="26" spans="1:15" s="38" customFormat="1" ht="21" customHeight="1" x14ac:dyDescent="0.2">
      <c r="A26" s="35" t="s">
        <v>35</v>
      </c>
      <c r="B26" s="36">
        <f t="shared" si="1"/>
        <v>-87377</v>
      </c>
      <c r="C26" s="36">
        <f t="shared" si="2"/>
        <v>20346</v>
      </c>
      <c r="D26" s="10">
        <v>9565</v>
      </c>
      <c r="E26" s="36">
        <f t="shared" si="3"/>
        <v>10781</v>
      </c>
      <c r="F26" s="10">
        <v>5449</v>
      </c>
      <c r="G26" s="10">
        <v>5332</v>
      </c>
      <c r="H26" s="36">
        <f t="shared" si="4"/>
        <v>107723</v>
      </c>
      <c r="I26" s="10">
        <v>32221</v>
      </c>
      <c r="J26" s="36">
        <f t="shared" si="5"/>
        <v>75502</v>
      </c>
      <c r="K26" s="10">
        <v>75111</v>
      </c>
      <c r="L26" s="10">
        <v>391</v>
      </c>
      <c r="M26" s="37"/>
      <c r="N26" s="37"/>
      <c r="O26" s="37"/>
    </row>
    <row r="27" spans="1:15" s="38" customFormat="1" ht="21" customHeight="1" x14ac:dyDescent="0.2">
      <c r="A27" s="72" t="s">
        <v>36</v>
      </c>
      <c r="B27" s="73">
        <f t="shared" si="1"/>
        <v>-87732</v>
      </c>
      <c r="C27" s="73">
        <f t="shared" si="2"/>
        <v>20538</v>
      </c>
      <c r="D27" s="70">
        <v>9520</v>
      </c>
      <c r="E27" s="73">
        <f t="shared" si="3"/>
        <v>11018</v>
      </c>
      <c r="F27" s="70">
        <v>5549</v>
      </c>
      <c r="G27" s="70">
        <v>5469</v>
      </c>
      <c r="H27" s="73">
        <f t="shared" si="4"/>
        <v>108270</v>
      </c>
      <c r="I27" s="70">
        <v>29934</v>
      </c>
      <c r="J27" s="73">
        <f t="shared" si="5"/>
        <v>78336</v>
      </c>
      <c r="K27" s="70">
        <v>77146</v>
      </c>
      <c r="L27" s="70">
        <v>1190</v>
      </c>
      <c r="M27" s="37"/>
      <c r="N27" s="37"/>
      <c r="O27" s="37"/>
    </row>
    <row r="28" spans="1:15" s="38" customFormat="1" ht="21" customHeight="1" x14ac:dyDescent="0.2">
      <c r="A28" s="35" t="s">
        <v>37</v>
      </c>
      <c r="B28" s="36">
        <f t="shared" si="1"/>
        <v>-80326</v>
      </c>
      <c r="C28" s="36">
        <f t="shared" si="2"/>
        <v>15906</v>
      </c>
      <c r="D28" s="10">
        <v>6698</v>
      </c>
      <c r="E28" s="36">
        <f t="shared" si="3"/>
        <v>9208</v>
      </c>
      <c r="F28" s="10">
        <v>5013</v>
      </c>
      <c r="G28" s="10">
        <v>4195</v>
      </c>
      <c r="H28" s="36">
        <f t="shared" si="4"/>
        <v>96232</v>
      </c>
      <c r="I28" s="10">
        <v>25730</v>
      </c>
      <c r="J28" s="36">
        <f t="shared" si="5"/>
        <v>70502</v>
      </c>
      <c r="K28" s="10">
        <v>69366</v>
      </c>
      <c r="L28" s="10">
        <v>1136</v>
      </c>
      <c r="M28" s="37"/>
      <c r="N28" s="37"/>
      <c r="O28" s="37"/>
    </row>
    <row r="29" spans="1:15" s="38" customFormat="1" ht="21" customHeight="1" x14ac:dyDescent="0.2">
      <c r="A29" s="72" t="s">
        <v>38</v>
      </c>
      <c r="B29" s="74">
        <f t="shared" si="1"/>
        <v>-67243</v>
      </c>
      <c r="C29" s="74">
        <f t="shared" si="2"/>
        <v>10588</v>
      </c>
      <c r="D29" s="71">
        <v>4225</v>
      </c>
      <c r="E29" s="74">
        <f t="shared" si="3"/>
        <v>6363</v>
      </c>
      <c r="F29" s="71">
        <v>3702</v>
      </c>
      <c r="G29" s="71">
        <v>2661</v>
      </c>
      <c r="H29" s="74">
        <f t="shared" si="4"/>
        <v>77831</v>
      </c>
      <c r="I29" s="71">
        <v>16026</v>
      </c>
      <c r="J29" s="74">
        <f t="shared" si="5"/>
        <v>61805</v>
      </c>
      <c r="K29" s="71">
        <v>61109</v>
      </c>
      <c r="L29" s="71">
        <v>696</v>
      </c>
      <c r="M29" s="37"/>
      <c r="N29" s="37"/>
      <c r="O29" s="37"/>
    </row>
    <row r="30" spans="1:15" s="38" customFormat="1" ht="21" customHeight="1" x14ac:dyDescent="0.2">
      <c r="A30" s="35" t="s">
        <v>39</v>
      </c>
      <c r="B30" s="36">
        <f t="shared" si="1"/>
        <v>-58804</v>
      </c>
      <c r="C30" s="36">
        <f t="shared" si="2"/>
        <v>8661</v>
      </c>
      <c r="D30" s="10">
        <v>3587</v>
      </c>
      <c r="E30" s="36">
        <f t="shared" si="3"/>
        <v>5074</v>
      </c>
      <c r="F30" s="10">
        <v>2878</v>
      </c>
      <c r="G30" s="10">
        <v>2196</v>
      </c>
      <c r="H30" s="36">
        <f t="shared" si="4"/>
        <v>67465</v>
      </c>
      <c r="I30" s="10">
        <v>10169</v>
      </c>
      <c r="J30" s="36">
        <f t="shared" si="5"/>
        <v>57296</v>
      </c>
      <c r="K30" s="10">
        <v>56330</v>
      </c>
      <c r="L30" s="10">
        <v>966</v>
      </c>
      <c r="M30" s="37"/>
      <c r="N30" s="37"/>
      <c r="O30" s="37"/>
    </row>
    <row r="31" spans="1:15" s="38" customFormat="1" ht="21" customHeight="1" x14ac:dyDescent="0.2">
      <c r="A31" s="72" t="s">
        <v>40</v>
      </c>
      <c r="B31" s="73">
        <f t="shared" si="1"/>
        <v>-66730</v>
      </c>
      <c r="C31" s="73">
        <f t="shared" si="2"/>
        <v>11403</v>
      </c>
      <c r="D31" s="70">
        <v>6128</v>
      </c>
      <c r="E31" s="73">
        <f t="shared" si="3"/>
        <v>5275</v>
      </c>
      <c r="F31" s="70">
        <v>2745</v>
      </c>
      <c r="G31" s="70">
        <v>2530</v>
      </c>
      <c r="H31" s="73">
        <f t="shared" si="4"/>
        <v>78133</v>
      </c>
      <c r="I31" s="70">
        <v>13811</v>
      </c>
      <c r="J31" s="73">
        <f t="shared" si="5"/>
        <v>64322</v>
      </c>
      <c r="K31" s="70">
        <v>62363</v>
      </c>
      <c r="L31" s="70">
        <v>1959</v>
      </c>
      <c r="M31" s="37"/>
      <c r="N31" s="37"/>
      <c r="O31" s="37"/>
    </row>
    <row r="32" spans="1:15" s="38" customFormat="1" ht="21" customHeight="1" x14ac:dyDescent="0.2">
      <c r="A32" s="35" t="s">
        <v>41</v>
      </c>
      <c r="B32" s="36">
        <f t="shared" si="1"/>
        <v>-81132</v>
      </c>
      <c r="C32" s="36">
        <f t="shared" si="2"/>
        <v>13984</v>
      </c>
      <c r="D32" s="10">
        <v>7875</v>
      </c>
      <c r="E32" s="36">
        <f t="shared" si="3"/>
        <v>6109</v>
      </c>
      <c r="F32" s="10">
        <v>3282</v>
      </c>
      <c r="G32" s="10">
        <v>2827</v>
      </c>
      <c r="H32" s="36">
        <f t="shared" si="4"/>
        <v>95116</v>
      </c>
      <c r="I32" s="10">
        <v>19485</v>
      </c>
      <c r="J32" s="36">
        <f t="shared" si="5"/>
        <v>75631</v>
      </c>
      <c r="K32" s="10">
        <v>74502</v>
      </c>
      <c r="L32" s="10">
        <v>1129</v>
      </c>
      <c r="M32" s="37"/>
      <c r="N32" s="37"/>
      <c r="O32" s="37"/>
    </row>
    <row r="33" spans="1:15" s="38" customFormat="1" ht="21" customHeight="1" x14ac:dyDescent="0.2">
      <c r="A33" s="72" t="s">
        <v>42</v>
      </c>
      <c r="B33" s="74">
        <f t="shared" si="1"/>
        <v>-88026</v>
      </c>
      <c r="C33" s="74">
        <f t="shared" si="2"/>
        <v>14073</v>
      </c>
      <c r="D33" s="71">
        <v>8759</v>
      </c>
      <c r="E33" s="74">
        <f t="shared" si="3"/>
        <v>5314</v>
      </c>
      <c r="F33" s="71">
        <v>2917</v>
      </c>
      <c r="G33" s="71">
        <v>2397</v>
      </c>
      <c r="H33" s="74">
        <f t="shared" si="4"/>
        <v>102099</v>
      </c>
      <c r="I33" s="71">
        <v>22788</v>
      </c>
      <c r="J33" s="74">
        <f t="shared" si="5"/>
        <v>79311</v>
      </c>
      <c r="K33" s="71">
        <v>78040</v>
      </c>
      <c r="L33" s="71">
        <v>1271</v>
      </c>
      <c r="M33" s="37"/>
      <c r="N33" s="37"/>
      <c r="O33" s="37"/>
    </row>
    <row r="34" spans="1:15" s="38" customFormat="1" ht="21" customHeight="1" x14ac:dyDescent="0.2">
      <c r="A34" s="35" t="s">
        <v>43</v>
      </c>
      <c r="B34" s="36">
        <f t="shared" si="1"/>
        <v>-90489</v>
      </c>
      <c r="C34" s="36">
        <f t="shared" si="2"/>
        <v>7645</v>
      </c>
      <c r="D34" s="10">
        <v>4769</v>
      </c>
      <c r="E34" s="36">
        <f t="shared" si="3"/>
        <v>2876</v>
      </c>
      <c r="F34" s="10">
        <v>2679</v>
      </c>
      <c r="G34" s="10">
        <v>197</v>
      </c>
      <c r="H34" s="36">
        <f t="shared" si="4"/>
        <v>98134</v>
      </c>
      <c r="I34" s="10">
        <v>11098</v>
      </c>
      <c r="J34" s="36">
        <f t="shared" si="5"/>
        <v>87036</v>
      </c>
      <c r="K34" s="10">
        <v>86010</v>
      </c>
      <c r="L34" s="10">
        <v>1026</v>
      </c>
      <c r="M34" s="37"/>
      <c r="N34" s="37"/>
      <c r="O34" s="37"/>
    </row>
    <row r="35" spans="1:15" s="38" customFormat="1" ht="21" customHeight="1" x14ac:dyDescent="0.2">
      <c r="A35" s="72" t="s">
        <v>44</v>
      </c>
      <c r="B35" s="73">
        <f t="shared" si="1"/>
        <v>-86958</v>
      </c>
      <c r="C35" s="73">
        <f t="shared" si="2"/>
        <v>11475</v>
      </c>
      <c r="D35" s="70">
        <v>8083</v>
      </c>
      <c r="E35" s="73">
        <f t="shared" si="3"/>
        <v>3392</v>
      </c>
      <c r="F35" s="70">
        <v>3333</v>
      </c>
      <c r="G35" s="70">
        <v>59</v>
      </c>
      <c r="H35" s="73">
        <f t="shared" si="4"/>
        <v>98433</v>
      </c>
      <c r="I35" s="70">
        <v>20486</v>
      </c>
      <c r="J35" s="73">
        <f t="shared" si="5"/>
        <v>77947</v>
      </c>
      <c r="K35" s="70">
        <v>76880</v>
      </c>
      <c r="L35" s="70">
        <v>1067</v>
      </c>
      <c r="M35" s="37"/>
      <c r="N35" s="37"/>
      <c r="O35" s="37"/>
    </row>
    <row r="36" spans="1:15" s="38" customFormat="1" ht="21" customHeight="1" x14ac:dyDescent="0.2">
      <c r="A36" s="35" t="s">
        <v>45</v>
      </c>
      <c r="B36" s="36">
        <f t="shared" si="1"/>
        <v>-113164</v>
      </c>
      <c r="C36" s="36">
        <f t="shared" si="2"/>
        <v>13598</v>
      </c>
      <c r="D36" s="10">
        <v>9918</v>
      </c>
      <c r="E36" s="36">
        <f t="shared" si="3"/>
        <v>3680</v>
      </c>
      <c r="F36" s="10">
        <v>3617</v>
      </c>
      <c r="G36" s="10">
        <v>63</v>
      </c>
      <c r="H36" s="36">
        <f t="shared" si="4"/>
        <v>126762</v>
      </c>
      <c r="I36" s="10">
        <v>27284</v>
      </c>
      <c r="J36" s="36">
        <f t="shared" si="5"/>
        <v>99478</v>
      </c>
      <c r="K36" s="10">
        <v>98260</v>
      </c>
      <c r="L36" s="10">
        <v>1218</v>
      </c>
      <c r="M36" s="37"/>
      <c r="N36" s="37"/>
      <c r="O36" s="37"/>
    </row>
    <row r="37" spans="1:15" s="38" customFormat="1" ht="21" customHeight="1" x14ac:dyDescent="0.2">
      <c r="A37" s="72" t="s">
        <v>46</v>
      </c>
      <c r="B37" s="74">
        <f t="shared" si="1"/>
        <v>-116075</v>
      </c>
      <c r="C37" s="74">
        <f t="shared" si="2"/>
        <v>14829</v>
      </c>
      <c r="D37" s="71">
        <v>10959</v>
      </c>
      <c r="E37" s="74">
        <f t="shared" si="3"/>
        <v>3870</v>
      </c>
      <c r="F37" s="71">
        <v>3723</v>
      </c>
      <c r="G37" s="71">
        <v>147</v>
      </c>
      <c r="H37" s="74">
        <f t="shared" si="4"/>
        <v>130904</v>
      </c>
      <c r="I37" s="71">
        <v>33260</v>
      </c>
      <c r="J37" s="74">
        <f t="shared" si="5"/>
        <v>97644</v>
      </c>
      <c r="K37" s="71">
        <v>96454</v>
      </c>
      <c r="L37" s="71">
        <v>1190</v>
      </c>
      <c r="M37" s="37"/>
      <c r="N37" s="37"/>
      <c r="O37" s="37"/>
    </row>
    <row r="38" spans="1:15" s="38" customFormat="1" ht="21" customHeight="1" x14ac:dyDescent="0.2">
      <c r="A38" s="35" t="s">
        <v>47</v>
      </c>
      <c r="B38" s="36">
        <f t="shared" si="1"/>
        <v>-125840</v>
      </c>
      <c r="C38" s="36">
        <f t="shared" si="2"/>
        <v>16213</v>
      </c>
      <c r="D38" s="10">
        <v>11953</v>
      </c>
      <c r="E38" s="36">
        <f t="shared" si="3"/>
        <v>4260</v>
      </c>
      <c r="F38" s="10">
        <v>4238</v>
      </c>
      <c r="G38" s="10">
        <v>22</v>
      </c>
      <c r="H38" s="36">
        <f t="shared" si="4"/>
        <v>142053</v>
      </c>
      <c r="I38" s="10">
        <v>34538</v>
      </c>
      <c r="J38" s="36">
        <f t="shared" si="5"/>
        <v>107515</v>
      </c>
      <c r="K38" s="10">
        <v>106034</v>
      </c>
      <c r="L38" s="10">
        <v>1481</v>
      </c>
      <c r="M38" s="37"/>
      <c r="N38" s="37"/>
      <c r="O38" s="37"/>
    </row>
    <row r="39" spans="1:15" s="38" customFormat="1" ht="21" customHeight="1" x14ac:dyDescent="0.2">
      <c r="A39" s="72" t="s">
        <v>48</v>
      </c>
      <c r="B39" s="73">
        <f t="shared" si="1"/>
        <v>-132678</v>
      </c>
      <c r="C39" s="73">
        <f t="shared" si="2"/>
        <v>16292</v>
      </c>
      <c r="D39" s="70">
        <v>11716</v>
      </c>
      <c r="E39" s="73">
        <f t="shared" si="3"/>
        <v>4576</v>
      </c>
      <c r="F39" s="70">
        <v>4550</v>
      </c>
      <c r="G39" s="70">
        <v>26</v>
      </c>
      <c r="H39" s="73">
        <f t="shared" si="4"/>
        <v>148970</v>
      </c>
      <c r="I39" s="70">
        <v>36687</v>
      </c>
      <c r="J39" s="73">
        <f t="shared" si="5"/>
        <v>112283</v>
      </c>
      <c r="K39" s="70">
        <v>110861</v>
      </c>
      <c r="L39" s="70">
        <v>1422</v>
      </c>
      <c r="M39" s="37"/>
      <c r="N39" s="37"/>
      <c r="O39" s="37"/>
    </row>
    <row r="40" spans="1:15" s="38" customFormat="1" ht="21" customHeight="1" x14ac:dyDescent="0.2">
      <c r="A40" s="35" t="s">
        <v>49</v>
      </c>
      <c r="B40" s="36">
        <f t="shared" si="1"/>
        <v>-119907</v>
      </c>
      <c r="C40" s="36">
        <f t="shared" si="2"/>
        <v>11918</v>
      </c>
      <c r="D40" s="10">
        <v>7595</v>
      </c>
      <c r="E40" s="36">
        <f t="shared" si="3"/>
        <v>4323</v>
      </c>
      <c r="F40" s="10">
        <v>4310</v>
      </c>
      <c r="G40" s="10">
        <v>13</v>
      </c>
      <c r="H40" s="36">
        <f t="shared" si="4"/>
        <v>131825</v>
      </c>
      <c r="I40" s="10">
        <v>26838</v>
      </c>
      <c r="J40" s="36">
        <f t="shared" si="5"/>
        <v>104987</v>
      </c>
      <c r="K40" s="10">
        <v>104418</v>
      </c>
      <c r="L40" s="10">
        <v>569</v>
      </c>
      <c r="M40" s="37"/>
      <c r="N40" s="37"/>
      <c r="O40" s="37"/>
    </row>
    <row r="41" spans="1:15" s="38" customFormat="1" ht="21" customHeight="1" x14ac:dyDescent="0.2">
      <c r="A41" s="72" t="s">
        <v>50</v>
      </c>
      <c r="B41" s="74">
        <f t="shared" si="1"/>
        <v>-115088</v>
      </c>
      <c r="C41" s="74">
        <f t="shared" si="2"/>
        <v>10854</v>
      </c>
      <c r="D41" s="71">
        <v>7188</v>
      </c>
      <c r="E41" s="74">
        <f t="shared" si="3"/>
        <v>3666</v>
      </c>
      <c r="F41" s="71">
        <v>3553</v>
      </c>
      <c r="G41" s="71">
        <v>113</v>
      </c>
      <c r="H41" s="74">
        <f t="shared" si="4"/>
        <v>125942</v>
      </c>
      <c r="I41" s="71">
        <v>25324</v>
      </c>
      <c r="J41" s="74">
        <f t="shared" si="5"/>
        <v>100618</v>
      </c>
      <c r="K41" s="71">
        <v>100111</v>
      </c>
      <c r="L41" s="71">
        <v>507</v>
      </c>
      <c r="M41" s="37"/>
      <c r="N41" s="37"/>
      <c r="O41" s="37"/>
    </row>
    <row r="42" spans="1:15" s="38" customFormat="1" ht="21" customHeight="1" x14ac:dyDescent="0.2">
      <c r="A42" s="35" t="s">
        <v>51</v>
      </c>
      <c r="B42" s="36">
        <f t="shared" si="1"/>
        <v>-136522</v>
      </c>
      <c r="C42" s="36">
        <f t="shared" si="2"/>
        <v>12539</v>
      </c>
      <c r="D42" s="10">
        <v>8577</v>
      </c>
      <c r="E42" s="36">
        <f t="shared" si="3"/>
        <v>3962</v>
      </c>
      <c r="F42" s="10">
        <v>3870</v>
      </c>
      <c r="G42" s="10">
        <v>92</v>
      </c>
      <c r="H42" s="36">
        <f t="shared" si="4"/>
        <v>149061</v>
      </c>
      <c r="I42" s="10">
        <v>30687</v>
      </c>
      <c r="J42" s="36">
        <f t="shared" si="5"/>
        <v>118374</v>
      </c>
      <c r="K42" s="10">
        <v>118248</v>
      </c>
      <c r="L42" s="10">
        <v>126</v>
      </c>
      <c r="M42" s="37"/>
      <c r="N42" s="37"/>
      <c r="O42" s="37"/>
    </row>
    <row r="43" spans="1:15" s="38" customFormat="1" ht="21" customHeight="1" x14ac:dyDescent="0.2">
      <c r="A43" s="72" t="s">
        <v>52</v>
      </c>
      <c r="B43" s="73">
        <f t="shared" si="1"/>
        <v>-131123</v>
      </c>
      <c r="C43" s="73">
        <f t="shared" si="2"/>
        <v>11086</v>
      </c>
      <c r="D43" s="70">
        <v>7637</v>
      </c>
      <c r="E43" s="73">
        <f t="shared" si="3"/>
        <v>3449</v>
      </c>
      <c r="F43" s="70">
        <v>3389</v>
      </c>
      <c r="G43" s="70">
        <v>60</v>
      </c>
      <c r="H43" s="73">
        <f t="shared" si="4"/>
        <v>142209</v>
      </c>
      <c r="I43" s="70">
        <v>28865</v>
      </c>
      <c r="J43" s="73">
        <f t="shared" si="5"/>
        <v>113344</v>
      </c>
      <c r="K43" s="70">
        <v>113219</v>
      </c>
      <c r="L43" s="70">
        <v>125</v>
      </c>
      <c r="M43" s="37"/>
      <c r="N43" s="37"/>
      <c r="O43" s="37"/>
    </row>
    <row r="44" spans="1:15" s="38" customFormat="1" ht="21" customHeight="1" x14ac:dyDescent="0.2">
      <c r="A44" s="35" t="s">
        <v>53</v>
      </c>
      <c r="B44" s="36">
        <f t="shared" si="1"/>
        <v>-146036</v>
      </c>
      <c r="C44" s="36">
        <f t="shared" si="2"/>
        <v>12352</v>
      </c>
      <c r="D44" s="10">
        <v>8796</v>
      </c>
      <c r="E44" s="36">
        <f t="shared" si="3"/>
        <v>3556</v>
      </c>
      <c r="F44" s="10">
        <v>3550</v>
      </c>
      <c r="G44" s="10">
        <v>6</v>
      </c>
      <c r="H44" s="36">
        <f t="shared" si="4"/>
        <v>158388</v>
      </c>
      <c r="I44" s="10">
        <v>32758</v>
      </c>
      <c r="J44" s="36">
        <f t="shared" si="5"/>
        <v>125630</v>
      </c>
      <c r="K44" s="10">
        <v>125383</v>
      </c>
      <c r="L44" s="10">
        <v>247</v>
      </c>
      <c r="M44" s="37"/>
      <c r="N44" s="37"/>
      <c r="O44" s="37"/>
    </row>
    <row r="45" spans="1:15" s="38" customFormat="1" ht="21" customHeight="1" x14ac:dyDescent="0.2">
      <c r="A45" s="72" t="s">
        <v>54</v>
      </c>
      <c r="B45" s="74">
        <f t="shared" si="1"/>
        <v>-158016</v>
      </c>
      <c r="C45" s="74">
        <f t="shared" si="2"/>
        <v>13156</v>
      </c>
      <c r="D45" s="71">
        <v>9305</v>
      </c>
      <c r="E45" s="74">
        <f t="shared" si="3"/>
        <v>3851</v>
      </c>
      <c r="F45" s="71">
        <v>3732</v>
      </c>
      <c r="G45" s="71">
        <v>119</v>
      </c>
      <c r="H45" s="74">
        <f t="shared" si="4"/>
        <v>171172</v>
      </c>
      <c r="I45" s="71">
        <v>37027</v>
      </c>
      <c r="J45" s="74">
        <f t="shared" si="5"/>
        <v>134145</v>
      </c>
      <c r="K45" s="71">
        <v>133937</v>
      </c>
      <c r="L45" s="71">
        <v>208</v>
      </c>
      <c r="M45" s="37"/>
      <c r="N45" s="37"/>
      <c r="O45" s="37"/>
    </row>
    <row r="46" spans="1:15" s="38" customFormat="1" ht="21" customHeight="1" x14ac:dyDescent="0.2">
      <c r="A46" s="35" t="s">
        <v>55</v>
      </c>
      <c r="B46" s="36">
        <f t="shared" si="1"/>
        <v>-150635</v>
      </c>
      <c r="C46" s="36">
        <f t="shared" si="2"/>
        <v>14936</v>
      </c>
      <c r="D46" s="10">
        <v>10755</v>
      </c>
      <c r="E46" s="36">
        <f t="shared" si="3"/>
        <v>4181</v>
      </c>
      <c r="F46" s="10">
        <v>4159</v>
      </c>
      <c r="G46" s="10">
        <v>22</v>
      </c>
      <c r="H46" s="36">
        <f t="shared" si="4"/>
        <v>165571</v>
      </c>
      <c r="I46" s="10">
        <v>34849</v>
      </c>
      <c r="J46" s="36">
        <f t="shared" si="5"/>
        <v>130722</v>
      </c>
      <c r="K46" s="10">
        <v>130633</v>
      </c>
      <c r="L46" s="10">
        <v>89</v>
      </c>
      <c r="M46" s="37"/>
      <c r="N46" s="37"/>
      <c r="O46" s="37"/>
    </row>
    <row r="47" spans="1:15" s="38" customFormat="1" ht="21" customHeight="1" x14ac:dyDescent="0.2">
      <c r="A47" s="72" t="s">
        <v>56</v>
      </c>
      <c r="B47" s="73">
        <f t="shared" si="1"/>
        <v>-144521</v>
      </c>
      <c r="C47" s="73">
        <f t="shared" si="2"/>
        <v>14700</v>
      </c>
      <c r="D47" s="70">
        <v>10717</v>
      </c>
      <c r="E47" s="73">
        <f t="shared" si="3"/>
        <v>3983</v>
      </c>
      <c r="F47" s="70">
        <v>3948</v>
      </c>
      <c r="G47" s="70">
        <v>35</v>
      </c>
      <c r="H47" s="73">
        <f t="shared" si="4"/>
        <v>159221</v>
      </c>
      <c r="I47" s="70">
        <v>34135</v>
      </c>
      <c r="J47" s="73">
        <f t="shared" si="5"/>
        <v>125086</v>
      </c>
      <c r="K47" s="70">
        <v>125048</v>
      </c>
      <c r="L47" s="70">
        <v>38</v>
      </c>
      <c r="M47" s="37"/>
      <c r="N47" s="37"/>
      <c r="O47" s="37"/>
    </row>
    <row r="48" spans="1:15" s="38" customFormat="1" ht="21" customHeight="1" x14ac:dyDescent="0.2">
      <c r="A48" s="35" t="s">
        <v>57</v>
      </c>
      <c r="B48" s="36">
        <f t="shared" si="1"/>
        <v>-151266</v>
      </c>
      <c r="C48" s="36">
        <f t="shared" si="2"/>
        <v>16540</v>
      </c>
      <c r="D48" s="10">
        <v>12148</v>
      </c>
      <c r="E48" s="36">
        <f t="shared" si="3"/>
        <v>4392</v>
      </c>
      <c r="F48" s="10">
        <v>4363</v>
      </c>
      <c r="G48" s="10">
        <v>29</v>
      </c>
      <c r="H48" s="36">
        <f t="shared" si="4"/>
        <v>167806</v>
      </c>
      <c r="I48" s="10">
        <v>38408</v>
      </c>
      <c r="J48" s="36">
        <f t="shared" si="5"/>
        <v>129398</v>
      </c>
      <c r="K48" s="10">
        <v>129394</v>
      </c>
      <c r="L48" s="10">
        <v>4</v>
      </c>
      <c r="M48" s="37"/>
      <c r="N48" s="37"/>
      <c r="O48" s="37"/>
    </row>
    <row r="49" spans="1:15" s="38" customFormat="1" ht="21" customHeight="1" x14ac:dyDescent="0.2">
      <c r="A49" s="72" t="s">
        <v>58</v>
      </c>
      <c r="B49" s="74">
        <f t="shared" si="1"/>
        <v>-159435</v>
      </c>
      <c r="C49" s="74">
        <f t="shared" si="2"/>
        <v>16434</v>
      </c>
      <c r="D49" s="71">
        <v>11456</v>
      </c>
      <c r="E49" s="74">
        <f t="shared" si="3"/>
        <v>4978</v>
      </c>
      <c r="F49" s="71">
        <v>4876</v>
      </c>
      <c r="G49" s="71">
        <v>102</v>
      </c>
      <c r="H49" s="74">
        <f t="shared" si="4"/>
        <v>175869</v>
      </c>
      <c r="I49" s="71">
        <v>42209</v>
      </c>
      <c r="J49" s="74">
        <f t="shared" si="5"/>
        <v>133660</v>
      </c>
      <c r="K49" s="71">
        <v>133655</v>
      </c>
      <c r="L49" s="71">
        <v>5</v>
      </c>
      <c r="M49" s="37"/>
      <c r="N49" s="37"/>
      <c r="O49" s="37"/>
    </row>
    <row r="50" spans="1:15" s="38" customFormat="1" ht="21" customHeight="1" x14ac:dyDescent="0.2">
      <c r="A50" s="9" t="s">
        <v>124</v>
      </c>
      <c r="B50" s="36">
        <f t="shared" si="1"/>
        <v>-158731</v>
      </c>
      <c r="C50" s="36">
        <f t="shared" si="2"/>
        <v>18370</v>
      </c>
      <c r="D50" s="10">
        <v>12934</v>
      </c>
      <c r="E50" s="36">
        <f t="shared" si="3"/>
        <v>5436</v>
      </c>
      <c r="F50" s="10">
        <v>5349</v>
      </c>
      <c r="G50" s="10">
        <v>87</v>
      </c>
      <c r="H50" s="36">
        <f t="shared" si="4"/>
        <v>177101</v>
      </c>
      <c r="I50" s="10">
        <v>43938</v>
      </c>
      <c r="J50" s="36">
        <f t="shared" si="5"/>
        <v>133163</v>
      </c>
      <c r="K50" s="10">
        <v>133160</v>
      </c>
      <c r="L50" s="10">
        <v>3</v>
      </c>
      <c r="M50" s="37"/>
      <c r="N50" s="37"/>
      <c r="O50" s="37"/>
    </row>
    <row r="51" spans="1:15" s="38" customFormat="1" ht="21" customHeight="1" x14ac:dyDescent="0.2">
      <c r="A51" s="69" t="s">
        <v>125</v>
      </c>
      <c r="B51" s="73">
        <f t="shared" si="1"/>
        <v>-161231</v>
      </c>
      <c r="C51" s="73">
        <f t="shared" si="2"/>
        <v>23159</v>
      </c>
      <c r="D51" s="70">
        <v>15742</v>
      </c>
      <c r="E51" s="73">
        <f t="shared" si="3"/>
        <v>7417</v>
      </c>
      <c r="F51" s="70">
        <v>7161</v>
      </c>
      <c r="G51" s="70">
        <v>256</v>
      </c>
      <c r="H51" s="73">
        <f t="shared" si="4"/>
        <v>184390</v>
      </c>
      <c r="I51" s="70">
        <v>45435</v>
      </c>
      <c r="J51" s="73">
        <f t="shared" si="5"/>
        <v>138955</v>
      </c>
      <c r="K51" s="70">
        <v>138953</v>
      </c>
      <c r="L51" s="70">
        <v>2</v>
      </c>
      <c r="M51" s="37"/>
      <c r="N51" s="37"/>
      <c r="O51" s="37"/>
    </row>
    <row r="52" spans="1:15" s="38" customFormat="1" ht="21" customHeight="1" x14ac:dyDescent="0.2">
      <c r="A52" s="9" t="s">
        <v>126</v>
      </c>
      <c r="B52" s="36">
        <f t="shared" si="1"/>
        <v>-154006</v>
      </c>
      <c r="C52" s="36">
        <f t="shared" si="2"/>
        <v>22961</v>
      </c>
      <c r="D52" s="10">
        <v>15262</v>
      </c>
      <c r="E52" s="36">
        <f t="shared" si="3"/>
        <v>7699</v>
      </c>
      <c r="F52" s="10">
        <v>7558</v>
      </c>
      <c r="G52" s="10">
        <v>141</v>
      </c>
      <c r="H52" s="36">
        <f t="shared" si="4"/>
        <v>176967</v>
      </c>
      <c r="I52" s="10">
        <v>46313</v>
      </c>
      <c r="J52" s="36">
        <f t="shared" si="5"/>
        <v>130654</v>
      </c>
      <c r="K52" s="10">
        <v>130652</v>
      </c>
      <c r="L52" s="10">
        <v>2</v>
      </c>
      <c r="M52" s="37"/>
      <c r="N52" s="37"/>
      <c r="O52" s="37"/>
    </row>
    <row r="53" spans="1:15" s="38" customFormat="1" ht="21" customHeight="1" x14ac:dyDescent="0.2">
      <c r="A53" s="69" t="s">
        <v>127</v>
      </c>
      <c r="B53" s="74">
        <f t="shared" si="1"/>
        <v>-142843</v>
      </c>
      <c r="C53" s="74">
        <f t="shared" si="2"/>
        <v>20576</v>
      </c>
      <c r="D53" s="71">
        <v>12589</v>
      </c>
      <c r="E53" s="74">
        <f t="shared" si="3"/>
        <v>7987</v>
      </c>
      <c r="F53" s="71">
        <v>7864</v>
      </c>
      <c r="G53" s="71">
        <v>123</v>
      </c>
      <c r="H53" s="74">
        <f t="shared" si="4"/>
        <v>163419</v>
      </c>
      <c r="I53" s="71">
        <v>38390</v>
      </c>
      <c r="J53" s="74">
        <f t="shared" si="5"/>
        <v>125029</v>
      </c>
      <c r="K53" s="71">
        <v>125028</v>
      </c>
      <c r="L53" s="71">
        <v>1</v>
      </c>
      <c r="M53" s="37"/>
      <c r="N53" s="37"/>
      <c r="O53" s="37"/>
    </row>
    <row r="54" spans="1:15" s="38" customFormat="1" ht="21" customHeight="1" x14ac:dyDescent="0.2">
      <c r="A54" s="9" t="s">
        <v>131</v>
      </c>
      <c r="B54" s="36">
        <f t="shared" ref="B54:B57" si="6">+C54-H54</f>
        <v>-135501</v>
      </c>
      <c r="C54" s="36">
        <f t="shared" ref="C54:C57" si="7">+D54+E54</f>
        <v>21482</v>
      </c>
      <c r="D54" s="10">
        <v>13997</v>
      </c>
      <c r="E54" s="36">
        <f t="shared" ref="E54:E57" si="8">+F54+G54</f>
        <v>7485</v>
      </c>
      <c r="F54" s="10">
        <v>7342</v>
      </c>
      <c r="G54" s="10">
        <v>143</v>
      </c>
      <c r="H54" s="36">
        <f t="shared" ref="H54:H57" si="9">+I54+J54</f>
        <v>156983</v>
      </c>
      <c r="I54" s="10">
        <v>38118</v>
      </c>
      <c r="J54" s="36">
        <f t="shared" ref="J54:J57" si="10">+K54+L54</f>
        <v>118865</v>
      </c>
      <c r="K54" s="10">
        <v>118863</v>
      </c>
      <c r="L54" s="10">
        <v>2</v>
      </c>
      <c r="M54" s="37"/>
      <c r="N54" s="37"/>
      <c r="O54" s="37"/>
    </row>
    <row r="55" spans="1:15" s="38" customFormat="1" ht="21" customHeight="1" x14ac:dyDescent="0.2">
      <c r="A55" s="69" t="s">
        <v>132</v>
      </c>
      <c r="B55" s="73">
        <f t="shared" si="6"/>
        <v>-131114</v>
      </c>
      <c r="C55" s="73">
        <f t="shared" si="7"/>
        <v>24654</v>
      </c>
      <c r="D55" s="70">
        <v>16990</v>
      </c>
      <c r="E55" s="73">
        <f t="shared" si="8"/>
        <v>7664</v>
      </c>
      <c r="F55" s="70">
        <v>7547</v>
      </c>
      <c r="G55" s="70">
        <v>117</v>
      </c>
      <c r="H55" s="73">
        <f t="shared" si="9"/>
        <v>155768</v>
      </c>
      <c r="I55" s="70">
        <v>39721</v>
      </c>
      <c r="J55" s="73">
        <f t="shared" si="10"/>
        <v>116047</v>
      </c>
      <c r="K55" s="70">
        <v>116044</v>
      </c>
      <c r="L55" s="70">
        <v>3</v>
      </c>
      <c r="M55" s="37"/>
      <c r="N55" s="37"/>
      <c r="O55" s="37"/>
    </row>
    <row r="56" spans="1:15" s="38" customFormat="1" ht="21" customHeight="1" x14ac:dyDescent="0.2">
      <c r="A56" s="9" t="s">
        <v>133</v>
      </c>
      <c r="B56" s="36">
        <f t="shared" si="6"/>
        <v>-127546</v>
      </c>
      <c r="C56" s="36">
        <f t="shared" si="7"/>
        <v>27356</v>
      </c>
      <c r="D56" s="10">
        <v>18841</v>
      </c>
      <c r="E56" s="36">
        <f t="shared" si="8"/>
        <v>8515</v>
      </c>
      <c r="F56" s="10">
        <v>8476</v>
      </c>
      <c r="G56" s="10">
        <v>39</v>
      </c>
      <c r="H56" s="36">
        <f t="shared" si="9"/>
        <v>154902</v>
      </c>
      <c r="I56" s="10">
        <v>36647</v>
      </c>
      <c r="J56" s="36">
        <f t="shared" si="10"/>
        <v>118255</v>
      </c>
      <c r="K56" s="10">
        <v>118254</v>
      </c>
      <c r="L56" s="10">
        <v>1</v>
      </c>
      <c r="M56" s="37"/>
      <c r="N56" s="37"/>
      <c r="O56" s="37"/>
    </row>
    <row r="57" spans="1:15" s="38" customFormat="1" ht="21" customHeight="1" x14ac:dyDescent="0.2">
      <c r="A57" s="69" t="s">
        <v>134</v>
      </c>
      <c r="B57" s="74">
        <f t="shared" si="6"/>
        <v>-120120</v>
      </c>
      <c r="C57" s="74">
        <f t="shared" si="7"/>
        <v>33288</v>
      </c>
      <c r="D57" s="71">
        <v>22899</v>
      </c>
      <c r="E57" s="74">
        <f t="shared" si="8"/>
        <v>10389</v>
      </c>
      <c r="F57" s="71">
        <v>10351</v>
      </c>
      <c r="G57" s="71">
        <v>38</v>
      </c>
      <c r="H57" s="74">
        <f t="shared" si="9"/>
        <v>153408</v>
      </c>
      <c r="I57" s="71">
        <v>37138</v>
      </c>
      <c r="J57" s="74">
        <f t="shared" si="10"/>
        <v>116270</v>
      </c>
      <c r="K57" s="71">
        <v>116269</v>
      </c>
      <c r="L57" s="71">
        <v>1</v>
      </c>
      <c r="M57" s="37"/>
      <c r="N57" s="37"/>
      <c r="O57" s="37"/>
    </row>
    <row r="58" spans="1:15" s="38" customFormat="1" ht="21" customHeight="1" x14ac:dyDescent="0.2">
      <c r="A58" s="9" t="s">
        <v>135</v>
      </c>
      <c r="B58" s="36">
        <f t="shared" ref="B58:B61" si="11">+C58-H58</f>
        <v>-120094</v>
      </c>
      <c r="C58" s="36">
        <f t="shared" ref="C58:C61" si="12">+D58+E58</f>
        <v>33805</v>
      </c>
      <c r="D58" s="10">
        <v>23173</v>
      </c>
      <c r="E58" s="36">
        <f t="shared" ref="E58:E61" si="13">+F58+G58</f>
        <v>10632</v>
      </c>
      <c r="F58" s="10">
        <v>10583</v>
      </c>
      <c r="G58" s="10">
        <v>49</v>
      </c>
      <c r="H58" s="36">
        <f t="shared" ref="H58:H61" si="14">+I58+J58</f>
        <v>153899</v>
      </c>
      <c r="I58" s="10">
        <v>40617</v>
      </c>
      <c r="J58" s="36">
        <f t="shared" ref="J58:J61" si="15">+K58+L58</f>
        <v>113282</v>
      </c>
      <c r="K58" s="10">
        <v>113268</v>
      </c>
      <c r="L58" s="10">
        <v>14</v>
      </c>
      <c r="M58" s="37"/>
      <c r="N58" s="37"/>
      <c r="O58" s="37"/>
    </row>
    <row r="59" spans="1:15" s="38" customFormat="1" ht="21" customHeight="1" x14ac:dyDescent="0.2">
      <c r="A59" s="69" t="s">
        <v>136</v>
      </c>
      <c r="B59" s="73">
        <f t="shared" si="11"/>
        <v>-117405</v>
      </c>
      <c r="C59" s="73">
        <f t="shared" si="12"/>
        <v>34948</v>
      </c>
      <c r="D59" s="70">
        <v>23824</v>
      </c>
      <c r="E59" s="73">
        <f t="shared" si="13"/>
        <v>11124</v>
      </c>
      <c r="F59" s="70">
        <v>11063</v>
      </c>
      <c r="G59" s="70">
        <v>61</v>
      </c>
      <c r="H59" s="73">
        <f t="shared" si="14"/>
        <v>152353</v>
      </c>
      <c r="I59" s="70">
        <v>37240</v>
      </c>
      <c r="J59" s="73">
        <f t="shared" si="15"/>
        <v>115113</v>
      </c>
      <c r="K59" s="70">
        <v>115102</v>
      </c>
      <c r="L59" s="70">
        <v>11</v>
      </c>
      <c r="M59" s="37"/>
      <c r="N59" s="37"/>
      <c r="O59" s="37"/>
    </row>
    <row r="60" spans="1:15" s="38" customFormat="1" ht="21" customHeight="1" x14ac:dyDescent="0.2">
      <c r="A60" s="9" t="s">
        <v>137</v>
      </c>
      <c r="B60" s="36">
        <f t="shared" si="11"/>
        <v>-121270</v>
      </c>
      <c r="C60" s="36">
        <f t="shared" si="12"/>
        <v>35940</v>
      </c>
      <c r="D60" s="10">
        <v>24427</v>
      </c>
      <c r="E60" s="36">
        <f t="shared" si="13"/>
        <v>11513</v>
      </c>
      <c r="F60" s="10">
        <v>11408</v>
      </c>
      <c r="G60" s="10">
        <v>105</v>
      </c>
      <c r="H60" s="36">
        <f t="shared" si="14"/>
        <v>157210</v>
      </c>
      <c r="I60" s="10">
        <v>38134</v>
      </c>
      <c r="J60" s="36">
        <f t="shared" si="15"/>
        <v>119076</v>
      </c>
      <c r="K60" s="10">
        <v>119075</v>
      </c>
      <c r="L60" s="10">
        <v>1</v>
      </c>
      <c r="M60" s="37"/>
      <c r="N60" s="37"/>
      <c r="O60" s="37"/>
    </row>
    <row r="61" spans="1:15" s="38" customFormat="1" ht="21" customHeight="1" x14ac:dyDescent="0.2">
      <c r="A61" s="69" t="s">
        <v>138</v>
      </c>
      <c r="B61" s="74">
        <f t="shared" si="11"/>
        <v>-117565</v>
      </c>
      <c r="C61" s="74">
        <f t="shared" si="12"/>
        <v>27286</v>
      </c>
      <c r="D61" s="71">
        <v>16975</v>
      </c>
      <c r="E61" s="74">
        <f t="shared" si="13"/>
        <v>10311</v>
      </c>
      <c r="F61" s="71">
        <v>10280</v>
      </c>
      <c r="G61" s="71">
        <v>31</v>
      </c>
      <c r="H61" s="74">
        <f t="shared" si="14"/>
        <v>144851</v>
      </c>
      <c r="I61" s="71">
        <v>35160</v>
      </c>
      <c r="J61" s="74">
        <f t="shared" si="15"/>
        <v>109691</v>
      </c>
      <c r="K61" s="71">
        <v>109688</v>
      </c>
      <c r="L61" s="71">
        <v>3</v>
      </c>
      <c r="M61" s="37"/>
      <c r="N61" s="37"/>
      <c r="O61" s="37"/>
    </row>
    <row r="62" spans="1:15" s="38" customFormat="1" ht="21" customHeight="1" x14ac:dyDescent="0.2">
      <c r="A62" s="9" t="s">
        <v>139</v>
      </c>
      <c r="B62" s="36">
        <f t="shared" ref="B62:B69" si="16">+C62-H62</f>
        <v>-125206</v>
      </c>
      <c r="C62" s="36">
        <f t="shared" ref="C62:C69" si="17">+D62+E62</f>
        <v>32167</v>
      </c>
      <c r="D62" s="10">
        <v>20661</v>
      </c>
      <c r="E62" s="36">
        <f t="shared" ref="E62:E69" si="18">+F62+G62</f>
        <v>11506</v>
      </c>
      <c r="F62" s="10">
        <v>11389</v>
      </c>
      <c r="G62" s="10">
        <v>117</v>
      </c>
      <c r="H62" s="36">
        <f t="shared" ref="H62:H69" si="19">+I62+J62</f>
        <v>157373</v>
      </c>
      <c r="I62" s="10">
        <v>41825</v>
      </c>
      <c r="J62" s="36">
        <f t="shared" ref="J62:J69" si="20">+K62+L62</f>
        <v>115548</v>
      </c>
      <c r="K62" s="10">
        <v>115526</v>
      </c>
      <c r="L62" s="10">
        <v>22</v>
      </c>
      <c r="M62" s="37"/>
      <c r="N62" s="37"/>
      <c r="O62" s="37"/>
    </row>
    <row r="63" spans="1:15" s="38" customFormat="1" ht="21" customHeight="1" x14ac:dyDescent="0.2">
      <c r="A63" s="69" t="s">
        <v>140</v>
      </c>
      <c r="B63" s="73">
        <f t="shared" si="16"/>
        <v>-138676</v>
      </c>
      <c r="C63" s="73">
        <f t="shared" si="17"/>
        <v>33056</v>
      </c>
      <c r="D63" s="70">
        <v>21106</v>
      </c>
      <c r="E63" s="73">
        <f t="shared" si="18"/>
        <v>11950</v>
      </c>
      <c r="F63" s="70">
        <v>11638</v>
      </c>
      <c r="G63" s="70">
        <v>312</v>
      </c>
      <c r="H63" s="73">
        <f t="shared" si="19"/>
        <v>171732</v>
      </c>
      <c r="I63" s="70">
        <v>47142</v>
      </c>
      <c r="J63" s="73">
        <f t="shared" si="20"/>
        <v>124590</v>
      </c>
      <c r="K63" s="70">
        <v>124567</v>
      </c>
      <c r="L63" s="70">
        <v>23</v>
      </c>
      <c r="M63" s="37"/>
      <c r="N63" s="37"/>
      <c r="O63" s="37"/>
    </row>
    <row r="64" spans="1:15" s="38" customFormat="1" ht="21" customHeight="1" x14ac:dyDescent="0.2">
      <c r="A64" s="9" t="s">
        <v>141</v>
      </c>
      <c r="B64" s="36">
        <f t="shared" si="16"/>
        <v>-142304</v>
      </c>
      <c r="C64" s="36">
        <f t="shared" si="17"/>
        <v>35033</v>
      </c>
      <c r="D64" s="10">
        <v>22752</v>
      </c>
      <c r="E64" s="36">
        <f t="shared" si="18"/>
        <v>12281</v>
      </c>
      <c r="F64" s="10">
        <v>12188</v>
      </c>
      <c r="G64" s="10">
        <v>93</v>
      </c>
      <c r="H64" s="36">
        <f t="shared" si="19"/>
        <v>177337</v>
      </c>
      <c r="I64" s="10">
        <v>50208</v>
      </c>
      <c r="J64" s="36">
        <f t="shared" si="20"/>
        <v>127129</v>
      </c>
      <c r="K64" s="10">
        <v>127121</v>
      </c>
      <c r="L64" s="10">
        <v>8</v>
      </c>
      <c r="M64" s="37"/>
      <c r="N64" s="37"/>
      <c r="O64" s="37"/>
    </row>
    <row r="65" spans="1:15" s="38" customFormat="1" ht="21" customHeight="1" x14ac:dyDescent="0.2">
      <c r="A65" s="69" t="s">
        <v>142</v>
      </c>
      <c r="B65" s="74">
        <f t="shared" si="16"/>
        <v>-153595</v>
      </c>
      <c r="C65" s="74">
        <f t="shared" si="17"/>
        <v>35524</v>
      </c>
      <c r="D65" s="71">
        <v>22565</v>
      </c>
      <c r="E65" s="74">
        <f t="shared" si="18"/>
        <v>12959</v>
      </c>
      <c r="F65" s="71">
        <v>12912</v>
      </c>
      <c r="G65" s="71">
        <v>47</v>
      </c>
      <c r="H65" s="74">
        <f t="shared" si="19"/>
        <v>189119</v>
      </c>
      <c r="I65" s="71">
        <v>57703</v>
      </c>
      <c r="J65" s="74">
        <f t="shared" si="20"/>
        <v>131416</v>
      </c>
      <c r="K65" s="71">
        <v>131410</v>
      </c>
      <c r="L65" s="71">
        <v>6</v>
      </c>
      <c r="M65" s="37"/>
      <c r="N65" s="37"/>
      <c r="O65" s="37"/>
    </row>
    <row r="66" spans="1:15" s="38" customFormat="1" ht="21" customHeight="1" x14ac:dyDescent="0.2">
      <c r="A66" s="35" t="s">
        <v>143</v>
      </c>
      <c r="B66" s="36">
        <f t="shared" si="16"/>
        <v>-148715</v>
      </c>
      <c r="C66" s="36">
        <f t="shared" si="17"/>
        <v>40284</v>
      </c>
      <c r="D66" s="36">
        <v>25828</v>
      </c>
      <c r="E66" s="36">
        <f t="shared" si="18"/>
        <v>14456</v>
      </c>
      <c r="F66" s="36">
        <v>14440</v>
      </c>
      <c r="G66" s="36">
        <v>16</v>
      </c>
      <c r="H66" s="36">
        <f t="shared" si="19"/>
        <v>188999</v>
      </c>
      <c r="I66" s="36">
        <v>55331</v>
      </c>
      <c r="J66" s="36">
        <f t="shared" si="20"/>
        <v>133668</v>
      </c>
      <c r="K66" s="36">
        <v>133658</v>
      </c>
      <c r="L66" s="36">
        <v>10</v>
      </c>
      <c r="M66" s="36"/>
      <c r="N66" s="37"/>
      <c r="O66" s="37"/>
    </row>
    <row r="67" spans="1:15" s="38" customFormat="1" ht="21" customHeight="1" x14ac:dyDescent="0.2">
      <c r="A67" s="72" t="s">
        <v>144</v>
      </c>
      <c r="B67" s="73">
        <f t="shared" si="16"/>
        <v>-133931</v>
      </c>
      <c r="C67" s="73">
        <f t="shared" si="17"/>
        <v>37814</v>
      </c>
      <c r="D67" s="73">
        <v>24032</v>
      </c>
      <c r="E67" s="73">
        <f t="shared" si="18"/>
        <v>13782</v>
      </c>
      <c r="F67" s="73">
        <v>13658</v>
      </c>
      <c r="G67" s="73">
        <v>124</v>
      </c>
      <c r="H67" s="73">
        <f t="shared" si="19"/>
        <v>171745</v>
      </c>
      <c r="I67" s="73">
        <v>50462</v>
      </c>
      <c r="J67" s="73">
        <f t="shared" si="20"/>
        <v>121283</v>
      </c>
      <c r="K67" s="73">
        <v>121279</v>
      </c>
      <c r="L67" s="73">
        <v>4</v>
      </c>
      <c r="M67" s="36"/>
      <c r="N67" s="37"/>
      <c r="O67" s="37"/>
    </row>
    <row r="68" spans="1:15" s="38" customFormat="1" ht="21" customHeight="1" x14ac:dyDescent="0.2">
      <c r="A68" s="35" t="s">
        <v>145</v>
      </c>
      <c r="B68" s="36">
        <f t="shared" si="16"/>
        <v>-135286</v>
      </c>
      <c r="C68" s="36">
        <f t="shared" si="17"/>
        <v>39021</v>
      </c>
      <c r="D68" s="36">
        <v>24435</v>
      </c>
      <c r="E68" s="36">
        <f t="shared" si="18"/>
        <v>14586</v>
      </c>
      <c r="F68" s="36">
        <v>14331</v>
      </c>
      <c r="G68" s="36">
        <v>255</v>
      </c>
      <c r="H68" s="36">
        <f t="shared" si="19"/>
        <v>174307</v>
      </c>
      <c r="I68" s="36">
        <v>53707</v>
      </c>
      <c r="J68" s="36">
        <f t="shared" si="20"/>
        <v>120600</v>
      </c>
      <c r="K68" s="36">
        <v>120593</v>
      </c>
      <c r="L68" s="36">
        <v>7</v>
      </c>
      <c r="M68" s="36"/>
      <c r="N68" s="37"/>
      <c r="O68" s="37"/>
    </row>
    <row r="69" spans="1:15" s="38" customFormat="1" ht="21" customHeight="1" x14ac:dyDescent="0.2">
      <c r="A69" s="72" t="s">
        <v>146</v>
      </c>
      <c r="B69" s="74">
        <f t="shared" si="16"/>
        <v>-134965</v>
      </c>
      <c r="C69" s="74">
        <f t="shared" si="17"/>
        <v>35542</v>
      </c>
      <c r="D69" s="74">
        <v>21033</v>
      </c>
      <c r="E69" s="74">
        <f t="shared" si="18"/>
        <v>14509</v>
      </c>
      <c r="F69" s="74">
        <v>14434</v>
      </c>
      <c r="G69" s="74">
        <v>75</v>
      </c>
      <c r="H69" s="74">
        <f t="shared" si="19"/>
        <v>170507</v>
      </c>
      <c r="I69" s="74">
        <v>51360</v>
      </c>
      <c r="J69" s="74">
        <f t="shared" si="20"/>
        <v>119147</v>
      </c>
      <c r="K69" s="74">
        <v>119137</v>
      </c>
      <c r="L69" s="74">
        <v>10</v>
      </c>
      <c r="M69" s="36"/>
      <c r="N69" s="37"/>
      <c r="O69" s="37"/>
    </row>
    <row r="70" spans="1:15" s="38" customFormat="1" ht="21" customHeight="1" x14ac:dyDescent="0.2">
      <c r="A70" s="35" t="s">
        <v>148</v>
      </c>
      <c r="B70" s="36">
        <f t="shared" ref="B70:B73" si="21">+C70-H70</f>
        <v>-125827</v>
      </c>
      <c r="C70" s="36">
        <f t="shared" ref="C70:C73" si="22">+D70+E70</f>
        <v>36345</v>
      </c>
      <c r="D70" s="36">
        <v>20678</v>
      </c>
      <c r="E70" s="36">
        <f t="shared" ref="E70:E73" si="23">+F70+G70</f>
        <v>15667</v>
      </c>
      <c r="F70" s="36">
        <v>15534</v>
      </c>
      <c r="G70" s="36">
        <v>133</v>
      </c>
      <c r="H70" s="36">
        <f t="shared" ref="H70:H73" si="24">+I70+J70</f>
        <v>162172</v>
      </c>
      <c r="I70" s="36">
        <v>47934</v>
      </c>
      <c r="J70" s="36">
        <f t="shared" ref="J70:J73" si="25">+K70+L70</f>
        <v>114238</v>
      </c>
      <c r="K70" s="36">
        <v>114227</v>
      </c>
      <c r="L70" s="36">
        <v>11</v>
      </c>
      <c r="M70" s="36"/>
      <c r="N70" s="37"/>
      <c r="O70" s="37"/>
    </row>
    <row r="71" spans="1:15" s="38" customFormat="1" ht="21" customHeight="1" x14ac:dyDescent="0.2">
      <c r="A71" s="72" t="s">
        <v>149</v>
      </c>
      <c r="B71" s="73">
        <f t="shared" si="21"/>
        <v>-128614</v>
      </c>
      <c r="C71" s="73">
        <f t="shared" si="22"/>
        <v>37057</v>
      </c>
      <c r="D71" s="73">
        <v>21051</v>
      </c>
      <c r="E71" s="73">
        <f t="shared" si="23"/>
        <v>16006</v>
      </c>
      <c r="F71" s="73">
        <v>15870</v>
      </c>
      <c r="G71" s="73">
        <v>136</v>
      </c>
      <c r="H71" s="73">
        <f t="shared" si="24"/>
        <v>165671</v>
      </c>
      <c r="I71" s="73">
        <v>49024</v>
      </c>
      <c r="J71" s="73">
        <f t="shared" si="25"/>
        <v>116647</v>
      </c>
      <c r="K71" s="73">
        <v>116637</v>
      </c>
      <c r="L71" s="73">
        <v>10</v>
      </c>
      <c r="M71" s="36"/>
      <c r="N71" s="37"/>
      <c r="O71" s="37"/>
    </row>
    <row r="72" spans="1:15" s="38" customFormat="1" ht="21" customHeight="1" x14ac:dyDescent="0.2">
      <c r="A72" s="35" t="s">
        <v>150</v>
      </c>
      <c r="B72" s="36">
        <f t="shared" si="21"/>
        <v>-117153</v>
      </c>
      <c r="C72" s="36">
        <f t="shared" si="22"/>
        <v>35440</v>
      </c>
      <c r="D72" s="36">
        <v>20610</v>
      </c>
      <c r="E72" s="36">
        <f t="shared" si="23"/>
        <v>14830</v>
      </c>
      <c r="F72" s="36">
        <v>14745</v>
      </c>
      <c r="G72" s="36">
        <v>85</v>
      </c>
      <c r="H72" s="36">
        <f t="shared" si="24"/>
        <v>152593</v>
      </c>
      <c r="I72" s="36">
        <v>44591</v>
      </c>
      <c r="J72" s="36">
        <f t="shared" si="25"/>
        <v>108002</v>
      </c>
      <c r="K72" s="36">
        <v>107993</v>
      </c>
      <c r="L72" s="36">
        <v>9</v>
      </c>
      <c r="M72" s="36"/>
      <c r="N72" s="37"/>
      <c r="O72" s="37"/>
    </row>
    <row r="73" spans="1:15" s="38" customFormat="1" ht="21" customHeight="1" x14ac:dyDescent="0.2">
      <c r="A73" s="72" t="s">
        <v>151</v>
      </c>
      <c r="B73" s="74">
        <f t="shared" si="21"/>
        <v>-116484</v>
      </c>
      <c r="C73" s="74">
        <f t="shared" si="22"/>
        <v>38133</v>
      </c>
      <c r="D73" s="74">
        <v>22727</v>
      </c>
      <c r="E73" s="74">
        <f t="shared" si="23"/>
        <v>15406</v>
      </c>
      <c r="F73" s="74">
        <v>15324</v>
      </c>
      <c r="G73" s="74">
        <v>82</v>
      </c>
      <c r="H73" s="74">
        <f t="shared" si="24"/>
        <v>154617</v>
      </c>
      <c r="I73" s="74">
        <v>47226</v>
      </c>
      <c r="J73" s="74">
        <f t="shared" si="25"/>
        <v>107391</v>
      </c>
      <c r="K73" s="74">
        <v>107380</v>
      </c>
      <c r="L73" s="74">
        <v>11</v>
      </c>
      <c r="M73" s="36"/>
      <c r="N73" s="37"/>
      <c r="O73" s="37"/>
    </row>
    <row r="74" spans="1:15" s="38" customFormat="1" ht="21" customHeight="1" x14ac:dyDescent="0.2">
      <c r="A74" s="35" t="s">
        <v>152</v>
      </c>
      <c r="B74" s="36">
        <f t="shared" ref="B74:B77" si="26">+C74-H74</f>
        <v>-105965</v>
      </c>
      <c r="C74" s="36">
        <f t="shared" ref="C74:C77" si="27">+D74+E74</f>
        <v>31641</v>
      </c>
      <c r="D74" s="36">
        <v>17300</v>
      </c>
      <c r="E74" s="36">
        <f t="shared" ref="E74:E77" si="28">+F74+G74</f>
        <v>14341</v>
      </c>
      <c r="F74" s="36">
        <v>14317</v>
      </c>
      <c r="G74" s="36">
        <v>24</v>
      </c>
      <c r="H74" s="36">
        <f t="shared" ref="H74:H77" si="29">+I74+J74</f>
        <v>137606</v>
      </c>
      <c r="I74" s="36">
        <v>35350</v>
      </c>
      <c r="J74" s="36">
        <f t="shared" ref="J74:J77" si="30">+K74+L74</f>
        <v>102256</v>
      </c>
      <c r="K74" s="36">
        <v>101941</v>
      </c>
      <c r="L74" s="36">
        <v>315</v>
      </c>
      <c r="M74" s="36"/>
      <c r="N74" s="37"/>
      <c r="O74" s="37"/>
    </row>
    <row r="75" spans="1:15" s="38" customFormat="1" ht="21" customHeight="1" x14ac:dyDescent="0.2">
      <c r="A75" s="72" t="s">
        <v>153</v>
      </c>
      <c r="B75" s="73">
        <f t="shared" si="26"/>
        <v>-99833</v>
      </c>
      <c r="C75" s="73">
        <f t="shared" si="27"/>
        <v>36995</v>
      </c>
      <c r="D75" s="73">
        <v>20582</v>
      </c>
      <c r="E75" s="73">
        <f t="shared" si="28"/>
        <v>16413</v>
      </c>
      <c r="F75" s="73">
        <v>16237</v>
      </c>
      <c r="G75" s="73">
        <v>176</v>
      </c>
      <c r="H75" s="73">
        <f t="shared" si="29"/>
        <v>136828</v>
      </c>
      <c r="I75" s="73">
        <v>39155</v>
      </c>
      <c r="J75" s="73">
        <f t="shared" si="30"/>
        <v>97673</v>
      </c>
      <c r="K75" s="73">
        <v>97337</v>
      </c>
      <c r="L75" s="73">
        <v>336</v>
      </c>
      <c r="M75" s="36"/>
      <c r="N75" s="37"/>
      <c r="O75" s="37"/>
    </row>
    <row r="76" spans="1:15" s="38" customFormat="1" ht="21" customHeight="1" x14ac:dyDescent="0.2">
      <c r="A76" s="35" t="s">
        <v>154</v>
      </c>
      <c r="B76" s="36">
        <f t="shared" si="26"/>
        <v>-102307</v>
      </c>
      <c r="C76" s="36">
        <f t="shared" si="27"/>
        <v>39609</v>
      </c>
      <c r="D76" s="36">
        <v>22209</v>
      </c>
      <c r="E76" s="36">
        <f t="shared" si="28"/>
        <v>17400</v>
      </c>
      <c r="F76" s="36">
        <v>17319</v>
      </c>
      <c r="G76" s="36">
        <v>81</v>
      </c>
      <c r="H76" s="36">
        <f t="shared" si="29"/>
        <v>141916</v>
      </c>
      <c r="I76" s="36">
        <v>40360</v>
      </c>
      <c r="J76" s="36">
        <f t="shared" si="30"/>
        <v>101556</v>
      </c>
      <c r="K76" s="36">
        <v>101224</v>
      </c>
      <c r="L76" s="36">
        <v>332</v>
      </c>
      <c r="M76" s="36"/>
      <c r="N76" s="37"/>
      <c r="O76" s="37"/>
    </row>
    <row r="77" spans="1:15" s="38" customFormat="1" ht="21" customHeight="1" x14ac:dyDescent="0.2">
      <c r="A77" s="72" t="s">
        <v>155</v>
      </c>
      <c r="B77" s="74">
        <f t="shared" si="26"/>
        <v>-112634</v>
      </c>
      <c r="C77" s="74">
        <f t="shared" si="27"/>
        <v>36403</v>
      </c>
      <c r="D77" s="74">
        <v>17115</v>
      </c>
      <c r="E77" s="74">
        <f t="shared" si="28"/>
        <v>19288</v>
      </c>
      <c r="F77" s="74">
        <v>19222</v>
      </c>
      <c r="G77" s="74">
        <v>66</v>
      </c>
      <c r="H77" s="74">
        <f t="shared" si="29"/>
        <v>149037</v>
      </c>
      <c r="I77" s="74">
        <v>42950</v>
      </c>
      <c r="J77" s="74">
        <f t="shared" si="30"/>
        <v>106087</v>
      </c>
      <c r="K77" s="74">
        <v>105806</v>
      </c>
      <c r="L77" s="74">
        <v>281</v>
      </c>
      <c r="M77" s="36"/>
      <c r="N77" s="37"/>
      <c r="O77" s="37"/>
    </row>
    <row r="78" spans="1:15" s="38" customFormat="1" ht="21" customHeight="1" x14ac:dyDescent="0.2">
      <c r="A78" s="35" t="s">
        <v>157</v>
      </c>
      <c r="B78" s="36">
        <f t="shared" ref="B78:B81" si="31">+C78-H78</f>
        <v>-99940</v>
      </c>
      <c r="C78" s="36">
        <f t="shared" ref="C78:C81" si="32">+D78+E78</f>
        <v>38396</v>
      </c>
      <c r="D78" s="36">
        <v>18746</v>
      </c>
      <c r="E78" s="36">
        <f t="shared" ref="E78:E81" si="33">+F78+G78</f>
        <v>19650</v>
      </c>
      <c r="F78" s="36">
        <v>19622</v>
      </c>
      <c r="G78" s="36">
        <v>28</v>
      </c>
      <c r="H78" s="36">
        <f t="shared" ref="H78:H81" si="34">+I78+J78</f>
        <v>138336</v>
      </c>
      <c r="I78" s="36">
        <v>41285</v>
      </c>
      <c r="J78" s="36">
        <f t="shared" ref="J78:J81" si="35">+K78+L78</f>
        <v>97051</v>
      </c>
      <c r="K78" s="36">
        <v>96983</v>
      </c>
      <c r="L78" s="36">
        <v>68</v>
      </c>
      <c r="M78" s="36"/>
      <c r="N78" s="37"/>
      <c r="O78" s="37"/>
    </row>
    <row r="79" spans="1:15" s="38" customFormat="1" ht="21" customHeight="1" x14ac:dyDescent="0.2">
      <c r="A79" s="72" t="s">
        <v>158</v>
      </c>
      <c r="B79" s="73">
        <f t="shared" si="31"/>
        <v>-100017</v>
      </c>
      <c r="C79" s="73">
        <f t="shared" si="32"/>
        <v>41564</v>
      </c>
      <c r="D79" s="73">
        <v>21411</v>
      </c>
      <c r="E79" s="73">
        <f t="shared" si="33"/>
        <v>20153</v>
      </c>
      <c r="F79" s="73">
        <v>20073</v>
      </c>
      <c r="G79" s="73">
        <v>80</v>
      </c>
      <c r="H79" s="73">
        <f t="shared" si="34"/>
        <v>141581</v>
      </c>
      <c r="I79" s="73">
        <v>46865</v>
      </c>
      <c r="J79" s="73">
        <f t="shared" si="35"/>
        <v>94716</v>
      </c>
      <c r="K79" s="73">
        <v>94691</v>
      </c>
      <c r="L79" s="73">
        <v>25</v>
      </c>
      <c r="M79" s="36"/>
      <c r="N79" s="37"/>
      <c r="O79" s="37"/>
    </row>
    <row r="80" spans="1:15" s="38" customFormat="1" ht="21" customHeight="1" x14ac:dyDescent="0.2">
      <c r="A80" s="35" t="s">
        <v>159</v>
      </c>
      <c r="B80" s="36">
        <f t="shared" si="31"/>
        <v>-98105</v>
      </c>
      <c r="C80" s="36">
        <f t="shared" si="32"/>
        <v>40883</v>
      </c>
      <c r="D80" s="36">
        <v>21779</v>
      </c>
      <c r="E80" s="36">
        <f t="shared" si="33"/>
        <v>19104</v>
      </c>
      <c r="F80" s="36">
        <v>19069</v>
      </c>
      <c r="G80" s="36">
        <v>35</v>
      </c>
      <c r="H80" s="36">
        <f t="shared" si="34"/>
        <v>138988</v>
      </c>
      <c r="I80" s="36">
        <v>46629</v>
      </c>
      <c r="J80" s="36">
        <f t="shared" si="35"/>
        <v>92359</v>
      </c>
      <c r="K80" s="36">
        <v>92353</v>
      </c>
      <c r="L80" s="36">
        <v>6</v>
      </c>
      <c r="M80" s="36"/>
      <c r="N80" s="37"/>
      <c r="O80" s="37"/>
    </row>
    <row r="81" spans="1:15" s="38" customFormat="1" ht="21" customHeight="1" x14ac:dyDescent="0.2">
      <c r="A81" s="39" t="s">
        <v>160</v>
      </c>
      <c r="B81" s="41">
        <f t="shared" si="31"/>
        <v>-92080</v>
      </c>
      <c r="C81" s="41">
        <f t="shared" si="32"/>
        <v>39802</v>
      </c>
      <c r="D81" s="41">
        <v>22174</v>
      </c>
      <c r="E81" s="41">
        <f t="shared" si="33"/>
        <v>17628</v>
      </c>
      <c r="F81" s="41">
        <v>17563</v>
      </c>
      <c r="G81" s="41">
        <v>65</v>
      </c>
      <c r="H81" s="41">
        <f t="shared" si="34"/>
        <v>131882</v>
      </c>
      <c r="I81" s="41">
        <v>46850</v>
      </c>
      <c r="J81" s="41">
        <f t="shared" si="35"/>
        <v>85032</v>
      </c>
      <c r="K81" s="41">
        <v>85030</v>
      </c>
      <c r="L81" s="41">
        <v>2</v>
      </c>
      <c r="M81" s="36"/>
      <c r="N81" s="37"/>
      <c r="O81" s="37"/>
    </row>
    <row r="82" spans="1:15" s="38" customFormat="1" ht="21" customHeight="1" x14ac:dyDescent="0.2">
      <c r="A82" s="35" t="s">
        <v>161</v>
      </c>
      <c r="B82" s="36">
        <f t="shared" ref="B82:B85" si="36">+C82-H82</f>
        <v>-82967</v>
      </c>
      <c r="C82" s="36">
        <f t="shared" ref="C82:C85" si="37">+D82+E82</f>
        <v>36227</v>
      </c>
      <c r="D82" s="36">
        <v>19716</v>
      </c>
      <c r="E82" s="36">
        <f t="shared" ref="E82:E85" si="38">+F82+G82</f>
        <v>16511</v>
      </c>
      <c r="F82" s="36">
        <v>16442</v>
      </c>
      <c r="G82" s="36">
        <v>69</v>
      </c>
      <c r="H82" s="36">
        <f t="shared" ref="H82:H85" si="39">+I82+J82</f>
        <v>119194</v>
      </c>
      <c r="I82" s="36">
        <v>43023</v>
      </c>
      <c r="J82" s="36">
        <f t="shared" ref="J82:J85" si="40">+K82+L82</f>
        <v>76171</v>
      </c>
      <c r="K82" s="36">
        <v>76168</v>
      </c>
      <c r="L82" s="36">
        <v>3</v>
      </c>
      <c r="M82" s="36"/>
      <c r="N82" s="37"/>
      <c r="O82" s="37"/>
    </row>
    <row r="83" spans="1:15" s="38" customFormat="1" ht="21" customHeight="1" x14ac:dyDescent="0.2">
      <c r="A83" s="72" t="s">
        <v>162</v>
      </c>
      <c r="B83" s="73">
        <f t="shared" si="36"/>
        <v>-76704</v>
      </c>
      <c r="C83" s="73">
        <f t="shared" si="37"/>
        <v>31007</v>
      </c>
      <c r="D83" s="73">
        <v>15909</v>
      </c>
      <c r="E83" s="73">
        <f t="shared" si="38"/>
        <v>15098</v>
      </c>
      <c r="F83" s="73">
        <v>14946</v>
      </c>
      <c r="G83" s="73">
        <v>152</v>
      </c>
      <c r="H83" s="73">
        <f t="shared" si="39"/>
        <v>107711</v>
      </c>
      <c r="I83" s="73">
        <v>35018</v>
      </c>
      <c r="J83" s="73">
        <f t="shared" si="40"/>
        <v>72693</v>
      </c>
      <c r="K83" s="73">
        <v>72683</v>
      </c>
      <c r="L83" s="73">
        <v>10</v>
      </c>
      <c r="M83" s="36"/>
      <c r="N83" s="37"/>
      <c r="O83" s="37"/>
    </row>
    <row r="84" spans="1:15" s="38" customFormat="1" ht="21" customHeight="1" x14ac:dyDescent="0.2">
      <c r="A84" s="35" t="s">
        <v>163</v>
      </c>
      <c r="B84" s="36">
        <f t="shared" si="36"/>
        <v>-67124</v>
      </c>
      <c r="C84" s="36">
        <f t="shared" si="37"/>
        <v>28632</v>
      </c>
      <c r="D84" s="36">
        <v>13993</v>
      </c>
      <c r="E84" s="36">
        <f t="shared" si="38"/>
        <v>14639</v>
      </c>
      <c r="F84" s="36">
        <v>13864</v>
      </c>
      <c r="G84" s="36">
        <v>775</v>
      </c>
      <c r="H84" s="36">
        <f t="shared" si="39"/>
        <v>95756</v>
      </c>
      <c r="I84" s="36">
        <v>28287</v>
      </c>
      <c r="J84" s="36">
        <f t="shared" si="40"/>
        <v>67469</v>
      </c>
      <c r="K84" s="36">
        <v>67464</v>
      </c>
      <c r="L84" s="36">
        <v>5</v>
      </c>
      <c r="M84" s="36"/>
      <c r="N84" s="37"/>
      <c r="O84" s="37"/>
    </row>
    <row r="85" spans="1:15" s="38" customFormat="1" ht="21" customHeight="1" x14ac:dyDescent="0.2">
      <c r="A85" s="72" t="s">
        <v>164</v>
      </c>
      <c r="B85" s="41">
        <f t="shared" si="36"/>
        <v>-79058</v>
      </c>
      <c r="C85" s="41">
        <f t="shared" si="37"/>
        <v>36083</v>
      </c>
      <c r="D85" s="41">
        <v>16185</v>
      </c>
      <c r="E85" s="41">
        <f t="shared" si="38"/>
        <v>19898</v>
      </c>
      <c r="F85" s="41">
        <v>16762</v>
      </c>
      <c r="G85" s="41">
        <v>3136</v>
      </c>
      <c r="H85" s="41">
        <f t="shared" si="39"/>
        <v>115141</v>
      </c>
      <c r="I85" s="41">
        <v>36177</v>
      </c>
      <c r="J85" s="41">
        <f t="shared" si="40"/>
        <v>78964</v>
      </c>
      <c r="K85" s="41">
        <v>78956</v>
      </c>
      <c r="L85" s="41">
        <v>8</v>
      </c>
      <c r="M85" s="36"/>
      <c r="N85" s="37"/>
      <c r="O85" s="37"/>
    </row>
    <row r="86" spans="1:15" s="38" customFormat="1" ht="21" customHeight="1" x14ac:dyDescent="0.2">
      <c r="A86" s="35" t="s">
        <v>165</v>
      </c>
      <c r="B86" s="36">
        <f t="shared" ref="B86:B89" si="41">+C86-H86</f>
        <v>-73699</v>
      </c>
      <c r="C86" s="36">
        <f t="shared" ref="C86:C89" si="42">+D86+E86</f>
        <v>43432</v>
      </c>
      <c r="D86" s="36">
        <v>18586</v>
      </c>
      <c r="E86" s="36">
        <f t="shared" ref="E86:E89" si="43">+F86+G86</f>
        <v>24846</v>
      </c>
      <c r="F86" s="36">
        <v>20143</v>
      </c>
      <c r="G86" s="36">
        <v>4703</v>
      </c>
      <c r="H86" s="36">
        <f t="shared" ref="H86:H89" si="44">+I86+J86</f>
        <v>117131</v>
      </c>
      <c r="I86" s="36">
        <v>36079</v>
      </c>
      <c r="J86" s="36">
        <f t="shared" ref="J86:J89" si="45">+K86+L86</f>
        <v>81052</v>
      </c>
      <c r="K86" s="36">
        <v>81047</v>
      </c>
      <c r="L86" s="36">
        <v>5</v>
      </c>
      <c r="M86" s="36"/>
      <c r="N86" s="37"/>
      <c r="O86" s="37"/>
    </row>
    <row r="87" spans="1:15" s="38" customFormat="1" ht="21" customHeight="1" x14ac:dyDescent="0.2">
      <c r="A87" s="72" t="s">
        <v>166</v>
      </c>
      <c r="B87" s="73">
        <f t="shared" si="41"/>
        <v>-83967</v>
      </c>
      <c r="C87" s="73">
        <f t="shared" si="42"/>
        <v>48207</v>
      </c>
      <c r="D87" s="73">
        <v>20036</v>
      </c>
      <c r="E87" s="73">
        <f t="shared" si="43"/>
        <v>28171</v>
      </c>
      <c r="F87" s="73">
        <v>22823</v>
      </c>
      <c r="G87" s="73">
        <v>5348</v>
      </c>
      <c r="H87" s="73">
        <f t="shared" si="44"/>
        <v>132174</v>
      </c>
      <c r="I87" s="73">
        <v>41829</v>
      </c>
      <c r="J87" s="73">
        <f t="shared" si="45"/>
        <v>90345</v>
      </c>
      <c r="K87" s="73">
        <v>90248</v>
      </c>
      <c r="L87" s="73">
        <v>97</v>
      </c>
      <c r="M87" s="36"/>
      <c r="N87" s="37"/>
      <c r="O87" s="37"/>
    </row>
    <row r="88" spans="1:15" s="38" customFormat="1" ht="21" customHeight="1" x14ac:dyDescent="0.2">
      <c r="A88" s="35" t="s">
        <v>167</v>
      </c>
      <c r="B88" s="36">
        <f t="shared" si="41"/>
        <v>-72483</v>
      </c>
      <c r="C88" s="36">
        <f t="shared" si="42"/>
        <v>51343</v>
      </c>
      <c r="D88" s="36">
        <v>19463</v>
      </c>
      <c r="E88" s="36">
        <f t="shared" si="43"/>
        <v>31880</v>
      </c>
      <c r="F88" s="36">
        <v>24958</v>
      </c>
      <c r="G88" s="36">
        <v>6922</v>
      </c>
      <c r="H88" s="36">
        <f t="shared" si="44"/>
        <v>123826</v>
      </c>
      <c r="I88" s="36">
        <v>37079</v>
      </c>
      <c r="J88" s="36">
        <f t="shared" si="45"/>
        <v>86747</v>
      </c>
      <c r="K88" s="36">
        <v>86653</v>
      </c>
      <c r="L88" s="36">
        <v>94</v>
      </c>
      <c r="M88" s="36"/>
      <c r="N88" s="37"/>
      <c r="O88" s="37"/>
    </row>
    <row r="89" spans="1:15" s="38" customFormat="1" ht="21" customHeight="1" x14ac:dyDescent="0.2">
      <c r="A89" s="72" t="s">
        <v>168</v>
      </c>
      <c r="B89" s="41">
        <f t="shared" si="41"/>
        <v>-89074</v>
      </c>
      <c r="C89" s="41">
        <f t="shared" si="42"/>
        <v>57604</v>
      </c>
      <c r="D89" s="41">
        <v>22402</v>
      </c>
      <c r="E89" s="41">
        <f t="shared" si="43"/>
        <v>35202</v>
      </c>
      <c r="F89" s="41">
        <v>28217</v>
      </c>
      <c r="G89" s="41">
        <v>6985</v>
      </c>
      <c r="H89" s="41">
        <f t="shared" si="44"/>
        <v>146678</v>
      </c>
      <c r="I89" s="41">
        <v>48148</v>
      </c>
      <c r="J89" s="41">
        <f t="shared" si="45"/>
        <v>98530</v>
      </c>
      <c r="K89" s="41">
        <v>98425</v>
      </c>
      <c r="L89" s="41">
        <v>105</v>
      </c>
      <c r="M89" s="36"/>
      <c r="N89" s="37"/>
      <c r="O89" s="37"/>
    </row>
  </sheetData>
  <mergeCells count="11">
    <mergeCell ref="A5:A8"/>
    <mergeCell ref="B6:B8"/>
    <mergeCell ref="C7:C8"/>
    <mergeCell ref="D7:D8"/>
    <mergeCell ref="I7:I8"/>
    <mergeCell ref="E7:G7"/>
    <mergeCell ref="H7:H8"/>
    <mergeCell ref="B5:L5"/>
    <mergeCell ref="C6:G6"/>
    <mergeCell ref="H6:L6"/>
    <mergeCell ref="J7:L7"/>
  </mergeCells>
  <pageMargins left="0.19685039370078741" right="0.15748031496062992" top="0.6692913385826772" bottom="0.43307086614173229" header="0.31496062992125984" footer="0.15748031496062992"/>
  <pageSetup paperSize="9" scale="43" fitToHeight="4" orientation="landscape" r:id="rId1"/>
  <headerFooter alignWithMargins="0">
    <oddFooter>&amp;R&amp;D</oddFooter>
  </headerFooter>
  <rowBreaks count="1" manualBreakCount="1">
    <brk id="49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2"/>
    <pageSetUpPr autoPageBreaks="0"/>
  </sheetPr>
  <dimension ref="A1:K87"/>
  <sheetViews>
    <sheetView showGridLines="0" view="pageBreakPreview" zoomScale="80" zoomScaleNormal="100" zoomScaleSheetLayoutView="80" workbookViewId="0">
      <pane ySplit="7" topLeftCell="A64" activePane="bottomLeft" state="frozen"/>
      <selection sqref="A1:XFD1048576"/>
      <selection pane="bottomLeft" sqref="A1:XFD1048576"/>
    </sheetView>
  </sheetViews>
  <sheetFormatPr defaultColWidth="9.140625" defaultRowHeight="12.75" x14ac:dyDescent="0.2"/>
  <cols>
    <col min="1" max="1" width="21" style="32" customWidth="1"/>
    <col min="2" max="8" width="28.140625" style="32" customWidth="1"/>
    <col min="9" max="16384" width="9.140625" style="32"/>
  </cols>
  <sheetData>
    <row r="1" spans="1:11" ht="18" x14ac:dyDescent="0.2">
      <c r="A1" s="31" t="s">
        <v>169</v>
      </c>
    </row>
    <row r="3" spans="1:11" ht="15.75" x14ac:dyDescent="0.25">
      <c r="A3" s="33" t="s">
        <v>113</v>
      </c>
    </row>
    <row r="5" spans="1:11" s="34" customFormat="1" ht="33" customHeight="1" x14ac:dyDescent="0.25">
      <c r="A5" s="162" t="s">
        <v>11</v>
      </c>
      <c r="B5" s="145" t="s">
        <v>112</v>
      </c>
      <c r="C5" s="146"/>
      <c r="D5" s="146"/>
      <c r="E5" s="146"/>
      <c r="F5" s="146"/>
      <c r="G5" s="146"/>
      <c r="H5" s="146"/>
    </row>
    <row r="6" spans="1:11" s="34" customFormat="1" ht="56.25" customHeight="1" x14ac:dyDescent="0.25">
      <c r="A6" s="163"/>
      <c r="B6" s="115" t="s">
        <v>65</v>
      </c>
      <c r="C6" s="83" t="s">
        <v>92</v>
      </c>
      <c r="D6" s="83" t="s">
        <v>1</v>
      </c>
      <c r="E6" s="83" t="s">
        <v>76</v>
      </c>
      <c r="F6" s="83" t="s">
        <v>2</v>
      </c>
      <c r="G6" s="85" t="s">
        <v>114</v>
      </c>
      <c r="H6" s="85" t="s">
        <v>147</v>
      </c>
    </row>
    <row r="7" spans="1:11" s="34" customFormat="1" ht="21" customHeight="1" x14ac:dyDescent="0.25">
      <c r="A7" s="81">
        <v>1</v>
      </c>
      <c r="B7" s="81">
        <f t="shared" ref="B7:H7" si="0">+A7+1</f>
        <v>2</v>
      </c>
      <c r="C7" s="81">
        <f t="shared" si="0"/>
        <v>3</v>
      </c>
      <c r="D7" s="81">
        <f t="shared" si="0"/>
        <v>4</v>
      </c>
      <c r="E7" s="81">
        <f t="shared" si="0"/>
        <v>5</v>
      </c>
      <c r="F7" s="81">
        <f t="shared" si="0"/>
        <v>6</v>
      </c>
      <c r="G7" s="81">
        <f t="shared" si="0"/>
        <v>7</v>
      </c>
      <c r="H7" s="81">
        <f t="shared" si="0"/>
        <v>8</v>
      </c>
    </row>
    <row r="8" spans="1:11" s="38" customFormat="1" ht="21" customHeight="1" x14ac:dyDescent="0.2">
      <c r="A8" s="35" t="s">
        <v>19</v>
      </c>
      <c r="B8" s="36">
        <f>+C8+D8+E8+F8+G8+H8</f>
        <v>20960</v>
      </c>
      <c r="C8" s="10">
        <v>181</v>
      </c>
      <c r="D8" s="10">
        <v>4906</v>
      </c>
      <c r="E8" s="10">
        <v>1086</v>
      </c>
      <c r="F8" s="10">
        <v>12363</v>
      </c>
      <c r="G8" s="10">
        <v>1393</v>
      </c>
      <c r="H8" s="10">
        <v>1031</v>
      </c>
      <c r="I8" s="36"/>
      <c r="J8" s="37"/>
      <c r="K8" s="37"/>
    </row>
    <row r="9" spans="1:11" s="38" customFormat="1" ht="21" customHeight="1" x14ac:dyDescent="0.2">
      <c r="A9" s="72" t="s">
        <v>20</v>
      </c>
      <c r="B9" s="73">
        <f t="shared" ref="B9:B51" si="1">+C9+D9+E9+F9+G9+H9</f>
        <v>25280</v>
      </c>
      <c r="C9" s="70">
        <v>214</v>
      </c>
      <c r="D9" s="70">
        <v>5960</v>
      </c>
      <c r="E9" s="70">
        <v>1054</v>
      </c>
      <c r="F9" s="70">
        <v>15505</v>
      </c>
      <c r="G9" s="70">
        <v>1398</v>
      </c>
      <c r="H9" s="70">
        <v>1149</v>
      </c>
      <c r="I9" s="36"/>
      <c r="J9" s="37"/>
      <c r="K9" s="37"/>
    </row>
    <row r="10" spans="1:11" s="38" customFormat="1" ht="21" customHeight="1" x14ac:dyDescent="0.2">
      <c r="A10" s="35" t="s">
        <v>21</v>
      </c>
      <c r="B10" s="36">
        <f t="shared" si="1"/>
        <v>26931</v>
      </c>
      <c r="C10" s="10">
        <v>312</v>
      </c>
      <c r="D10" s="10">
        <v>5828</v>
      </c>
      <c r="E10" s="10">
        <v>1225</v>
      </c>
      <c r="F10" s="10">
        <v>16963</v>
      </c>
      <c r="G10" s="10">
        <v>1396</v>
      </c>
      <c r="H10" s="10">
        <v>1207</v>
      </c>
      <c r="I10" s="36"/>
      <c r="J10" s="37"/>
      <c r="K10" s="37"/>
    </row>
    <row r="11" spans="1:11" s="38" customFormat="1" ht="21" customHeight="1" x14ac:dyDescent="0.2">
      <c r="A11" s="72" t="s">
        <v>22</v>
      </c>
      <c r="B11" s="74">
        <f t="shared" si="1"/>
        <v>34005</v>
      </c>
      <c r="C11" s="71">
        <v>362</v>
      </c>
      <c r="D11" s="71">
        <v>6179</v>
      </c>
      <c r="E11" s="71">
        <v>1301</v>
      </c>
      <c r="F11" s="71">
        <v>23498</v>
      </c>
      <c r="G11" s="71">
        <v>1382</v>
      </c>
      <c r="H11" s="71">
        <v>1283</v>
      </c>
      <c r="I11" s="36"/>
      <c r="J11" s="37"/>
      <c r="K11" s="37"/>
    </row>
    <row r="12" spans="1:11" s="38" customFormat="1" ht="21" customHeight="1" x14ac:dyDescent="0.2">
      <c r="A12" s="35" t="s">
        <v>23</v>
      </c>
      <c r="B12" s="36">
        <f t="shared" si="1"/>
        <v>34459</v>
      </c>
      <c r="C12" s="10">
        <v>344</v>
      </c>
      <c r="D12" s="10">
        <v>6532</v>
      </c>
      <c r="E12" s="10">
        <v>1199</v>
      </c>
      <c r="F12" s="10">
        <v>23708</v>
      </c>
      <c r="G12" s="10">
        <v>1395</v>
      </c>
      <c r="H12" s="10">
        <v>1281</v>
      </c>
      <c r="I12" s="36"/>
      <c r="J12" s="37"/>
      <c r="K12" s="37"/>
    </row>
    <row r="13" spans="1:11" s="38" customFormat="1" ht="21" customHeight="1" x14ac:dyDescent="0.2">
      <c r="A13" s="72" t="s">
        <v>24</v>
      </c>
      <c r="B13" s="73">
        <f t="shared" si="1"/>
        <v>33943</v>
      </c>
      <c r="C13" s="70">
        <v>329</v>
      </c>
      <c r="D13" s="70">
        <v>6379</v>
      </c>
      <c r="E13" s="70">
        <v>1217</v>
      </c>
      <c r="F13" s="70">
        <v>23462</v>
      </c>
      <c r="G13" s="70">
        <v>1411</v>
      </c>
      <c r="H13" s="70">
        <v>1145</v>
      </c>
      <c r="I13" s="36"/>
      <c r="J13" s="37"/>
      <c r="K13" s="37"/>
    </row>
    <row r="14" spans="1:11" s="43" customFormat="1" ht="21" customHeight="1" x14ac:dyDescent="0.2">
      <c r="A14" s="35" t="s">
        <v>25</v>
      </c>
      <c r="B14" s="36">
        <f t="shared" si="1"/>
        <v>36198</v>
      </c>
      <c r="C14" s="10">
        <v>423</v>
      </c>
      <c r="D14" s="10">
        <v>6779</v>
      </c>
      <c r="E14" s="10">
        <v>1320</v>
      </c>
      <c r="F14" s="10">
        <v>25094</v>
      </c>
      <c r="G14" s="10">
        <v>1441</v>
      </c>
      <c r="H14" s="10">
        <v>1141</v>
      </c>
      <c r="I14" s="36"/>
      <c r="J14" s="42"/>
      <c r="K14" s="42"/>
    </row>
    <row r="15" spans="1:11" s="38" customFormat="1" ht="21" customHeight="1" x14ac:dyDescent="0.2">
      <c r="A15" s="72" t="s">
        <v>26</v>
      </c>
      <c r="B15" s="74">
        <f t="shared" si="1"/>
        <v>35246</v>
      </c>
      <c r="C15" s="71">
        <v>423</v>
      </c>
      <c r="D15" s="71">
        <v>7100</v>
      </c>
      <c r="E15" s="71">
        <v>1481</v>
      </c>
      <c r="F15" s="71">
        <v>23627</v>
      </c>
      <c r="G15" s="71">
        <v>1431</v>
      </c>
      <c r="H15" s="71">
        <v>1184</v>
      </c>
      <c r="I15" s="36"/>
      <c r="J15" s="37"/>
      <c r="K15" s="37"/>
    </row>
    <row r="16" spans="1:11" s="38" customFormat="1" ht="21" customHeight="1" x14ac:dyDescent="0.2">
      <c r="A16" s="35" t="s">
        <v>27</v>
      </c>
      <c r="B16" s="36">
        <f t="shared" si="1"/>
        <v>37167</v>
      </c>
      <c r="C16" s="10">
        <v>427</v>
      </c>
      <c r="D16" s="10">
        <v>7760</v>
      </c>
      <c r="E16" s="10">
        <v>1496</v>
      </c>
      <c r="F16" s="10">
        <v>24796</v>
      </c>
      <c r="G16" s="10">
        <v>1437</v>
      </c>
      <c r="H16" s="10">
        <v>1251</v>
      </c>
      <c r="I16" s="36"/>
      <c r="J16" s="37"/>
      <c r="K16" s="37"/>
    </row>
    <row r="17" spans="1:11" s="38" customFormat="1" ht="21" customHeight="1" x14ac:dyDescent="0.2">
      <c r="A17" s="72" t="s">
        <v>28</v>
      </c>
      <c r="B17" s="73">
        <f t="shared" si="1"/>
        <v>38339</v>
      </c>
      <c r="C17" s="70">
        <v>445</v>
      </c>
      <c r="D17" s="70">
        <v>9293</v>
      </c>
      <c r="E17" s="70">
        <v>1687</v>
      </c>
      <c r="F17" s="70">
        <v>24233</v>
      </c>
      <c r="G17" s="70">
        <v>1454</v>
      </c>
      <c r="H17" s="70">
        <v>1227</v>
      </c>
      <c r="I17" s="36"/>
      <c r="J17" s="37"/>
      <c r="K17" s="37"/>
    </row>
    <row r="18" spans="1:11" s="38" customFormat="1" ht="21" customHeight="1" x14ac:dyDescent="0.2">
      <c r="A18" s="35" t="s">
        <v>29</v>
      </c>
      <c r="B18" s="36">
        <f t="shared" si="1"/>
        <v>39012</v>
      </c>
      <c r="C18" s="10">
        <v>448</v>
      </c>
      <c r="D18" s="10">
        <v>9277</v>
      </c>
      <c r="E18" s="10">
        <v>1758</v>
      </c>
      <c r="F18" s="10">
        <v>24807</v>
      </c>
      <c r="G18" s="10">
        <v>1468</v>
      </c>
      <c r="H18" s="10">
        <v>1254</v>
      </c>
      <c r="I18" s="36"/>
      <c r="J18" s="37"/>
      <c r="K18" s="37"/>
    </row>
    <row r="19" spans="1:11" s="38" customFormat="1" ht="21" customHeight="1" x14ac:dyDescent="0.2">
      <c r="A19" s="72" t="s">
        <v>30</v>
      </c>
      <c r="B19" s="74">
        <f t="shared" si="1"/>
        <v>42092</v>
      </c>
      <c r="C19" s="71">
        <v>582</v>
      </c>
      <c r="D19" s="71">
        <v>9901</v>
      </c>
      <c r="E19" s="71">
        <v>1883</v>
      </c>
      <c r="F19" s="71">
        <v>27046</v>
      </c>
      <c r="G19" s="71">
        <v>1381</v>
      </c>
      <c r="H19" s="71">
        <v>1299</v>
      </c>
      <c r="I19" s="36"/>
      <c r="J19" s="37"/>
      <c r="K19" s="37"/>
    </row>
    <row r="20" spans="1:11" s="43" customFormat="1" ht="21" customHeight="1" x14ac:dyDescent="0.2">
      <c r="A20" s="35" t="s">
        <v>31</v>
      </c>
      <c r="B20" s="36">
        <f t="shared" si="1"/>
        <v>44033</v>
      </c>
      <c r="C20" s="10">
        <v>584</v>
      </c>
      <c r="D20" s="10">
        <v>11427</v>
      </c>
      <c r="E20" s="10">
        <v>2138</v>
      </c>
      <c r="F20" s="10">
        <v>26947</v>
      </c>
      <c r="G20" s="10">
        <v>1438</v>
      </c>
      <c r="H20" s="10">
        <v>1499</v>
      </c>
      <c r="I20" s="36"/>
      <c r="J20" s="42"/>
      <c r="K20" s="42"/>
    </row>
    <row r="21" spans="1:11" s="38" customFormat="1" ht="21" customHeight="1" x14ac:dyDescent="0.2">
      <c r="A21" s="72" t="s">
        <v>32</v>
      </c>
      <c r="B21" s="73">
        <f t="shared" si="1"/>
        <v>42672</v>
      </c>
      <c r="C21" s="70">
        <v>709</v>
      </c>
      <c r="D21" s="70">
        <v>12499</v>
      </c>
      <c r="E21" s="70">
        <v>2348</v>
      </c>
      <c r="F21" s="70">
        <v>24239</v>
      </c>
      <c r="G21" s="70">
        <v>1425</v>
      </c>
      <c r="H21" s="70">
        <v>1452</v>
      </c>
      <c r="I21" s="36"/>
      <c r="J21" s="37"/>
      <c r="K21" s="37"/>
    </row>
    <row r="22" spans="1:11" s="38" customFormat="1" ht="21" customHeight="1" x14ac:dyDescent="0.2">
      <c r="A22" s="35" t="s">
        <v>33</v>
      </c>
      <c r="B22" s="36">
        <f t="shared" si="1"/>
        <v>46240</v>
      </c>
      <c r="C22" s="10">
        <v>746</v>
      </c>
      <c r="D22" s="10">
        <v>14008</v>
      </c>
      <c r="E22" s="10">
        <v>2800</v>
      </c>
      <c r="F22" s="10">
        <v>25832</v>
      </c>
      <c r="G22" s="10">
        <v>1430</v>
      </c>
      <c r="H22" s="10">
        <v>1424</v>
      </c>
      <c r="I22" s="36"/>
      <c r="J22" s="37"/>
      <c r="K22" s="37"/>
    </row>
    <row r="23" spans="1:11" s="38" customFormat="1" ht="21" customHeight="1" x14ac:dyDescent="0.2">
      <c r="A23" s="72" t="s">
        <v>34</v>
      </c>
      <c r="B23" s="74">
        <f t="shared" si="1"/>
        <v>48095</v>
      </c>
      <c r="C23" s="71">
        <v>925</v>
      </c>
      <c r="D23" s="71">
        <v>14153</v>
      </c>
      <c r="E23" s="71">
        <v>3025</v>
      </c>
      <c r="F23" s="71">
        <v>27187</v>
      </c>
      <c r="G23" s="71">
        <v>1377</v>
      </c>
      <c r="H23" s="71">
        <v>1428</v>
      </c>
      <c r="I23" s="36"/>
      <c r="J23" s="37"/>
      <c r="K23" s="37"/>
    </row>
    <row r="24" spans="1:11" s="38" customFormat="1" ht="21" customHeight="1" x14ac:dyDescent="0.2">
      <c r="A24" s="35" t="s">
        <v>35</v>
      </c>
      <c r="B24" s="36">
        <f t="shared" si="1"/>
        <v>54827</v>
      </c>
      <c r="C24" s="10">
        <v>1126</v>
      </c>
      <c r="D24" s="10">
        <v>16224</v>
      </c>
      <c r="E24" s="10">
        <v>3382</v>
      </c>
      <c r="F24" s="10">
        <v>30764</v>
      </c>
      <c r="G24" s="10">
        <v>1440</v>
      </c>
      <c r="H24" s="10">
        <v>1891</v>
      </c>
      <c r="I24" s="36"/>
      <c r="J24" s="37"/>
      <c r="K24" s="37"/>
    </row>
    <row r="25" spans="1:11" s="38" customFormat="1" ht="21" customHeight="1" x14ac:dyDescent="0.2">
      <c r="A25" s="72" t="s">
        <v>36</v>
      </c>
      <c r="B25" s="73">
        <f t="shared" si="1"/>
        <v>54398</v>
      </c>
      <c r="C25" s="70">
        <v>1180</v>
      </c>
      <c r="D25" s="70">
        <v>18162</v>
      </c>
      <c r="E25" s="70">
        <v>3768</v>
      </c>
      <c r="F25" s="70">
        <v>28240</v>
      </c>
      <c r="G25" s="70">
        <v>1297</v>
      </c>
      <c r="H25" s="70">
        <v>1751</v>
      </c>
      <c r="I25" s="36"/>
      <c r="J25" s="37"/>
      <c r="K25" s="37"/>
    </row>
    <row r="26" spans="1:11" s="38" customFormat="1" ht="21" customHeight="1" x14ac:dyDescent="0.2">
      <c r="A26" s="35" t="s">
        <v>37</v>
      </c>
      <c r="B26" s="36">
        <f t="shared" si="1"/>
        <v>49469</v>
      </c>
      <c r="C26" s="10">
        <v>1164</v>
      </c>
      <c r="D26" s="10">
        <v>15871</v>
      </c>
      <c r="E26" s="10">
        <v>3899</v>
      </c>
      <c r="F26" s="10">
        <v>25908</v>
      </c>
      <c r="G26" s="10">
        <v>1066</v>
      </c>
      <c r="H26" s="10">
        <v>1561</v>
      </c>
      <c r="I26" s="36"/>
      <c r="J26" s="37"/>
      <c r="K26" s="37"/>
    </row>
    <row r="27" spans="1:11" s="38" customFormat="1" ht="21" customHeight="1" x14ac:dyDescent="0.2">
      <c r="A27" s="72" t="s">
        <v>38</v>
      </c>
      <c r="B27" s="74">
        <f t="shared" si="1"/>
        <v>39227</v>
      </c>
      <c r="C27" s="71">
        <v>962</v>
      </c>
      <c r="D27" s="71">
        <v>12280</v>
      </c>
      <c r="E27" s="71">
        <v>3771</v>
      </c>
      <c r="F27" s="71">
        <v>19686</v>
      </c>
      <c r="G27" s="71">
        <v>1052</v>
      </c>
      <c r="H27" s="71">
        <v>1476</v>
      </c>
      <c r="I27" s="36"/>
      <c r="J27" s="37"/>
      <c r="K27" s="37"/>
    </row>
    <row r="28" spans="1:11" s="38" customFormat="1" ht="21" customHeight="1" x14ac:dyDescent="0.2">
      <c r="A28" s="35" t="s">
        <v>39</v>
      </c>
      <c r="B28" s="36">
        <f t="shared" si="1"/>
        <v>31853</v>
      </c>
      <c r="C28" s="10">
        <v>919</v>
      </c>
      <c r="D28" s="10">
        <v>11282</v>
      </c>
      <c r="E28" s="10">
        <v>3502</v>
      </c>
      <c r="F28" s="10">
        <v>13607</v>
      </c>
      <c r="G28" s="10">
        <v>1056</v>
      </c>
      <c r="H28" s="10">
        <v>1487</v>
      </c>
      <c r="I28" s="36"/>
      <c r="J28" s="37"/>
      <c r="K28" s="37"/>
    </row>
    <row r="29" spans="1:11" s="38" customFormat="1" ht="21" customHeight="1" x14ac:dyDescent="0.2">
      <c r="A29" s="72" t="s">
        <v>40</v>
      </c>
      <c r="B29" s="73">
        <f t="shared" si="1"/>
        <v>34676</v>
      </c>
      <c r="C29" s="70">
        <v>1018</v>
      </c>
      <c r="D29" s="70">
        <v>11767</v>
      </c>
      <c r="E29" s="70">
        <v>3455</v>
      </c>
      <c r="F29" s="70">
        <v>15790</v>
      </c>
      <c r="G29" s="70">
        <v>1111</v>
      </c>
      <c r="H29" s="70">
        <v>1535</v>
      </c>
      <c r="I29" s="36"/>
      <c r="J29" s="37"/>
      <c r="K29" s="37"/>
    </row>
    <row r="30" spans="1:11" s="38" customFormat="1" ht="21" customHeight="1" x14ac:dyDescent="0.2">
      <c r="A30" s="35" t="s">
        <v>41</v>
      </c>
      <c r="B30" s="36">
        <f t="shared" si="1"/>
        <v>36470</v>
      </c>
      <c r="C30" s="10">
        <v>1110</v>
      </c>
      <c r="D30" s="10">
        <v>12397</v>
      </c>
      <c r="E30" s="10">
        <v>3459</v>
      </c>
      <c r="F30" s="10">
        <v>16836</v>
      </c>
      <c r="G30" s="10">
        <v>1106</v>
      </c>
      <c r="H30" s="10">
        <v>1562</v>
      </c>
      <c r="I30" s="36"/>
      <c r="J30" s="37"/>
      <c r="K30" s="37"/>
    </row>
    <row r="31" spans="1:11" s="38" customFormat="1" ht="21" customHeight="1" x14ac:dyDescent="0.2">
      <c r="A31" s="72" t="s">
        <v>42</v>
      </c>
      <c r="B31" s="74">
        <f t="shared" si="1"/>
        <v>33992</v>
      </c>
      <c r="C31" s="71">
        <v>1119</v>
      </c>
      <c r="D31" s="71">
        <v>11674</v>
      </c>
      <c r="E31" s="71">
        <v>3176</v>
      </c>
      <c r="F31" s="71">
        <v>15273</v>
      </c>
      <c r="G31" s="71">
        <v>1081</v>
      </c>
      <c r="H31" s="71">
        <v>1669</v>
      </c>
      <c r="I31" s="36"/>
      <c r="J31" s="37"/>
      <c r="K31" s="37"/>
    </row>
    <row r="32" spans="1:11" s="38" customFormat="1" ht="21" customHeight="1" x14ac:dyDescent="0.2">
      <c r="A32" s="35" t="s">
        <v>43</v>
      </c>
      <c r="B32" s="36">
        <f t="shared" si="1"/>
        <v>33474</v>
      </c>
      <c r="C32" s="10">
        <v>657</v>
      </c>
      <c r="D32" s="10">
        <v>10254</v>
      </c>
      <c r="E32" s="10">
        <v>3964</v>
      </c>
      <c r="F32" s="10">
        <v>10517</v>
      </c>
      <c r="G32" s="10">
        <v>6492</v>
      </c>
      <c r="H32" s="10">
        <v>1590</v>
      </c>
      <c r="I32" s="36"/>
      <c r="J32" s="37"/>
      <c r="K32" s="37"/>
    </row>
    <row r="33" spans="1:11" s="38" customFormat="1" ht="21" customHeight="1" x14ac:dyDescent="0.2">
      <c r="A33" s="72" t="s">
        <v>44</v>
      </c>
      <c r="B33" s="73">
        <f t="shared" si="1"/>
        <v>31586</v>
      </c>
      <c r="C33" s="70">
        <v>572</v>
      </c>
      <c r="D33" s="70">
        <v>9933</v>
      </c>
      <c r="E33" s="70">
        <v>3836</v>
      </c>
      <c r="F33" s="70">
        <v>9194</v>
      </c>
      <c r="G33" s="70">
        <v>6473</v>
      </c>
      <c r="H33" s="70">
        <v>1578</v>
      </c>
      <c r="I33" s="36"/>
      <c r="J33" s="37"/>
      <c r="K33" s="37"/>
    </row>
    <row r="34" spans="1:11" s="38" customFormat="1" ht="21" customHeight="1" x14ac:dyDescent="0.2">
      <c r="A34" s="35" t="s">
        <v>45</v>
      </c>
      <c r="B34" s="36">
        <f t="shared" si="1"/>
        <v>33936</v>
      </c>
      <c r="C34" s="10">
        <v>638</v>
      </c>
      <c r="D34" s="10">
        <v>11298</v>
      </c>
      <c r="E34" s="10">
        <v>4046</v>
      </c>
      <c r="F34" s="10">
        <v>9027</v>
      </c>
      <c r="G34" s="10">
        <v>7193</v>
      </c>
      <c r="H34" s="10">
        <v>1734</v>
      </c>
      <c r="I34" s="36"/>
      <c r="J34" s="37"/>
      <c r="K34" s="37"/>
    </row>
    <row r="35" spans="1:11" s="38" customFormat="1" ht="21" customHeight="1" x14ac:dyDescent="0.2">
      <c r="A35" s="72" t="s">
        <v>46</v>
      </c>
      <c r="B35" s="74">
        <f t="shared" si="1"/>
        <v>38054</v>
      </c>
      <c r="C35" s="71">
        <v>656</v>
      </c>
      <c r="D35" s="71">
        <v>10580</v>
      </c>
      <c r="E35" s="71">
        <v>3434</v>
      </c>
      <c r="F35" s="71">
        <v>11043</v>
      </c>
      <c r="G35" s="71">
        <v>10610</v>
      </c>
      <c r="H35" s="71">
        <v>1731</v>
      </c>
      <c r="I35" s="36"/>
      <c r="J35" s="37"/>
      <c r="K35" s="37"/>
    </row>
    <row r="36" spans="1:11" s="38" customFormat="1" ht="21" customHeight="1" x14ac:dyDescent="0.2">
      <c r="A36" s="35" t="s">
        <v>47</v>
      </c>
      <c r="B36" s="36">
        <f t="shared" si="1"/>
        <v>40192</v>
      </c>
      <c r="C36" s="10">
        <v>771</v>
      </c>
      <c r="D36" s="10">
        <v>12533</v>
      </c>
      <c r="E36" s="10">
        <v>4353</v>
      </c>
      <c r="F36" s="10">
        <v>10794</v>
      </c>
      <c r="G36" s="10">
        <v>9660</v>
      </c>
      <c r="H36" s="10">
        <v>2081</v>
      </c>
      <c r="I36" s="36"/>
      <c r="J36" s="37"/>
      <c r="K36" s="37"/>
    </row>
    <row r="37" spans="1:11" s="38" customFormat="1" ht="21" customHeight="1" x14ac:dyDescent="0.2">
      <c r="A37" s="72" t="s">
        <v>48</v>
      </c>
      <c r="B37" s="73">
        <f t="shared" si="1"/>
        <v>38589</v>
      </c>
      <c r="C37" s="70">
        <v>791</v>
      </c>
      <c r="D37" s="70">
        <v>13494</v>
      </c>
      <c r="E37" s="70">
        <v>4148</v>
      </c>
      <c r="F37" s="70">
        <v>9184</v>
      </c>
      <c r="G37" s="70">
        <v>8966</v>
      </c>
      <c r="H37" s="70">
        <v>2006</v>
      </c>
      <c r="I37" s="36"/>
      <c r="J37" s="37"/>
      <c r="K37" s="37"/>
    </row>
    <row r="38" spans="1:11" s="38" customFormat="1" ht="21" customHeight="1" x14ac:dyDescent="0.2">
      <c r="A38" s="35" t="s">
        <v>49</v>
      </c>
      <c r="B38" s="36">
        <f t="shared" si="1"/>
        <v>37992</v>
      </c>
      <c r="C38" s="10">
        <v>662</v>
      </c>
      <c r="D38" s="10">
        <v>12667</v>
      </c>
      <c r="E38" s="10">
        <v>3927</v>
      </c>
      <c r="F38" s="10">
        <v>10238</v>
      </c>
      <c r="G38" s="10">
        <v>8823</v>
      </c>
      <c r="H38" s="10">
        <v>1675</v>
      </c>
      <c r="I38" s="36"/>
      <c r="J38" s="37"/>
      <c r="K38" s="37"/>
    </row>
    <row r="39" spans="1:11" s="38" customFormat="1" ht="21" customHeight="1" x14ac:dyDescent="0.2">
      <c r="A39" s="72" t="s">
        <v>50</v>
      </c>
      <c r="B39" s="74">
        <f t="shared" si="1"/>
        <v>39226</v>
      </c>
      <c r="C39" s="71">
        <v>643</v>
      </c>
      <c r="D39" s="71">
        <v>11337</v>
      </c>
      <c r="E39" s="71">
        <v>4565</v>
      </c>
      <c r="F39" s="71">
        <v>9947</v>
      </c>
      <c r="G39" s="71">
        <v>11202</v>
      </c>
      <c r="H39" s="71">
        <v>1532</v>
      </c>
      <c r="I39" s="36"/>
      <c r="J39" s="37"/>
      <c r="K39" s="37"/>
    </row>
    <row r="40" spans="1:11" s="38" customFormat="1" ht="21" customHeight="1" x14ac:dyDescent="0.2">
      <c r="A40" s="35" t="s">
        <v>51</v>
      </c>
      <c r="B40" s="36">
        <f t="shared" si="1"/>
        <v>37245</v>
      </c>
      <c r="C40" s="10">
        <v>724</v>
      </c>
      <c r="D40" s="10">
        <v>13135</v>
      </c>
      <c r="E40" s="10">
        <v>4077</v>
      </c>
      <c r="F40" s="10">
        <v>7883</v>
      </c>
      <c r="G40" s="10">
        <v>9511</v>
      </c>
      <c r="H40" s="10">
        <v>1915</v>
      </c>
      <c r="I40" s="36"/>
      <c r="J40" s="37"/>
      <c r="K40" s="37"/>
    </row>
    <row r="41" spans="1:11" s="38" customFormat="1" ht="21" customHeight="1" x14ac:dyDescent="0.2">
      <c r="A41" s="72" t="s">
        <v>52</v>
      </c>
      <c r="B41" s="73">
        <f t="shared" si="1"/>
        <v>36236</v>
      </c>
      <c r="C41" s="70">
        <v>641</v>
      </c>
      <c r="D41" s="70">
        <v>12607</v>
      </c>
      <c r="E41" s="70">
        <v>3855</v>
      </c>
      <c r="F41" s="70">
        <v>9503</v>
      </c>
      <c r="G41" s="70">
        <v>7868</v>
      </c>
      <c r="H41" s="70">
        <v>1762</v>
      </c>
      <c r="I41" s="36"/>
      <c r="J41" s="37"/>
      <c r="K41" s="37"/>
    </row>
    <row r="42" spans="1:11" s="38" customFormat="1" ht="21" customHeight="1" x14ac:dyDescent="0.2">
      <c r="A42" s="35" t="s">
        <v>53</v>
      </c>
      <c r="B42" s="36">
        <f t="shared" si="1"/>
        <v>39090</v>
      </c>
      <c r="C42" s="10">
        <v>669</v>
      </c>
      <c r="D42" s="10">
        <v>13227</v>
      </c>
      <c r="E42" s="10">
        <v>4036</v>
      </c>
      <c r="F42" s="10">
        <v>11393</v>
      </c>
      <c r="G42" s="10">
        <v>7684</v>
      </c>
      <c r="H42" s="10">
        <v>2081</v>
      </c>
      <c r="I42" s="36"/>
      <c r="J42" s="37"/>
      <c r="K42" s="37"/>
    </row>
    <row r="43" spans="1:11" s="38" customFormat="1" ht="21" customHeight="1" x14ac:dyDescent="0.2">
      <c r="A43" s="72" t="s">
        <v>54</v>
      </c>
      <c r="B43" s="74">
        <f t="shared" si="1"/>
        <v>45075</v>
      </c>
      <c r="C43" s="71">
        <v>999</v>
      </c>
      <c r="D43" s="71">
        <v>12861</v>
      </c>
      <c r="E43" s="71">
        <v>4311</v>
      </c>
      <c r="F43" s="71">
        <v>12230</v>
      </c>
      <c r="G43" s="71">
        <v>12551</v>
      </c>
      <c r="H43" s="71">
        <v>2123</v>
      </c>
      <c r="I43" s="36"/>
      <c r="J43" s="37"/>
      <c r="K43" s="37"/>
    </row>
    <row r="44" spans="1:11" s="38" customFormat="1" ht="21" customHeight="1" x14ac:dyDescent="0.2">
      <c r="A44" s="35" t="s">
        <v>55</v>
      </c>
      <c r="B44" s="36">
        <f t="shared" si="1"/>
        <v>43042</v>
      </c>
      <c r="C44" s="10">
        <v>985</v>
      </c>
      <c r="D44" s="10">
        <v>13211</v>
      </c>
      <c r="E44" s="10">
        <v>4410</v>
      </c>
      <c r="F44" s="10">
        <v>9717</v>
      </c>
      <c r="G44" s="10">
        <v>12586</v>
      </c>
      <c r="H44" s="10">
        <v>2133</v>
      </c>
      <c r="I44" s="36"/>
      <c r="J44" s="37"/>
      <c r="K44" s="37"/>
    </row>
    <row r="45" spans="1:11" s="38" customFormat="1" ht="21" customHeight="1" x14ac:dyDescent="0.2">
      <c r="A45" s="72" t="s">
        <v>56</v>
      </c>
      <c r="B45" s="73">
        <f t="shared" si="1"/>
        <v>39747</v>
      </c>
      <c r="C45" s="70">
        <v>985</v>
      </c>
      <c r="D45" s="70">
        <v>13711</v>
      </c>
      <c r="E45" s="70">
        <v>5604</v>
      </c>
      <c r="F45" s="70">
        <v>8299</v>
      </c>
      <c r="G45" s="70">
        <v>8964</v>
      </c>
      <c r="H45" s="70">
        <v>2184</v>
      </c>
      <c r="I45" s="36"/>
      <c r="J45" s="37"/>
      <c r="K45" s="37"/>
    </row>
    <row r="46" spans="1:11" s="38" customFormat="1" ht="21" customHeight="1" x14ac:dyDescent="0.2">
      <c r="A46" s="35" t="s">
        <v>57</v>
      </c>
      <c r="B46" s="36">
        <f t="shared" si="1"/>
        <v>43097</v>
      </c>
      <c r="C46" s="10">
        <v>1036</v>
      </c>
      <c r="D46" s="10">
        <v>14490</v>
      </c>
      <c r="E46" s="10">
        <v>5881</v>
      </c>
      <c r="F46" s="10">
        <v>11394</v>
      </c>
      <c r="G46" s="10">
        <v>8275</v>
      </c>
      <c r="H46" s="10">
        <v>2021</v>
      </c>
      <c r="I46" s="36"/>
      <c r="J46" s="37"/>
      <c r="K46" s="37"/>
    </row>
    <row r="47" spans="1:11" s="38" customFormat="1" ht="21" customHeight="1" x14ac:dyDescent="0.2">
      <c r="A47" s="72" t="s">
        <v>58</v>
      </c>
      <c r="B47" s="74">
        <f t="shared" si="1"/>
        <v>46079</v>
      </c>
      <c r="C47" s="71">
        <v>1733</v>
      </c>
      <c r="D47" s="71">
        <v>13758</v>
      </c>
      <c r="E47" s="71">
        <v>5897</v>
      </c>
      <c r="F47" s="71">
        <v>10497</v>
      </c>
      <c r="G47" s="71">
        <v>12248</v>
      </c>
      <c r="H47" s="71">
        <v>1946</v>
      </c>
      <c r="I47" s="36"/>
      <c r="J47" s="37"/>
      <c r="K47" s="37"/>
    </row>
    <row r="48" spans="1:11" s="38" customFormat="1" ht="21" customHeight="1" x14ac:dyDescent="0.2">
      <c r="A48" s="9" t="s">
        <v>124</v>
      </c>
      <c r="B48" s="36">
        <f t="shared" si="1"/>
        <v>45685</v>
      </c>
      <c r="C48" s="10">
        <v>1115</v>
      </c>
      <c r="D48" s="10">
        <v>15620</v>
      </c>
      <c r="E48" s="10">
        <v>5515</v>
      </c>
      <c r="F48" s="10">
        <v>10008</v>
      </c>
      <c r="G48" s="10">
        <v>11418</v>
      </c>
      <c r="H48" s="10">
        <v>2009</v>
      </c>
      <c r="I48" s="36"/>
      <c r="J48" s="37"/>
      <c r="K48" s="37"/>
    </row>
    <row r="49" spans="1:11" s="38" customFormat="1" ht="21" customHeight="1" x14ac:dyDescent="0.2">
      <c r="A49" s="69" t="s">
        <v>125</v>
      </c>
      <c r="B49" s="73">
        <f t="shared" si="1"/>
        <v>44954</v>
      </c>
      <c r="C49" s="70">
        <v>1110</v>
      </c>
      <c r="D49" s="70">
        <v>15479</v>
      </c>
      <c r="E49" s="70">
        <v>5633</v>
      </c>
      <c r="F49" s="70">
        <v>14108</v>
      </c>
      <c r="G49" s="70">
        <v>6448</v>
      </c>
      <c r="H49" s="70">
        <v>2176</v>
      </c>
      <c r="I49" s="36"/>
      <c r="J49" s="37"/>
      <c r="K49" s="37"/>
    </row>
    <row r="50" spans="1:11" s="38" customFormat="1" ht="21" customHeight="1" x14ac:dyDescent="0.2">
      <c r="A50" s="9" t="s">
        <v>126</v>
      </c>
      <c r="B50" s="36">
        <f t="shared" si="1"/>
        <v>42157</v>
      </c>
      <c r="C50" s="10">
        <v>1064</v>
      </c>
      <c r="D50" s="10">
        <v>14647</v>
      </c>
      <c r="E50" s="10">
        <v>5694</v>
      </c>
      <c r="F50" s="10">
        <v>12029</v>
      </c>
      <c r="G50" s="10">
        <v>6782</v>
      </c>
      <c r="H50" s="10">
        <v>1941</v>
      </c>
      <c r="I50" s="36"/>
      <c r="J50" s="37"/>
      <c r="K50" s="37"/>
    </row>
    <row r="51" spans="1:11" s="38" customFormat="1" ht="21" customHeight="1" x14ac:dyDescent="0.2">
      <c r="A51" s="69" t="s">
        <v>127</v>
      </c>
      <c r="B51" s="74">
        <f t="shared" si="1"/>
        <v>41776</v>
      </c>
      <c r="C51" s="71">
        <v>1115</v>
      </c>
      <c r="D51" s="71">
        <v>13230</v>
      </c>
      <c r="E51" s="71">
        <v>5916</v>
      </c>
      <c r="F51" s="71">
        <v>9147</v>
      </c>
      <c r="G51" s="71">
        <v>10373</v>
      </c>
      <c r="H51" s="71">
        <v>1995</v>
      </c>
      <c r="I51" s="36"/>
      <c r="J51" s="37"/>
      <c r="K51" s="37"/>
    </row>
    <row r="52" spans="1:11" s="38" customFormat="1" ht="21" customHeight="1" x14ac:dyDescent="0.2">
      <c r="A52" s="9" t="s">
        <v>131</v>
      </c>
      <c r="B52" s="36">
        <f t="shared" ref="B52:B55" si="2">+C52+D52+E52+F52+G52+H52</f>
        <v>38295</v>
      </c>
      <c r="C52" s="10">
        <v>1070</v>
      </c>
      <c r="D52" s="10">
        <v>13528</v>
      </c>
      <c r="E52" s="10">
        <v>5466</v>
      </c>
      <c r="F52" s="10">
        <v>9243</v>
      </c>
      <c r="G52" s="10">
        <v>6987</v>
      </c>
      <c r="H52" s="10">
        <v>2001</v>
      </c>
      <c r="I52" s="36"/>
      <c r="J52" s="37"/>
      <c r="K52" s="37"/>
    </row>
    <row r="53" spans="1:11" s="38" customFormat="1" ht="21" customHeight="1" x14ac:dyDescent="0.2">
      <c r="A53" s="69" t="s">
        <v>132</v>
      </c>
      <c r="B53" s="73">
        <f t="shared" si="2"/>
        <v>36267</v>
      </c>
      <c r="C53" s="70">
        <v>1130</v>
      </c>
      <c r="D53" s="70">
        <v>13901</v>
      </c>
      <c r="E53" s="70">
        <v>5733</v>
      </c>
      <c r="F53" s="70">
        <v>7328</v>
      </c>
      <c r="G53" s="70">
        <v>6281</v>
      </c>
      <c r="H53" s="70">
        <v>1894</v>
      </c>
      <c r="I53" s="36"/>
      <c r="J53" s="37"/>
      <c r="K53" s="37"/>
    </row>
    <row r="54" spans="1:11" s="38" customFormat="1" ht="21" customHeight="1" x14ac:dyDescent="0.2">
      <c r="A54" s="9" t="s">
        <v>133</v>
      </c>
      <c r="B54" s="36">
        <f t="shared" si="2"/>
        <v>38230</v>
      </c>
      <c r="C54" s="10">
        <v>1144</v>
      </c>
      <c r="D54" s="10">
        <v>14192</v>
      </c>
      <c r="E54" s="10">
        <v>5662</v>
      </c>
      <c r="F54" s="10">
        <v>8274</v>
      </c>
      <c r="G54" s="10">
        <v>6831</v>
      </c>
      <c r="H54" s="10">
        <v>2127</v>
      </c>
      <c r="I54" s="36"/>
      <c r="J54" s="37"/>
      <c r="K54" s="37"/>
    </row>
    <row r="55" spans="1:11" s="38" customFormat="1" ht="21" customHeight="1" x14ac:dyDescent="0.2">
      <c r="A55" s="69" t="s">
        <v>134</v>
      </c>
      <c r="B55" s="74">
        <f t="shared" si="2"/>
        <v>42497</v>
      </c>
      <c r="C55" s="71">
        <v>1292</v>
      </c>
      <c r="D55" s="71">
        <v>12852</v>
      </c>
      <c r="E55" s="71">
        <v>5735</v>
      </c>
      <c r="F55" s="71">
        <v>7566</v>
      </c>
      <c r="G55" s="71">
        <v>13341</v>
      </c>
      <c r="H55" s="71">
        <v>1711</v>
      </c>
      <c r="I55" s="36"/>
      <c r="J55" s="37"/>
      <c r="K55" s="37"/>
    </row>
    <row r="56" spans="1:11" s="38" customFormat="1" ht="21" customHeight="1" x14ac:dyDescent="0.2">
      <c r="A56" s="9" t="s">
        <v>135</v>
      </c>
      <c r="B56" s="36">
        <f t="shared" ref="B56:B59" si="3">+C56+D56+E56+F56+G56+H56</f>
        <v>43527</v>
      </c>
      <c r="C56" s="10">
        <v>1337</v>
      </c>
      <c r="D56" s="10">
        <v>14390</v>
      </c>
      <c r="E56" s="10">
        <v>6134</v>
      </c>
      <c r="F56" s="10">
        <v>7118</v>
      </c>
      <c r="G56" s="10">
        <v>11809</v>
      </c>
      <c r="H56" s="10">
        <v>2739</v>
      </c>
      <c r="I56" s="36"/>
      <c r="J56" s="37"/>
      <c r="K56" s="37"/>
    </row>
    <row r="57" spans="1:11" s="38" customFormat="1" ht="21" customHeight="1" x14ac:dyDescent="0.2">
      <c r="A57" s="69" t="s">
        <v>136</v>
      </c>
      <c r="B57" s="73">
        <f t="shared" si="3"/>
        <v>46148</v>
      </c>
      <c r="C57" s="70">
        <v>1474</v>
      </c>
      <c r="D57" s="70">
        <v>14693</v>
      </c>
      <c r="E57" s="70">
        <v>5967</v>
      </c>
      <c r="F57" s="70">
        <v>10072</v>
      </c>
      <c r="G57" s="70">
        <v>11392</v>
      </c>
      <c r="H57" s="70">
        <v>2550</v>
      </c>
      <c r="I57" s="36"/>
      <c r="J57" s="37"/>
      <c r="K57" s="37"/>
    </row>
    <row r="58" spans="1:11" s="38" customFormat="1" ht="21" customHeight="1" x14ac:dyDescent="0.2">
      <c r="A58" s="9" t="s">
        <v>137</v>
      </c>
      <c r="B58" s="36">
        <f t="shared" si="3"/>
        <v>45914</v>
      </c>
      <c r="C58" s="10">
        <v>1624</v>
      </c>
      <c r="D58" s="10">
        <v>14680</v>
      </c>
      <c r="E58" s="10">
        <v>5941</v>
      </c>
      <c r="F58" s="10">
        <v>9597</v>
      </c>
      <c r="G58" s="10">
        <v>11271</v>
      </c>
      <c r="H58" s="10">
        <v>2801</v>
      </c>
      <c r="I58" s="36"/>
      <c r="J58" s="37"/>
      <c r="K58" s="37"/>
    </row>
    <row r="59" spans="1:11" s="38" customFormat="1" ht="21" customHeight="1" x14ac:dyDescent="0.2">
      <c r="A59" s="69" t="s">
        <v>138</v>
      </c>
      <c r="B59" s="74">
        <f t="shared" si="3"/>
        <v>47390</v>
      </c>
      <c r="C59" s="71">
        <v>1700</v>
      </c>
      <c r="D59" s="71">
        <v>13634</v>
      </c>
      <c r="E59" s="71">
        <v>5445</v>
      </c>
      <c r="F59" s="71">
        <v>9836</v>
      </c>
      <c r="G59" s="71">
        <v>14177</v>
      </c>
      <c r="H59" s="71">
        <v>2598</v>
      </c>
      <c r="I59" s="36"/>
      <c r="J59" s="37"/>
      <c r="K59" s="37"/>
    </row>
    <row r="60" spans="1:11" s="38" customFormat="1" ht="21" customHeight="1" x14ac:dyDescent="0.2">
      <c r="A60" s="9" t="s">
        <v>139</v>
      </c>
      <c r="B60" s="36">
        <f t="shared" ref="B60:B67" si="4">+C60+D60+E60+F60+G60+H60</f>
        <v>49663</v>
      </c>
      <c r="C60" s="10">
        <v>1705</v>
      </c>
      <c r="D60" s="10">
        <v>15800</v>
      </c>
      <c r="E60" s="10">
        <v>6590</v>
      </c>
      <c r="F60" s="10">
        <v>9967</v>
      </c>
      <c r="G60" s="10">
        <v>12563</v>
      </c>
      <c r="H60" s="10">
        <v>3038</v>
      </c>
      <c r="I60" s="36"/>
      <c r="J60" s="37"/>
      <c r="K60" s="37"/>
    </row>
    <row r="61" spans="1:11" s="38" customFormat="1" ht="21" customHeight="1" x14ac:dyDescent="0.2">
      <c r="A61" s="69" t="s">
        <v>140</v>
      </c>
      <c r="B61" s="73">
        <f t="shared" si="4"/>
        <v>50667</v>
      </c>
      <c r="C61" s="70">
        <v>1788</v>
      </c>
      <c r="D61" s="70">
        <v>16912</v>
      </c>
      <c r="E61" s="70">
        <v>6793</v>
      </c>
      <c r="F61" s="70">
        <v>9002</v>
      </c>
      <c r="G61" s="70">
        <v>12951</v>
      </c>
      <c r="H61" s="70">
        <v>3221</v>
      </c>
      <c r="I61" s="36"/>
      <c r="J61" s="37"/>
      <c r="K61" s="37"/>
    </row>
    <row r="62" spans="1:11" s="38" customFormat="1" ht="21" customHeight="1" x14ac:dyDescent="0.2">
      <c r="A62" s="9" t="s">
        <v>141</v>
      </c>
      <c r="B62" s="36">
        <f t="shared" si="4"/>
        <v>53477</v>
      </c>
      <c r="C62" s="10">
        <v>1807</v>
      </c>
      <c r="D62" s="10">
        <v>18185</v>
      </c>
      <c r="E62" s="10">
        <v>7229</v>
      </c>
      <c r="F62" s="10">
        <v>9714</v>
      </c>
      <c r="G62" s="10">
        <v>13382</v>
      </c>
      <c r="H62" s="10">
        <v>3160</v>
      </c>
      <c r="I62" s="36"/>
      <c r="J62" s="37"/>
      <c r="K62" s="37"/>
    </row>
    <row r="63" spans="1:11" s="38" customFormat="1" ht="21" customHeight="1" x14ac:dyDescent="0.2">
      <c r="A63" s="69" t="s">
        <v>142</v>
      </c>
      <c r="B63" s="74">
        <f t="shared" si="4"/>
        <v>59029</v>
      </c>
      <c r="C63" s="71">
        <v>1930</v>
      </c>
      <c r="D63" s="71">
        <v>18815</v>
      </c>
      <c r="E63" s="71">
        <v>7245</v>
      </c>
      <c r="F63" s="71">
        <v>11576</v>
      </c>
      <c r="G63" s="71">
        <v>16026</v>
      </c>
      <c r="H63" s="71">
        <v>3437</v>
      </c>
      <c r="I63" s="36"/>
      <c r="J63" s="37"/>
      <c r="K63" s="37"/>
    </row>
    <row r="64" spans="1:11" s="38" customFormat="1" ht="21" customHeight="1" x14ac:dyDescent="0.2">
      <c r="A64" s="35" t="s">
        <v>143</v>
      </c>
      <c r="B64" s="36">
        <f t="shared" si="4"/>
        <v>59529</v>
      </c>
      <c r="C64" s="36">
        <v>1988</v>
      </c>
      <c r="D64" s="36">
        <v>19799</v>
      </c>
      <c r="E64" s="36">
        <v>7683</v>
      </c>
      <c r="F64" s="36">
        <v>11256</v>
      </c>
      <c r="G64" s="36">
        <v>14927</v>
      </c>
      <c r="H64" s="36">
        <v>3876</v>
      </c>
      <c r="I64" s="36"/>
      <c r="J64" s="37"/>
      <c r="K64" s="37"/>
    </row>
    <row r="65" spans="1:11" s="38" customFormat="1" ht="21" customHeight="1" x14ac:dyDescent="0.2">
      <c r="A65" s="72" t="s">
        <v>144</v>
      </c>
      <c r="B65" s="73">
        <f t="shared" si="4"/>
        <v>60248</v>
      </c>
      <c r="C65" s="73">
        <v>1862</v>
      </c>
      <c r="D65" s="73">
        <v>18874</v>
      </c>
      <c r="E65" s="73">
        <v>8148</v>
      </c>
      <c r="F65" s="73">
        <v>13422</v>
      </c>
      <c r="G65" s="73">
        <v>14431</v>
      </c>
      <c r="H65" s="73">
        <v>3511</v>
      </c>
      <c r="I65" s="36"/>
      <c r="J65" s="37"/>
      <c r="K65" s="37"/>
    </row>
    <row r="66" spans="1:11" s="38" customFormat="1" ht="21" customHeight="1" x14ac:dyDescent="0.2">
      <c r="A66" s="35" t="s">
        <v>145</v>
      </c>
      <c r="B66" s="36">
        <f t="shared" si="4"/>
        <v>59213</v>
      </c>
      <c r="C66" s="36">
        <v>1827</v>
      </c>
      <c r="D66" s="36">
        <v>18959</v>
      </c>
      <c r="E66" s="36">
        <v>7790</v>
      </c>
      <c r="F66" s="36">
        <v>13165</v>
      </c>
      <c r="G66" s="36">
        <v>14151</v>
      </c>
      <c r="H66" s="36">
        <v>3321</v>
      </c>
      <c r="I66" s="36"/>
      <c r="J66" s="37"/>
      <c r="K66" s="37"/>
    </row>
    <row r="67" spans="1:11" s="38" customFormat="1" ht="21" customHeight="1" x14ac:dyDescent="0.2">
      <c r="A67" s="72" t="s">
        <v>146</v>
      </c>
      <c r="B67" s="74">
        <f t="shared" si="4"/>
        <v>60042</v>
      </c>
      <c r="C67" s="74">
        <v>1695</v>
      </c>
      <c r="D67" s="74">
        <v>18761</v>
      </c>
      <c r="E67" s="74">
        <v>8430</v>
      </c>
      <c r="F67" s="74">
        <v>12686</v>
      </c>
      <c r="G67" s="74">
        <v>15062</v>
      </c>
      <c r="H67" s="74">
        <v>3408</v>
      </c>
      <c r="I67" s="36"/>
      <c r="J67" s="37"/>
      <c r="K67" s="37"/>
    </row>
    <row r="68" spans="1:11" s="38" customFormat="1" ht="21" customHeight="1" x14ac:dyDescent="0.2">
      <c r="A68" s="35" t="s">
        <v>148</v>
      </c>
      <c r="B68" s="36">
        <f t="shared" ref="B68:B71" si="5">+C68+D68+E68+F68+G68+H68</f>
        <v>59981</v>
      </c>
      <c r="C68" s="36">
        <v>2645</v>
      </c>
      <c r="D68" s="36">
        <v>20613</v>
      </c>
      <c r="E68" s="36">
        <v>8471</v>
      </c>
      <c r="F68" s="36">
        <v>11228</v>
      </c>
      <c r="G68" s="36">
        <v>13083</v>
      </c>
      <c r="H68" s="36">
        <v>3941</v>
      </c>
      <c r="I68" s="36"/>
      <c r="J68" s="37"/>
      <c r="K68" s="37"/>
    </row>
    <row r="69" spans="1:11" s="38" customFormat="1" ht="21" customHeight="1" x14ac:dyDescent="0.2">
      <c r="A69" s="72" t="s">
        <v>149</v>
      </c>
      <c r="B69" s="73">
        <f t="shared" si="5"/>
        <v>58977</v>
      </c>
      <c r="C69" s="73">
        <v>2452</v>
      </c>
      <c r="D69" s="73">
        <v>20915</v>
      </c>
      <c r="E69" s="73">
        <v>9148</v>
      </c>
      <c r="F69" s="73">
        <v>9783</v>
      </c>
      <c r="G69" s="73">
        <v>12788</v>
      </c>
      <c r="H69" s="73">
        <v>3891</v>
      </c>
      <c r="I69" s="36"/>
      <c r="J69" s="37"/>
      <c r="K69" s="37"/>
    </row>
    <row r="70" spans="1:11" s="38" customFormat="1" ht="21" customHeight="1" x14ac:dyDescent="0.2">
      <c r="A70" s="35" t="s">
        <v>150</v>
      </c>
      <c r="B70" s="36">
        <f t="shared" si="5"/>
        <v>59038</v>
      </c>
      <c r="C70" s="36">
        <v>2358</v>
      </c>
      <c r="D70" s="36">
        <v>19957</v>
      </c>
      <c r="E70" s="36">
        <v>8778</v>
      </c>
      <c r="F70" s="36">
        <v>12235</v>
      </c>
      <c r="G70" s="36">
        <v>12340</v>
      </c>
      <c r="H70" s="36">
        <v>3370</v>
      </c>
      <c r="I70" s="36"/>
      <c r="J70" s="37"/>
      <c r="K70" s="37"/>
    </row>
    <row r="71" spans="1:11" s="38" customFormat="1" ht="21" customHeight="1" x14ac:dyDescent="0.2">
      <c r="A71" s="72" t="s">
        <v>151</v>
      </c>
      <c r="B71" s="74">
        <f t="shared" si="5"/>
        <v>61213</v>
      </c>
      <c r="C71" s="74">
        <v>2436</v>
      </c>
      <c r="D71" s="74">
        <v>19454</v>
      </c>
      <c r="E71" s="74">
        <v>9332</v>
      </c>
      <c r="F71" s="74">
        <v>10853</v>
      </c>
      <c r="G71" s="74">
        <v>15521</v>
      </c>
      <c r="H71" s="74">
        <v>3617</v>
      </c>
      <c r="I71" s="36"/>
      <c r="J71" s="37"/>
      <c r="K71" s="37"/>
    </row>
    <row r="72" spans="1:11" s="38" customFormat="1" ht="21" customHeight="1" x14ac:dyDescent="0.2">
      <c r="A72" s="35" t="s">
        <v>152</v>
      </c>
      <c r="B72" s="36">
        <f t="shared" ref="B72:B75" si="6">+C72+D72+E72+F72+G72+H72</f>
        <v>65471</v>
      </c>
      <c r="C72" s="36">
        <v>4044</v>
      </c>
      <c r="D72" s="36">
        <v>20113</v>
      </c>
      <c r="E72" s="36">
        <v>8863</v>
      </c>
      <c r="F72" s="36">
        <v>15900</v>
      </c>
      <c r="G72" s="36">
        <v>12946</v>
      </c>
      <c r="H72" s="36">
        <v>3605</v>
      </c>
      <c r="I72" s="36"/>
      <c r="J72" s="37"/>
      <c r="K72" s="37"/>
    </row>
    <row r="73" spans="1:11" s="38" customFormat="1" ht="21" customHeight="1" x14ac:dyDescent="0.2">
      <c r="A73" s="72" t="s">
        <v>153</v>
      </c>
      <c r="B73" s="73">
        <f t="shared" si="6"/>
        <v>62854</v>
      </c>
      <c r="C73" s="73">
        <v>4186</v>
      </c>
      <c r="D73" s="73">
        <v>19548</v>
      </c>
      <c r="E73" s="73">
        <v>8909</v>
      </c>
      <c r="F73" s="73">
        <v>15190</v>
      </c>
      <c r="G73" s="73">
        <v>11334</v>
      </c>
      <c r="H73" s="73">
        <v>3687</v>
      </c>
      <c r="I73" s="36"/>
      <c r="J73" s="37"/>
      <c r="K73" s="37"/>
    </row>
    <row r="74" spans="1:11" s="38" customFormat="1" ht="21" customHeight="1" x14ac:dyDescent="0.2">
      <c r="A74" s="35" t="s">
        <v>154</v>
      </c>
      <c r="B74" s="36">
        <f t="shared" si="6"/>
        <v>65058</v>
      </c>
      <c r="C74" s="36">
        <v>4407</v>
      </c>
      <c r="D74" s="36">
        <v>21823</v>
      </c>
      <c r="E74" s="36">
        <v>8940</v>
      </c>
      <c r="F74" s="36">
        <v>13725</v>
      </c>
      <c r="G74" s="36">
        <v>12536</v>
      </c>
      <c r="H74" s="36">
        <v>3627</v>
      </c>
      <c r="I74" s="36"/>
      <c r="J74" s="37"/>
      <c r="K74" s="37"/>
    </row>
    <row r="75" spans="1:11" s="38" customFormat="1" ht="21" customHeight="1" x14ac:dyDescent="0.2">
      <c r="A75" s="72" t="s">
        <v>155</v>
      </c>
      <c r="B75" s="74">
        <f t="shared" si="6"/>
        <v>78618</v>
      </c>
      <c r="C75" s="74">
        <v>4606</v>
      </c>
      <c r="D75" s="74">
        <v>23160</v>
      </c>
      <c r="E75" s="74">
        <v>9347</v>
      </c>
      <c r="F75" s="74">
        <v>12792</v>
      </c>
      <c r="G75" s="74">
        <v>24798</v>
      </c>
      <c r="H75" s="74">
        <v>3915</v>
      </c>
      <c r="I75" s="36"/>
      <c r="J75" s="37"/>
      <c r="K75" s="37"/>
    </row>
    <row r="76" spans="1:11" s="38" customFormat="1" ht="21" customHeight="1" x14ac:dyDescent="0.2">
      <c r="A76" s="35" t="s">
        <v>157</v>
      </c>
      <c r="B76" s="36">
        <f t="shared" ref="B76:B79" si="7">+C76+D76+E76+F76+G76+H76</f>
        <v>75613</v>
      </c>
      <c r="C76" s="36">
        <v>4489</v>
      </c>
      <c r="D76" s="36">
        <v>24521</v>
      </c>
      <c r="E76" s="36">
        <v>9548</v>
      </c>
      <c r="F76" s="36">
        <v>11821</v>
      </c>
      <c r="G76" s="36">
        <v>21049</v>
      </c>
      <c r="H76" s="36">
        <v>4185</v>
      </c>
      <c r="I76" s="36"/>
      <c r="J76" s="37"/>
      <c r="K76" s="37"/>
    </row>
    <row r="77" spans="1:11" s="38" customFormat="1" ht="21" customHeight="1" x14ac:dyDescent="0.2">
      <c r="A77" s="72" t="s">
        <v>158</v>
      </c>
      <c r="B77" s="73">
        <f t="shared" si="7"/>
        <v>77436</v>
      </c>
      <c r="C77" s="73">
        <v>4544</v>
      </c>
      <c r="D77" s="73">
        <v>26294</v>
      </c>
      <c r="E77" s="73">
        <v>10507</v>
      </c>
      <c r="F77" s="73">
        <v>12409</v>
      </c>
      <c r="G77" s="73">
        <v>19460</v>
      </c>
      <c r="H77" s="73">
        <v>4222</v>
      </c>
      <c r="I77" s="36"/>
      <c r="J77" s="37"/>
      <c r="K77" s="37"/>
    </row>
    <row r="78" spans="1:11" s="38" customFormat="1" ht="21" customHeight="1" x14ac:dyDescent="0.2">
      <c r="A78" s="35" t="s">
        <v>159</v>
      </c>
      <c r="B78" s="36">
        <f t="shared" si="7"/>
        <v>81707</v>
      </c>
      <c r="C78" s="36">
        <v>4614</v>
      </c>
      <c r="D78" s="36">
        <v>26313</v>
      </c>
      <c r="E78" s="36">
        <v>9975</v>
      </c>
      <c r="F78" s="36">
        <v>17040</v>
      </c>
      <c r="G78" s="36">
        <v>19848</v>
      </c>
      <c r="H78" s="36">
        <v>3917</v>
      </c>
      <c r="I78" s="36"/>
      <c r="J78" s="37"/>
      <c r="K78" s="37"/>
    </row>
    <row r="79" spans="1:11" s="38" customFormat="1" ht="21" customHeight="1" x14ac:dyDescent="0.2">
      <c r="A79" s="72" t="s">
        <v>160</v>
      </c>
      <c r="B79" s="74">
        <f t="shared" si="7"/>
        <v>82766</v>
      </c>
      <c r="C79" s="74">
        <v>4607</v>
      </c>
      <c r="D79" s="74">
        <v>26677</v>
      </c>
      <c r="E79" s="74">
        <v>9540</v>
      </c>
      <c r="F79" s="74">
        <v>16417</v>
      </c>
      <c r="G79" s="74">
        <v>21501</v>
      </c>
      <c r="H79" s="74">
        <v>4024</v>
      </c>
      <c r="I79" s="36"/>
      <c r="J79" s="37"/>
      <c r="K79" s="37"/>
    </row>
    <row r="80" spans="1:11" s="38" customFormat="1" ht="21" customHeight="1" x14ac:dyDescent="0.2">
      <c r="A80" s="35" t="s">
        <v>161</v>
      </c>
      <c r="B80" s="36">
        <f t="shared" ref="B80:B83" si="8">+C80+D80+E80+F80+G80+H80</f>
        <v>93458</v>
      </c>
      <c r="C80" s="36">
        <v>4408</v>
      </c>
      <c r="D80" s="36">
        <v>30661</v>
      </c>
      <c r="E80" s="36">
        <v>10182</v>
      </c>
      <c r="F80" s="36">
        <v>21627</v>
      </c>
      <c r="G80" s="36">
        <v>22082</v>
      </c>
      <c r="H80" s="36">
        <v>4498</v>
      </c>
      <c r="I80" s="36"/>
      <c r="J80" s="37"/>
      <c r="K80" s="37"/>
    </row>
    <row r="81" spans="1:11" s="38" customFormat="1" ht="21" customHeight="1" x14ac:dyDescent="0.2">
      <c r="A81" s="72" t="s">
        <v>162</v>
      </c>
      <c r="B81" s="73">
        <f t="shared" si="8"/>
        <v>93857</v>
      </c>
      <c r="C81" s="73">
        <v>4130</v>
      </c>
      <c r="D81" s="73">
        <v>29655</v>
      </c>
      <c r="E81" s="73">
        <v>9979</v>
      </c>
      <c r="F81" s="73">
        <v>26060</v>
      </c>
      <c r="G81" s="73">
        <v>20063</v>
      </c>
      <c r="H81" s="73">
        <v>3970</v>
      </c>
      <c r="I81" s="36"/>
      <c r="J81" s="37"/>
      <c r="K81" s="37"/>
    </row>
    <row r="82" spans="1:11" s="38" customFormat="1" ht="21" customHeight="1" x14ac:dyDescent="0.2">
      <c r="A82" s="35" t="s">
        <v>163</v>
      </c>
      <c r="B82" s="36">
        <f t="shared" si="8"/>
        <v>94618</v>
      </c>
      <c r="C82" s="36">
        <v>3926</v>
      </c>
      <c r="D82" s="36">
        <v>28947</v>
      </c>
      <c r="E82" s="36">
        <v>9374</v>
      </c>
      <c r="F82" s="36">
        <v>30010</v>
      </c>
      <c r="G82" s="36">
        <v>18910</v>
      </c>
      <c r="H82" s="36">
        <v>3451</v>
      </c>
      <c r="I82" s="36"/>
      <c r="J82" s="37"/>
      <c r="K82" s="37"/>
    </row>
    <row r="83" spans="1:11" s="38" customFormat="1" ht="21" customHeight="1" x14ac:dyDescent="0.2">
      <c r="A83" s="72" t="s">
        <v>164</v>
      </c>
      <c r="B83" s="74">
        <f t="shared" si="8"/>
        <v>97018</v>
      </c>
      <c r="C83" s="74">
        <v>4185</v>
      </c>
      <c r="D83" s="74">
        <v>30324</v>
      </c>
      <c r="E83" s="74">
        <v>10511</v>
      </c>
      <c r="F83" s="74">
        <v>28833</v>
      </c>
      <c r="G83" s="74">
        <v>19225</v>
      </c>
      <c r="H83" s="74">
        <v>3940</v>
      </c>
      <c r="I83" s="36"/>
      <c r="J83" s="37"/>
      <c r="K83" s="37"/>
    </row>
    <row r="84" spans="1:11" s="38" customFormat="1" ht="21" customHeight="1" x14ac:dyDescent="0.2">
      <c r="A84" s="35" t="s">
        <v>165</v>
      </c>
      <c r="B84" s="36">
        <f t="shared" ref="B84:B87" si="9">+C84+D84+E84+F84+G84+H84</f>
        <v>106580</v>
      </c>
      <c r="C84" s="36">
        <v>4306</v>
      </c>
      <c r="D84" s="36">
        <v>33387</v>
      </c>
      <c r="E84" s="36">
        <v>11295</v>
      </c>
      <c r="F84" s="36">
        <v>33272</v>
      </c>
      <c r="G84" s="36">
        <v>18754</v>
      </c>
      <c r="H84" s="36">
        <v>5566</v>
      </c>
      <c r="I84" s="36"/>
      <c r="J84" s="37"/>
      <c r="K84" s="37"/>
    </row>
    <row r="85" spans="1:11" s="38" customFormat="1" ht="21" customHeight="1" x14ac:dyDescent="0.2">
      <c r="A85" s="72" t="s">
        <v>166</v>
      </c>
      <c r="B85" s="73">
        <f t="shared" si="9"/>
        <v>107353</v>
      </c>
      <c r="C85" s="73">
        <v>4318</v>
      </c>
      <c r="D85" s="73">
        <v>33143</v>
      </c>
      <c r="E85" s="73">
        <v>11531</v>
      </c>
      <c r="F85" s="73">
        <v>36476</v>
      </c>
      <c r="G85" s="73">
        <v>16833</v>
      </c>
      <c r="H85" s="73">
        <v>5052</v>
      </c>
      <c r="I85" s="36"/>
      <c r="J85" s="37"/>
      <c r="K85" s="37"/>
    </row>
    <row r="86" spans="1:11" s="38" customFormat="1" ht="21" customHeight="1" x14ac:dyDescent="0.2">
      <c r="A86" s="35" t="s">
        <v>167</v>
      </c>
      <c r="B86" s="36">
        <f t="shared" si="9"/>
        <v>110669</v>
      </c>
      <c r="C86" s="36">
        <v>4266</v>
      </c>
      <c r="D86" s="36">
        <v>31675</v>
      </c>
      <c r="E86" s="36">
        <v>11058</v>
      </c>
      <c r="F86" s="36">
        <v>41826</v>
      </c>
      <c r="G86" s="36">
        <v>17214</v>
      </c>
      <c r="H86" s="36">
        <v>4630</v>
      </c>
      <c r="I86" s="36"/>
      <c r="J86" s="37"/>
      <c r="K86" s="37"/>
    </row>
    <row r="87" spans="1:11" s="38" customFormat="1" ht="21" customHeight="1" x14ac:dyDescent="0.2">
      <c r="A87" s="72" t="s">
        <v>168</v>
      </c>
      <c r="B87" s="74">
        <f t="shared" si="9"/>
        <v>118795</v>
      </c>
      <c r="C87" s="74">
        <v>4672</v>
      </c>
      <c r="D87" s="74">
        <v>32986</v>
      </c>
      <c r="E87" s="74">
        <v>11888</v>
      </c>
      <c r="F87" s="74">
        <v>38482</v>
      </c>
      <c r="G87" s="74">
        <v>25345</v>
      </c>
      <c r="H87" s="74">
        <v>5422</v>
      </c>
      <c r="I87" s="36"/>
      <c r="J87" s="37"/>
      <c r="K87" s="37"/>
    </row>
  </sheetData>
  <mergeCells count="2">
    <mergeCell ref="A5:A6"/>
    <mergeCell ref="B5:H5"/>
  </mergeCells>
  <pageMargins left="0.19685039370078741" right="0.15748031496062992" top="0.6692913385826772" bottom="0.43307086614173229" header="0.31496062992125984" footer="0.15748031496062992"/>
  <pageSetup paperSize="9" scale="65" fitToHeight="4" orientation="landscape" r:id="rId1"/>
  <headerFooter alignWithMargins="0">
    <oddFooter>&amp;R&amp;D</oddFooter>
  </headerFooter>
  <rowBreaks count="1" manualBreakCount="1">
    <brk id="35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2"/>
    <pageSetUpPr autoPageBreaks="0"/>
  </sheetPr>
  <dimension ref="A1:L87"/>
  <sheetViews>
    <sheetView showGridLines="0" view="pageBreakPreview" zoomScale="80" zoomScaleNormal="100" zoomScaleSheetLayoutView="80" workbookViewId="0">
      <pane ySplit="7" topLeftCell="A67" activePane="bottomLeft" state="frozen"/>
      <selection sqref="A1:XFD1048576"/>
      <selection pane="bottomLeft" sqref="A1:XFD1048576"/>
    </sheetView>
  </sheetViews>
  <sheetFormatPr defaultColWidth="9.140625" defaultRowHeight="12.75" x14ac:dyDescent="0.2"/>
  <cols>
    <col min="1" max="1" width="21" style="32" customWidth="1"/>
    <col min="2" max="9" width="28.140625" style="32" customWidth="1"/>
    <col min="10" max="16384" width="9.140625" style="32"/>
  </cols>
  <sheetData>
    <row r="1" spans="1:12" ht="18" x14ac:dyDescent="0.2">
      <c r="A1" s="31" t="s">
        <v>169</v>
      </c>
    </row>
    <row r="3" spans="1:12" ht="15.75" x14ac:dyDescent="0.25">
      <c r="A3" s="33" t="s">
        <v>115</v>
      </c>
    </row>
    <row r="5" spans="1:12" s="34" customFormat="1" ht="33" customHeight="1" x14ac:dyDescent="0.25">
      <c r="A5" s="162" t="s">
        <v>11</v>
      </c>
      <c r="B5" s="145" t="s">
        <v>116</v>
      </c>
      <c r="C5" s="146"/>
      <c r="D5" s="146"/>
      <c r="E5" s="146"/>
      <c r="F5" s="146"/>
      <c r="G5" s="146"/>
      <c r="H5" s="146"/>
      <c r="I5" s="146"/>
    </row>
    <row r="6" spans="1:12" s="34" customFormat="1" ht="56.25" customHeight="1" x14ac:dyDescent="0.25">
      <c r="A6" s="163"/>
      <c r="B6" s="115" t="s">
        <v>65</v>
      </c>
      <c r="C6" s="83" t="s">
        <v>92</v>
      </c>
      <c r="D6" s="83" t="s">
        <v>97</v>
      </c>
      <c r="E6" s="83" t="s">
        <v>96</v>
      </c>
      <c r="F6" s="83" t="s">
        <v>77</v>
      </c>
      <c r="G6" s="83" t="s">
        <v>78</v>
      </c>
      <c r="H6" s="85" t="s">
        <v>7</v>
      </c>
      <c r="I6" s="85" t="s">
        <v>147</v>
      </c>
    </row>
    <row r="7" spans="1:12" s="34" customFormat="1" ht="21" customHeight="1" x14ac:dyDescent="0.25">
      <c r="A7" s="81">
        <v>1</v>
      </c>
      <c r="B7" s="81">
        <f>+A7+1</f>
        <v>2</v>
      </c>
      <c r="C7" s="81">
        <f>+B7+1</f>
        <v>3</v>
      </c>
      <c r="D7" s="81"/>
      <c r="E7" s="81">
        <f>+C7+1</f>
        <v>4</v>
      </c>
      <c r="F7" s="81">
        <f>+E7+1</f>
        <v>5</v>
      </c>
      <c r="G7" s="81">
        <f>+F7+1</f>
        <v>6</v>
      </c>
      <c r="H7" s="81">
        <f>+G7+1</f>
        <v>7</v>
      </c>
      <c r="I7" s="81">
        <f>+H7+1</f>
        <v>8</v>
      </c>
    </row>
    <row r="8" spans="1:12" s="38" customFormat="1" ht="21" customHeight="1" x14ac:dyDescent="0.2">
      <c r="A8" s="35" t="s">
        <v>19</v>
      </c>
      <c r="B8" s="36">
        <f>+C8+D8+E8+F8+G8+H8+I8</f>
        <v>59477</v>
      </c>
      <c r="C8" s="10">
        <v>0</v>
      </c>
      <c r="D8" s="10">
        <v>0</v>
      </c>
      <c r="E8" s="10">
        <v>7230</v>
      </c>
      <c r="F8" s="10">
        <v>45687</v>
      </c>
      <c r="G8" s="10">
        <v>6068</v>
      </c>
      <c r="H8" s="10">
        <v>289</v>
      </c>
      <c r="I8" s="10">
        <v>203</v>
      </c>
      <c r="J8" s="36"/>
      <c r="K8" s="37"/>
      <c r="L8" s="37"/>
    </row>
    <row r="9" spans="1:12" s="38" customFormat="1" ht="21" customHeight="1" x14ac:dyDescent="0.2">
      <c r="A9" s="72" t="s">
        <v>20</v>
      </c>
      <c r="B9" s="73">
        <f t="shared" ref="B9:B51" si="0">+C9+D9+E9+F9+G9+H9+I9</f>
        <v>61491</v>
      </c>
      <c r="C9" s="70">
        <v>0</v>
      </c>
      <c r="D9" s="70">
        <v>0</v>
      </c>
      <c r="E9" s="70">
        <v>8055</v>
      </c>
      <c r="F9" s="70">
        <v>46525</v>
      </c>
      <c r="G9" s="70">
        <v>6375</v>
      </c>
      <c r="H9" s="70">
        <v>320</v>
      </c>
      <c r="I9" s="70">
        <v>216</v>
      </c>
      <c r="J9" s="36"/>
      <c r="K9" s="36"/>
      <c r="L9" s="37"/>
    </row>
    <row r="10" spans="1:12" s="38" customFormat="1" ht="21" customHeight="1" x14ac:dyDescent="0.2">
      <c r="A10" s="35" t="s">
        <v>21</v>
      </c>
      <c r="B10" s="36">
        <f t="shared" si="0"/>
        <v>62068</v>
      </c>
      <c r="C10" s="10">
        <v>0</v>
      </c>
      <c r="D10" s="10">
        <v>0</v>
      </c>
      <c r="E10" s="10">
        <v>8187</v>
      </c>
      <c r="F10" s="10">
        <v>46227</v>
      </c>
      <c r="G10" s="10">
        <v>6987</v>
      </c>
      <c r="H10" s="10">
        <v>439</v>
      </c>
      <c r="I10" s="10">
        <v>228</v>
      </c>
      <c r="J10" s="36"/>
      <c r="K10" s="36"/>
      <c r="L10" s="37"/>
    </row>
    <row r="11" spans="1:12" s="38" customFormat="1" ht="21" customHeight="1" x14ac:dyDescent="0.2">
      <c r="A11" s="72" t="s">
        <v>22</v>
      </c>
      <c r="B11" s="74">
        <f t="shared" si="0"/>
        <v>65251</v>
      </c>
      <c r="C11" s="71">
        <v>0</v>
      </c>
      <c r="D11" s="71">
        <v>0</v>
      </c>
      <c r="E11" s="71">
        <v>9257</v>
      </c>
      <c r="F11" s="71">
        <v>48495</v>
      </c>
      <c r="G11" s="71">
        <v>6698</v>
      </c>
      <c r="H11" s="71">
        <v>558</v>
      </c>
      <c r="I11" s="71">
        <v>243</v>
      </c>
      <c r="J11" s="36"/>
      <c r="K11" s="36"/>
      <c r="L11" s="37"/>
    </row>
    <row r="12" spans="1:12" s="38" customFormat="1" ht="21" customHeight="1" x14ac:dyDescent="0.2">
      <c r="A12" s="35" t="s">
        <v>23</v>
      </c>
      <c r="B12" s="36">
        <f t="shared" si="0"/>
        <v>59667</v>
      </c>
      <c r="C12" s="10">
        <v>0</v>
      </c>
      <c r="D12" s="10">
        <v>0</v>
      </c>
      <c r="E12" s="10">
        <v>9126</v>
      </c>
      <c r="F12" s="10">
        <v>41833</v>
      </c>
      <c r="G12" s="10">
        <v>7686</v>
      </c>
      <c r="H12" s="10">
        <v>743</v>
      </c>
      <c r="I12" s="10">
        <v>279</v>
      </c>
      <c r="J12" s="36"/>
      <c r="K12" s="36"/>
      <c r="L12" s="37"/>
    </row>
    <row r="13" spans="1:12" s="38" customFormat="1" ht="21" customHeight="1" x14ac:dyDescent="0.2">
      <c r="A13" s="72" t="s">
        <v>24</v>
      </c>
      <c r="B13" s="73">
        <f t="shared" si="0"/>
        <v>54585</v>
      </c>
      <c r="C13" s="70">
        <v>0</v>
      </c>
      <c r="D13" s="70">
        <v>0</v>
      </c>
      <c r="E13" s="70">
        <v>8726</v>
      </c>
      <c r="F13" s="70">
        <v>38070</v>
      </c>
      <c r="G13" s="70">
        <v>6911</v>
      </c>
      <c r="H13" s="70">
        <v>669</v>
      </c>
      <c r="I13" s="70">
        <v>209</v>
      </c>
      <c r="J13" s="36"/>
      <c r="K13" s="36"/>
      <c r="L13" s="37"/>
    </row>
    <row r="14" spans="1:12" s="43" customFormat="1" ht="21" customHeight="1" x14ac:dyDescent="0.2">
      <c r="A14" s="35" t="s">
        <v>25</v>
      </c>
      <c r="B14" s="36">
        <f t="shared" si="0"/>
        <v>55396</v>
      </c>
      <c r="C14" s="10">
        <v>0</v>
      </c>
      <c r="D14" s="10">
        <v>0</v>
      </c>
      <c r="E14" s="10">
        <v>9093</v>
      </c>
      <c r="F14" s="10">
        <v>38238</v>
      </c>
      <c r="G14" s="10">
        <v>7074</v>
      </c>
      <c r="H14" s="10">
        <v>789</v>
      </c>
      <c r="I14" s="10">
        <v>202</v>
      </c>
      <c r="J14" s="36"/>
      <c r="K14" s="36"/>
      <c r="L14" s="42"/>
    </row>
    <row r="15" spans="1:12" s="38" customFormat="1" ht="21" customHeight="1" x14ac:dyDescent="0.2">
      <c r="A15" s="72" t="s">
        <v>26</v>
      </c>
      <c r="B15" s="74">
        <f t="shared" si="0"/>
        <v>57864</v>
      </c>
      <c r="C15" s="71">
        <v>0</v>
      </c>
      <c r="D15" s="71">
        <v>0</v>
      </c>
      <c r="E15" s="71">
        <v>9967</v>
      </c>
      <c r="F15" s="71">
        <v>39274</v>
      </c>
      <c r="G15" s="71">
        <v>7445</v>
      </c>
      <c r="H15" s="71">
        <v>967</v>
      </c>
      <c r="I15" s="71">
        <v>211</v>
      </c>
      <c r="J15" s="36"/>
      <c r="K15" s="36"/>
      <c r="L15" s="37"/>
    </row>
    <row r="16" spans="1:12" s="38" customFormat="1" ht="21" customHeight="1" x14ac:dyDescent="0.2">
      <c r="A16" s="35" t="s">
        <v>27</v>
      </c>
      <c r="B16" s="36">
        <f t="shared" si="0"/>
        <v>56832</v>
      </c>
      <c r="C16" s="10">
        <v>0</v>
      </c>
      <c r="D16" s="10">
        <v>0</v>
      </c>
      <c r="E16" s="10">
        <v>9904</v>
      </c>
      <c r="F16" s="10">
        <v>39249</v>
      </c>
      <c r="G16" s="10">
        <v>6453</v>
      </c>
      <c r="H16" s="10">
        <v>998</v>
      </c>
      <c r="I16" s="10">
        <v>228</v>
      </c>
      <c r="J16" s="36"/>
      <c r="K16" s="36"/>
      <c r="L16" s="37"/>
    </row>
    <row r="17" spans="1:12" s="38" customFormat="1" ht="21" customHeight="1" x14ac:dyDescent="0.2">
      <c r="A17" s="72" t="s">
        <v>28</v>
      </c>
      <c r="B17" s="73">
        <f t="shared" si="0"/>
        <v>63801</v>
      </c>
      <c r="C17" s="70">
        <v>0</v>
      </c>
      <c r="D17" s="70">
        <v>0</v>
      </c>
      <c r="E17" s="70">
        <v>11715</v>
      </c>
      <c r="F17" s="70">
        <v>42591</v>
      </c>
      <c r="G17" s="70">
        <v>8182</v>
      </c>
      <c r="H17" s="70">
        <v>1091</v>
      </c>
      <c r="I17" s="70">
        <v>222</v>
      </c>
      <c r="J17" s="36"/>
      <c r="K17" s="36"/>
      <c r="L17" s="37"/>
    </row>
    <row r="18" spans="1:12" s="38" customFormat="1" ht="21" customHeight="1" x14ac:dyDescent="0.2">
      <c r="A18" s="35" t="s">
        <v>29</v>
      </c>
      <c r="B18" s="36">
        <f t="shared" si="0"/>
        <v>66651</v>
      </c>
      <c r="C18" s="10">
        <v>0</v>
      </c>
      <c r="D18" s="10">
        <v>0</v>
      </c>
      <c r="E18" s="10">
        <v>11152</v>
      </c>
      <c r="F18" s="10">
        <v>45076</v>
      </c>
      <c r="G18" s="10">
        <v>8995</v>
      </c>
      <c r="H18" s="10">
        <v>1205</v>
      </c>
      <c r="I18" s="10">
        <v>223</v>
      </c>
      <c r="J18" s="36"/>
      <c r="K18" s="36"/>
      <c r="L18" s="37"/>
    </row>
    <row r="19" spans="1:12" s="38" customFormat="1" ht="21" customHeight="1" x14ac:dyDescent="0.2">
      <c r="A19" s="72" t="s">
        <v>30</v>
      </c>
      <c r="B19" s="74">
        <f t="shared" si="0"/>
        <v>73832</v>
      </c>
      <c r="C19" s="71">
        <v>0</v>
      </c>
      <c r="D19" s="71">
        <v>0</v>
      </c>
      <c r="E19" s="71">
        <v>12773</v>
      </c>
      <c r="F19" s="71">
        <v>50236</v>
      </c>
      <c r="G19" s="71">
        <v>9047</v>
      </c>
      <c r="H19" s="71">
        <v>1545</v>
      </c>
      <c r="I19" s="71">
        <v>231</v>
      </c>
      <c r="J19" s="36"/>
      <c r="K19" s="36"/>
      <c r="L19" s="37"/>
    </row>
    <row r="20" spans="1:12" s="43" customFormat="1" ht="21" customHeight="1" x14ac:dyDescent="0.2">
      <c r="A20" s="35" t="s">
        <v>31</v>
      </c>
      <c r="B20" s="36">
        <f t="shared" si="0"/>
        <v>78246</v>
      </c>
      <c r="C20" s="10">
        <v>0</v>
      </c>
      <c r="D20" s="10">
        <v>0</v>
      </c>
      <c r="E20" s="10">
        <v>13214</v>
      </c>
      <c r="F20" s="10">
        <v>52705</v>
      </c>
      <c r="G20" s="10">
        <v>10688</v>
      </c>
      <c r="H20" s="10">
        <v>1365</v>
      </c>
      <c r="I20" s="10">
        <v>274</v>
      </c>
      <c r="J20" s="36"/>
      <c r="K20" s="36"/>
      <c r="L20" s="42"/>
    </row>
    <row r="21" spans="1:12" s="38" customFormat="1" ht="21" customHeight="1" x14ac:dyDescent="0.2">
      <c r="A21" s="72" t="s">
        <v>32</v>
      </c>
      <c r="B21" s="73">
        <f t="shared" si="0"/>
        <v>88064</v>
      </c>
      <c r="C21" s="70">
        <v>0</v>
      </c>
      <c r="D21" s="70">
        <v>0</v>
      </c>
      <c r="E21" s="70">
        <v>14852</v>
      </c>
      <c r="F21" s="70">
        <v>55126</v>
      </c>
      <c r="G21" s="70">
        <v>16300</v>
      </c>
      <c r="H21" s="70">
        <v>1524</v>
      </c>
      <c r="I21" s="70">
        <v>262</v>
      </c>
      <c r="J21" s="36"/>
      <c r="K21" s="36"/>
      <c r="L21" s="37"/>
    </row>
    <row r="22" spans="1:12" s="38" customFormat="1" ht="21" customHeight="1" x14ac:dyDescent="0.2">
      <c r="A22" s="35" t="s">
        <v>33</v>
      </c>
      <c r="B22" s="36">
        <f t="shared" si="0"/>
        <v>100220</v>
      </c>
      <c r="C22" s="10">
        <v>0</v>
      </c>
      <c r="D22" s="10">
        <v>0</v>
      </c>
      <c r="E22" s="10">
        <v>15255</v>
      </c>
      <c r="F22" s="10">
        <v>63289</v>
      </c>
      <c r="G22" s="10">
        <v>19583</v>
      </c>
      <c r="H22" s="10">
        <v>1836</v>
      </c>
      <c r="I22" s="10">
        <v>257</v>
      </c>
      <c r="J22" s="36"/>
      <c r="K22" s="36"/>
      <c r="L22" s="37"/>
    </row>
    <row r="23" spans="1:12" s="38" customFormat="1" ht="21" customHeight="1" x14ac:dyDescent="0.2">
      <c r="A23" s="72" t="s">
        <v>34</v>
      </c>
      <c r="B23" s="74">
        <f t="shared" si="0"/>
        <v>114709</v>
      </c>
      <c r="C23" s="71">
        <v>0</v>
      </c>
      <c r="D23" s="71">
        <v>0</v>
      </c>
      <c r="E23" s="71">
        <v>16629</v>
      </c>
      <c r="F23" s="71">
        <v>71220</v>
      </c>
      <c r="G23" s="71">
        <v>24815</v>
      </c>
      <c r="H23" s="71">
        <v>1786</v>
      </c>
      <c r="I23" s="71">
        <v>259</v>
      </c>
      <c r="J23" s="36"/>
      <c r="K23" s="36"/>
      <c r="L23" s="37"/>
    </row>
    <row r="24" spans="1:12" s="38" customFormat="1" ht="21" customHeight="1" x14ac:dyDescent="0.2">
      <c r="A24" s="35" t="s">
        <v>35</v>
      </c>
      <c r="B24" s="36">
        <f t="shared" si="0"/>
        <v>140620</v>
      </c>
      <c r="C24" s="10">
        <v>0</v>
      </c>
      <c r="D24" s="10">
        <v>0</v>
      </c>
      <c r="E24" s="10">
        <v>19366</v>
      </c>
      <c r="F24" s="10">
        <v>81948</v>
      </c>
      <c r="G24" s="10">
        <v>36579</v>
      </c>
      <c r="H24" s="10">
        <v>2375</v>
      </c>
      <c r="I24" s="10">
        <v>352</v>
      </c>
      <c r="J24" s="36"/>
      <c r="K24" s="36"/>
      <c r="L24" s="37"/>
    </row>
    <row r="25" spans="1:12" s="38" customFormat="1" ht="21" customHeight="1" x14ac:dyDescent="0.2">
      <c r="A25" s="72" t="s">
        <v>36</v>
      </c>
      <c r="B25" s="73">
        <f t="shared" si="0"/>
        <v>153378</v>
      </c>
      <c r="C25" s="70">
        <v>0</v>
      </c>
      <c r="D25" s="70">
        <v>0</v>
      </c>
      <c r="E25" s="70">
        <v>20807</v>
      </c>
      <c r="F25" s="70">
        <v>88459</v>
      </c>
      <c r="G25" s="70">
        <v>41060</v>
      </c>
      <c r="H25" s="70">
        <v>2712</v>
      </c>
      <c r="I25" s="70">
        <v>340</v>
      </c>
      <c r="J25" s="36"/>
      <c r="K25" s="36"/>
      <c r="L25" s="37"/>
    </row>
    <row r="26" spans="1:12" s="38" customFormat="1" ht="21" customHeight="1" x14ac:dyDescent="0.2">
      <c r="A26" s="35" t="s">
        <v>37</v>
      </c>
      <c r="B26" s="36">
        <f t="shared" si="0"/>
        <v>143522</v>
      </c>
      <c r="C26" s="10">
        <v>0</v>
      </c>
      <c r="D26" s="10">
        <v>0</v>
      </c>
      <c r="E26" s="10">
        <v>18529</v>
      </c>
      <c r="F26" s="10">
        <v>85011</v>
      </c>
      <c r="G26" s="10">
        <v>37231</v>
      </c>
      <c r="H26" s="10">
        <v>2459</v>
      </c>
      <c r="I26" s="10">
        <v>292</v>
      </c>
      <c r="J26" s="36"/>
      <c r="K26" s="36"/>
      <c r="L26" s="37"/>
    </row>
    <row r="27" spans="1:12" s="38" customFormat="1" ht="21" customHeight="1" x14ac:dyDescent="0.2">
      <c r="A27" s="72" t="s">
        <v>38</v>
      </c>
      <c r="B27" s="74">
        <f t="shared" si="0"/>
        <v>134583</v>
      </c>
      <c r="C27" s="71">
        <v>0</v>
      </c>
      <c r="D27" s="71">
        <v>0</v>
      </c>
      <c r="E27" s="71">
        <v>16286</v>
      </c>
      <c r="F27" s="71">
        <v>87116</v>
      </c>
      <c r="G27" s="71">
        <v>28588</v>
      </c>
      <c r="H27" s="71">
        <v>2326</v>
      </c>
      <c r="I27" s="71">
        <v>267</v>
      </c>
      <c r="J27" s="36"/>
      <c r="K27" s="36"/>
      <c r="L27" s="37"/>
    </row>
    <row r="28" spans="1:12" s="38" customFormat="1" ht="21" customHeight="1" x14ac:dyDescent="0.2">
      <c r="A28" s="35" t="s">
        <v>39</v>
      </c>
      <c r="B28" s="36">
        <f t="shared" si="0"/>
        <v>123721</v>
      </c>
      <c r="C28" s="10">
        <v>0</v>
      </c>
      <c r="D28" s="10">
        <v>0</v>
      </c>
      <c r="E28" s="10">
        <v>14131</v>
      </c>
      <c r="F28" s="10">
        <v>80692</v>
      </c>
      <c r="G28" s="10">
        <v>26477</v>
      </c>
      <c r="H28" s="10">
        <v>2150</v>
      </c>
      <c r="I28" s="10">
        <v>271</v>
      </c>
      <c r="J28" s="36"/>
      <c r="K28" s="36"/>
      <c r="L28" s="37"/>
    </row>
    <row r="29" spans="1:12" s="38" customFormat="1" ht="21" customHeight="1" x14ac:dyDescent="0.2">
      <c r="A29" s="72" t="s">
        <v>40</v>
      </c>
      <c r="B29" s="73">
        <f t="shared" si="0"/>
        <v>134324</v>
      </c>
      <c r="C29" s="70">
        <v>0</v>
      </c>
      <c r="D29" s="70">
        <v>0</v>
      </c>
      <c r="E29" s="70">
        <v>15589</v>
      </c>
      <c r="F29" s="70">
        <v>86997</v>
      </c>
      <c r="G29" s="70">
        <v>28915</v>
      </c>
      <c r="H29" s="70">
        <v>2540</v>
      </c>
      <c r="I29" s="70">
        <v>283</v>
      </c>
      <c r="J29" s="36"/>
      <c r="K29" s="36"/>
      <c r="L29" s="37"/>
    </row>
    <row r="30" spans="1:12" s="38" customFormat="1" ht="21" customHeight="1" x14ac:dyDescent="0.2">
      <c r="A30" s="35" t="s">
        <v>41</v>
      </c>
      <c r="B30" s="36">
        <f t="shared" si="0"/>
        <v>146366</v>
      </c>
      <c r="C30" s="10">
        <v>0</v>
      </c>
      <c r="D30" s="10">
        <v>2071</v>
      </c>
      <c r="E30" s="10">
        <v>16136</v>
      </c>
      <c r="F30" s="10">
        <v>94081</v>
      </c>
      <c r="G30" s="10">
        <v>31235</v>
      </c>
      <c r="H30" s="10">
        <v>2564</v>
      </c>
      <c r="I30" s="10">
        <v>279</v>
      </c>
      <c r="J30" s="36"/>
      <c r="K30" s="36"/>
      <c r="L30" s="37"/>
    </row>
    <row r="31" spans="1:12" s="38" customFormat="1" ht="21" customHeight="1" x14ac:dyDescent="0.2">
      <c r="A31" s="72" t="s">
        <v>42</v>
      </c>
      <c r="B31" s="74">
        <f t="shared" si="0"/>
        <v>147134</v>
      </c>
      <c r="C31" s="71">
        <v>0</v>
      </c>
      <c r="D31" s="71">
        <v>2049</v>
      </c>
      <c r="E31" s="71">
        <v>16643</v>
      </c>
      <c r="F31" s="71">
        <v>93972</v>
      </c>
      <c r="G31" s="71">
        <v>31346</v>
      </c>
      <c r="H31" s="71">
        <v>2817</v>
      </c>
      <c r="I31" s="71">
        <v>307</v>
      </c>
      <c r="J31" s="36"/>
      <c r="K31" s="36"/>
      <c r="L31" s="37"/>
    </row>
    <row r="32" spans="1:12" s="38" customFormat="1" ht="21" customHeight="1" x14ac:dyDescent="0.2">
      <c r="A32" s="35" t="s">
        <v>43</v>
      </c>
      <c r="B32" s="36">
        <f t="shared" si="0"/>
        <v>136072</v>
      </c>
      <c r="C32" s="10">
        <v>312</v>
      </c>
      <c r="D32" s="10">
        <v>1977</v>
      </c>
      <c r="E32" s="10">
        <v>13157</v>
      </c>
      <c r="F32" s="10">
        <v>87175</v>
      </c>
      <c r="G32" s="10">
        <v>30171</v>
      </c>
      <c r="H32" s="10">
        <v>2988</v>
      </c>
      <c r="I32" s="10">
        <v>292</v>
      </c>
      <c r="J32" s="36"/>
      <c r="K32" s="36"/>
      <c r="L32" s="37"/>
    </row>
    <row r="33" spans="1:12" s="38" customFormat="1" ht="21" customHeight="1" x14ac:dyDescent="0.2">
      <c r="A33" s="72" t="s">
        <v>44</v>
      </c>
      <c r="B33" s="73">
        <f t="shared" si="0"/>
        <v>126786</v>
      </c>
      <c r="C33" s="70">
        <v>262</v>
      </c>
      <c r="D33" s="70">
        <v>1927</v>
      </c>
      <c r="E33" s="70">
        <v>13150</v>
      </c>
      <c r="F33" s="70">
        <v>79051</v>
      </c>
      <c r="G33" s="70">
        <v>29427</v>
      </c>
      <c r="H33" s="70">
        <v>2676</v>
      </c>
      <c r="I33" s="70">
        <v>293</v>
      </c>
      <c r="J33" s="36"/>
      <c r="K33" s="36"/>
      <c r="L33" s="37"/>
    </row>
    <row r="34" spans="1:12" s="38" customFormat="1" ht="21" customHeight="1" x14ac:dyDescent="0.2">
      <c r="A34" s="35" t="s">
        <v>45</v>
      </c>
      <c r="B34" s="36">
        <f t="shared" si="0"/>
        <v>145980</v>
      </c>
      <c r="C34" s="10">
        <v>359</v>
      </c>
      <c r="D34" s="10">
        <v>2028</v>
      </c>
      <c r="E34" s="10">
        <v>14279</v>
      </c>
      <c r="F34" s="10">
        <v>88300</v>
      </c>
      <c r="G34" s="10">
        <v>37803</v>
      </c>
      <c r="H34" s="10">
        <v>2893</v>
      </c>
      <c r="I34" s="10">
        <v>318</v>
      </c>
      <c r="J34" s="36"/>
      <c r="K34" s="36"/>
      <c r="L34" s="37"/>
    </row>
    <row r="35" spans="1:12" s="38" customFormat="1" ht="21" customHeight="1" x14ac:dyDescent="0.2">
      <c r="A35" s="72" t="s">
        <v>46</v>
      </c>
      <c r="B35" s="74">
        <f t="shared" si="0"/>
        <v>149440</v>
      </c>
      <c r="C35" s="71">
        <v>394</v>
      </c>
      <c r="D35" s="71">
        <v>2022</v>
      </c>
      <c r="E35" s="71">
        <v>15275</v>
      </c>
      <c r="F35" s="71">
        <v>92431</v>
      </c>
      <c r="G35" s="71">
        <v>36342</v>
      </c>
      <c r="H35" s="71">
        <v>2663</v>
      </c>
      <c r="I35" s="71">
        <v>313</v>
      </c>
      <c r="J35" s="36"/>
      <c r="K35" s="36"/>
      <c r="L35" s="37"/>
    </row>
    <row r="36" spans="1:12" s="38" customFormat="1" ht="21" customHeight="1" x14ac:dyDescent="0.2">
      <c r="A36" s="35" t="s">
        <v>47</v>
      </c>
      <c r="B36" s="36">
        <f t="shared" si="0"/>
        <v>170044</v>
      </c>
      <c r="C36" s="10">
        <v>339</v>
      </c>
      <c r="D36" s="10">
        <v>2079</v>
      </c>
      <c r="E36" s="10">
        <v>16818</v>
      </c>
      <c r="F36" s="10">
        <v>98472</v>
      </c>
      <c r="G36" s="10">
        <v>43218</v>
      </c>
      <c r="H36" s="10">
        <v>8707</v>
      </c>
      <c r="I36" s="10">
        <v>411</v>
      </c>
      <c r="J36" s="36"/>
      <c r="K36" s="36"/>
      <c r="L36" s="37"/>
    </row>
    <row r="37" spans="1:12" s="38" customFormat="1" ht="21" customHeight="1" x14ac:dyDescent="0.2">
      <c r="A37" s="72" t="s">
        <v>48</v>
      </c>
      <c r="B37" s="73">
        <f t="shared" si="0"/>
        <v>175006</v>
      </c>
      <c r="C37" s="70">
        <v>339</v>
      </c>
      <c r="D37" s="70">
        <v>2093</v>
      </c>
      <c r="E37" s="70">
        <v>18326</v>
      </c>
      <c r="F37" s="70">
        <v>104114</v>
      </c>
      <c r="G37" s="70">
        <v>46334</v>
      </c>
      <c r="H37" s="70">
        <v>3438</v>
      </c>
      <c r="I37" s="70">
        <v>362</v>
      </c>
      <c r="J37" s="36"/>
      <c r="K37" s="36"/>
      <c r="L37" s="37"/>
    </row>
    <row r="38" spans="1:12" s="38" customFormat="1" ht="21" customHeight="1" x14ac:dyDescent="0.2">
      <c r="A38" s="35" t="s">
        <v>49</v>
      </c>
      <c r="B38" s="36">
        <f t="shared" si="0"/>
        <v>154495</v>
      </c>
      <c r="C38" s="10">
        <v>238</v>
      </c>
      <c r="D38" s="10">
        <v>2034</v>
      </c>
      <c r="E38" s="10">
        <v>17081</v>
      </c>
      <c r="F38" s="10">
        <v>97028</v>
      </c>
      <c r="G38" s="10">
        <v>35603</v>
      </c>
      <c r="H38" s="10">
        <v>2210</v>
      </c>
      <c r="I38" s="10">
        <v>301</v>
      </c>
      <c r="J38" s="36"/>
      <c r="K38" s="36"/>
      <c r="L38" s="37"/>
    </row>
    <row r="39" spans="1:12" s="38" customFormat="1" ht="21" customHeight="1" x14ac:dyDescent="0.2">
      <c r="A39" s="72" t="s">
        <v>50</v>
      </c>
      <c r="B39" s="74">
        <f t="shared" si="0"/>
        <v>148320</v>
      </c>
      <c r="C39" s="71">
        <v>213</v>
      </c>
      <c r="D39" s="71">
        <v>2002</v>
      </c>
      <c r="E39" s="71">
        <v>16313</v>
      </c>
      <c r="F39" s="71">
        <v>94515</v>
      </c>
      <c r="G39" s="71">
        <v>32480</v>
      </c>
      <c r="H39" s="71">
        <v>2519</v>
      </c>
      <c r="I39" s="71">
        <v>278</v>
      </c>
      <c r="J39" s="36"/>
      <c r="K39" s="36"/>
      <c r="L39" s="37"/>
    </row>
    <row r="40" spans="1:12" s="38" customFormat="1" ht="21" customHeight="1" x14ac:dyDescent="0.2">
      <c r="A40" s="35" t="s">
        <v>51</v>
      </c>
      <c r="B40" s="36">
        <f t="shared" si="0"/>
        <v>154608</v>
      </c>
      <c r="C40" s="10">
        <v>83</v>
      </c>
      <c r="D40" s="10">
        <v>2027</v>
      </c>
      <c r="E40" s="10">
        <v>17010</v>
      </c>
      <c r="F40" s="10">
        <v>98517</v>
      </c>
      <c r="G40" s="10">
        <v>33848</v>
      </c>
      <c r="H40" s="10">
        <v>2780</v>
      </c>
      <c r="I40" s="10">
        <v>343</v>
      </c>
      <c r="J40" s="36"/>
      <c r="K40" s="36"/>
      <c r="L40" s="37"/>
    </row>
    <row r="41" spans="1:12" s="38" customFormat="1" ht="21" customHeight="1" x14ac:dyDescent="0.2">
      <c r="A41" s="72" t="s">
        <v>52</v>
      </c>
      <c r="B41" s="73">
        <f t="shared" si="0"/>
        <v>144999</v>
      </c>
      <c r="C41" s="70">
        <v>115</v>
      </c>
      <c r="D41" s="70">
        <v>1996</v>
      </c>
      <c r="E41" s="70">
        <v>15621</v>
      </c>
      <c r="F41" s="70">
        <v>94801</v>
      </c>
      <c r="G41" s="70">
        <v>29726</v>
      </c>
      <c r="H41" s="70">
        <v>2424</v>
      </c>
      <c r="I41" s="70">
        <v>316</v>
      </c>
      <c r="J41" s="36"/>
      <c r="K41" s="36"/>
      <c r="L41" s="37"/>
    </row>
    <row r="42" spans="1:12" s="38" customFormat="1" ht="21" customHeight="1" x14ac:dyDescent="0.2">
      <c r="A42" s="35" t="s">
        <v>53</v>
      </c>
      <c r="B42" s="36">
        <f t="shared" si="0"/>
        <v>150312</v>
      </c>
      <c r="C42" s="10">
        <v>96</v>
      </c>
      <c r="D42" s="10">
        <v>2020</v>
      </c>
      <c r="E42" s="10">
        <v>16326</v>
      </c>
      <c r="F42" s="10">
        <v>99655</v>
      </c>
      <c r="G42" s="10">
        <v>29059</v>
      </c>
      <c r="H42" s="10">
        <v>2784</v>
      </c>
      <c r="I42" s="10">
        <v>372</v>
      </c>
      <c r="J42" s="36"/>
      <c r="K42" s="36"/>
      <c r="L42" s="37"/>
    </row>
    <row r="43" spans="1:12" s="38" customFormat="1" ht="21" customHeight="1" x14ac:dyDescent="0.2">
      <c r="A43" s="72" t="s">
        <v>54</v>
      </c>
      <c r="B43" s="74">
        <f t="shared" si="0"/>
        <v>151388</v>
      </c>
      <c r="C43" s="71">
        <v>54</v>
      </c>
      <c r="D43" s="71">
        <v>2006</v>
      </c>
      <c r="E43" s="71">
        <v>16056</v>
      </c>
      <c r="F43" s="71">
        <v>101546</v>
      </c>
      <c r="G43" s="71">
        <v>27794</v>
      </c>
      <c r="H43" s="71">
        <v>3552</v>
      </c>
      <c r="I43" s="71">
        <v>380</v>
      </c>
      <c r="J43" s="36"/>
      <c r="K43" s="36"/>
      <c r="L43" s="37"/>
    </row>
    <row r="44" spans="1:12" s="38" customFormat="1" ht="21" customHeight="1" x14ac:dyDescent="0.2">
      <c r="A44" s="35" t="s">
        <v>55</v>
      </c>
      <c r="B44" s="36">
        <f t="shared" si="0"/>
        <v>147616</v>
      </c>
      <c r="C44" s="10">
        <v>79</v>
      </c>
      <c r="D44" s="10">
        <v>1956</v>
      </c>
      <c r="E44" s="10">
        <v>15641</v>
      </c>
      <c r="F44" s="10">
        <v>97710</v>
      </c>
      <c r="G44" s="10">
        <v>28781</v>
      </c>
      <c r="H44" s="10">
        <v>3061</v>
      </c>
      <c r="I44" s="10">
        <v>388</v>
      </c>
      <c r="J44" s="36"/>
      <c r="K44" s="36"/>
      <c r="L44" s="37"/>
    </row>
    <row r="45" spans="1:12" s="38" customFormat="1" ht="21" customHeight="1" x14ac:dyDescent="0.2">
      <c r="A45" s="72" t="s">
        <v>56</v>
      </c>
      <c r="B45" s="73">
        <f t="shared" si="0"/>
        <v>150148</v>
      </c>
      <c r="C45" s="70">
        <v>80</v>
      </c>
      <c r="D45" s="70">
        <v>1964</v>
      </c>
      <c r="E45" s="70">
        <v>16055</v>
      </c>
      <c r="F45" s="70">
        <v>97752</v>
      </c>
      <c r="G45" s="70">
        <v>30867</v>
      </c>
      <c r="H45" s="70">
        <v>3033</v>
      </c>
      <c r="I45" s="70">
        <v>397</v>
      </c>
      <c r="J45" s="36"/>
      <c r="K45" s="36"/>
      <c r="L45" s="37"/>
    </row>
    <row r="46" spans="1:12" s="38" customFormat="1" ht="21" customHeight="1" x14ac:dyDescent="0.2">
      <c r="A46" s="35" t="s">
        <v>57</v>
      </c>
      <c r="B46" s="36">
        <f t="shared" si="0"/>
        <v>159378</v>
      </c>
      <c r="C46" s="10">
        <v>89</v>
      </c>
      <c r="D46" s="10">
        <v>1994</v>
      </c>
      <c r="E46" s="10">
        <v>16912</v>
      </c>
      <c r="F46" s="10">
        <v>103745</v>
      </c>
      <c r="G46" s="10">
        <v>32953</v>
      </c>
      <c r="H46" s="10">
        <v>3316</v>
      </c>
      <c r="I46" s="10">
        <v>369</v>
      </c>
      <c r="J46" s="36"/>
      <c r="K46" s="36"/>
      <c r="L46" s="37"/>
    </row>
    <row r="47" spans="1:12" s="38" customFormat="1" ht="21" customHeight="1" x14ac:dyDescent="0.2">
      <c r="A47" s="72" t="s">
        <v>58</v>
      </c>
      <c r="B47" s="74">
        <f t="shared" si="0"/>
        <v>161056</v>
      </c>
      <c r="C47" s="71">
        <v>84</v>
      </c>
      <c r="D47" s="71">
        <v>2007</v>
      </c>
      <c r="E47" s="71">
        <v>17107</v>
      </c>
      <c r="F47" s="71">
        <v>106891</v>
      </c>
      <c r="G47" s="71">
        <v>31383</v>
      </c>
      <c r="H47" s="71">
        <v>3230</v>
      </c>
      <c r="I47" s="71">
        <v>354</v>
      </c>
      <c r="J47" s="36"/>
      <c r="K47" s="36"/>
      <c r="L47" s="37"/>
    </row>
    <row r="48" spans="1:12" s="38" customFormat="1" ht="21" customHeight="1" x14ac:dyDescent="0.2">
      <c r="A48" s="9" t="s">
        <v>124</v>
      </c>
      <c r="B48" s="36">
        <f t="shared" si="0"/>
        <v>159096</v>
      </c>
      <c r="C48" s="10">
        <v>89</v>
      </c>
      <c r="D48" s="10">
        <v>2012</v>
      </c>
      <c r="E48" s="10">
        <v>16904</v>
      </c>
      <c r="F48" s="10">
        <v>106290</v>
      </c>
      <c r="G48" s="10">
        <v>30186</v>
      </c>
      <c r="H48" s="10">
        <v>3236</v>
      </c>
      <c r="I48" s="10">
        <v>379</v>
      </c>
      <c r="J48" s="36"/>
      <c r="K48" s="36"/>
      <c r="L48" s="37"/>
    </row>
    <row r="49" spans="1:12" s="38" customFormat="1" ht="21" customHeight="1" x14ac:dyDescent="0.2">
      <c r="A49" s="69" t="s">
        <v>125</v>
      </c>
      <c r="B49" s="73">
        <f t="shared" si="0"/>
        <v>159680</v>
      </c>
      <c r="C49" s="70">
        <v>91</v>
      </c>
      <c r="D49" s="70">
        <v>2019</v>
      </c>
      <c r="E49" s="70">
        <v>17097</v>
      </c>
      <c r="F49" s="70">
        <v>110073</v>
      </c>
      <c r="G49" s="70">
        <v>26630</v>
      </c>
      <c r="H49" s="70">
        <v>3383</v>
      </c>
      <c r="I49" s="70">
        <v>387</v>
      </c>
      <c r="J49" s="36"/>
      <c r="K49" s="36"/>
      <c r="L49" s="37"/>
    </row>
    <row r="50" spans="1:12" s="38" customFormat="1" ht="21" customHeight="1" x14ac:dyDescent="0.2">
      <c r="A50" s="9" t="s">
        <v>126</v>
      </c>
      <c r="B50" s="36">
        <f t="shared" si="0"/>
        <v>152162</v>
      </c>
      <c r="C50" s="10">
        <v>86</v>
      </c>
      <c r="D50" s="10">
        <v>1935</v>
      </c>
      <c r="E50" s="10">
        <v>16129</v>
      </c>
      <c r="F50" s="10">
        <v>102413</v>
      </c>
      <c r="G50" s="10">
        <v>27181</v>
      </c>
      <c r="H50" s="10">
        <v>4069</v>
      </c>
      <c r="I50" s="10">
        <v>349</v>
      </c>
      <c r="J50" s="36"/>
      <c r="K50" s="36"/>
      <c r="L50" s="37"/>
    </row>
    <row r="51" spans="1:12" s="38" customFormat="1" ht="21" customHeight="1" x14ac:dyDescent="0.2">
      <c r="A51" s="69" t="s">
        <v>127</v>
      </c>
      <c r="B51" s="74">
        <f t="shared" si="0"/>
        <v>145705</v>
      </c>
      <c r="C51" s="71">
        <v>85</v>
      </c>
      <c r="D51" s="71">
        <v>1888</v>
      </c>
      <c r="E51" s="71">
        <v>14947</v>
      </c>
      <c r="F51" s="71">
        <v>100518</v>
      </c>
      <c r="G51" s="71">
        <v>24096</v>
      </c>
      <c r="H51" s="71">
        <v>3819</v>
      </c>
      <c r="I51" s="71">
        <v>352</v>
      </c>
      <c r="J51" s="36"/>
      <c r="K51" s="36"/>
      <c r="L51" s="37"/>
    </row>
    <row r="52" spans="1:12" s="38" customFormat="1" ht="21" customHeight="1" x14ac:dyDescent="0.2">
      <c r="A52" s="9" t="s">
        <v>131</v>
      </c>
      <c r="B52" s="36">
        <f t="shared" ref="B52:B55" si="1">+C52+D52+E52+F52+G52+H52+I52</f>
        <v>133513</v>
      </c>
      <c r="C52" s="10">
        <v>53</v>
      </c>
      <c r="D52" s="10">
        <v>1785</v>
      </c>
      <c r="E52" s="10">
        <v>13677</v>
      </c>
      <c r="F52" s="10">
        <v>91251</v>
      </c>
      <c r="G52" s="10">
        <v>23375</v>
      </c>
      <c r="H52" s="10">
        <v>3014</v>
      </c>
      <c r="I52" s="10">
        <v>358</v>
      </c>
      <c r="J52" s="36"/>
      <c r="K52" s="36"/>
      <c r="L52" s="37"/>
    </row>
    <row r="53" spans="1:12" s="38" customFormat="1" ht="21" customHeight="1" x14ac:dyDescent="0.2">
      <c r="A53" s="69" t="s">
        <v>132</v>
      </c>
      <c r="B53" s="73">
        <f t="shared" si="1"/>
        <v>144942</v>
      </c>
      <c r="C53" s="70">
        <v>57</v>
      </c>
      <c r="D53" s="70">
        <v>1832</v>
      </c>
      <c r="E53" s="70">
        <v>14873</v>
      </c>
      <c r="F53" s="70">
        <v>93556</v>
      </c>
      <c r="G53" s="70">
        <v>30443</v>
      </c>
      <c r="H53" s="70">
        <v>3835</v>
      </c>
      <c r="I53" s="70">
        <v>346</v>
      </c>
      <c r="J53" s="36"/>
      <c r="K53" s="36"/>
      <c r="L53" s="37"/>
    </row>
    <row r="54" spans="1:12" s="38" customFormat="1" ht="21" customHeight="1" x14ac:dyDescent="0.2">
      <c r="A54" s="9" t="s">
        <v>133</v>
      </c>
      <c r="B54" s="36">
        <f t="shared" si="1"/>
        <v>142929</v>
      </c>
      <c r="C54" s="10">
        <v>51</v>
      </c>
      <c r="D54" s="10">
        <v>1836</v>
      </c>
      <c r="E54" s="10">
        <v>14399</v>
      </c>
      <c r="F54" s="10">
        <v>94079</v>
      </c>
      <c r="G54" s="10">
        <v>28890</v>
      </c>
      <c r="H54" s="10">
        <v>3282</v>
      </c>
      <c r="I54" s="10">
        <v>392</v>
      </c>
      <c r="J54" s="36"/>
      <c r="K54" s="36"/>
      <c r="L54" s="37"/>
    </row>
    <row r="55" spans="1:12" s="38" customFormat="1" ht="21" customHeight="1" x14ac:dyDescent="0.2">
      <c r="A55" s="69" t="s">
        <v>134</v>
      </c>
      <c r="B55" s="74">
        <f t="shared" si="1"/>
        <v>133668</v>
      </c>
      <c r="C55" s="71">
        <v>73</v>
      </c>
      <c r="D55" s="71">
        <v>1809</v>
      </c>
      <c r="E55" s="71">
        <v>14151</v>
      </c>
      <c r="F55" s="71">
        <v>92792</v>
      </c>
      <c r="G55" s="71">
        <v>21733</v>
      </c>
      <c r="H55" s="71">
        <v>2791</v>
      </c>
      <c r="I55" s="71">
        <v>319</v>
      </c>
      <c r="J55" s="36"/>
      <c r="K55" s="36"/>
      <c r="L55" s="37"/>
    </row>
    <row r="56" spans="1:12" s="38" customFormat="1" ht="21" customHeight="1" x14ac:dyDescent="0.2">
      <c r="A56" s="9" t="s">
        <v>135</v>
      </c>
      <c r="B56" s="36">
        <f t="shared" ref="B56:B59" si="2">+C56+D56+E56+F56+G56+H56+I56</f>
        <v>144371</v>
      </c>
      <c r="C56" s="10">
        <v>76</v>
      </c>
      <c r="D56" s="10">
        <v>1840</v>
      </c>
      <c r="E56" s="10">
        <v>14475</v>
      </c>
      <c r="F56" s="10">
        <v>95744</v>
      </c>
      <c r="G56" s="10">
        <v>28132</v>
      </c>
      <c r="H56" s="10">
        <v>3604</v>
      </c>
      <c r="I56" s="10">
        <v>500</v>
      </c>
      <c r="J56" s="36"/>
      <c r="K56" s="36"/>
      <c r="L56" s="37"/>
    </row>
    <row r="57" spans="1:12" s="38" customFormat="1" ht="21" customHeight="1" x14ac:dyDescent="0.2">
      <c r="A57" s="69" t="s">
        <v>136</v>
      </c>
      <c r="B57" s="73">
        <f t="shared" si="2"/>
        <v>145919</v>
      </c>
      <c r="C57" s="70">
        <v>84</v>
      </c>
      <c r="D57" s="70">
        <v>1826</v>
      </c>
      <c r="E57" s="70">
        <v>14939</v>
      </c>
      <c r="F57" s="70">
        <v>93399</v>
      </c>
      <c r="G57" s="70">
        <v>31887</v>
      </c>
      <c r="H57" s="70">
        <v>3321</v>
      </c>
      <c r="I57" s="70">
        <v>463</v>
      </c>
      <c r="J57" s="36"/>
      <c r="K57" s="36"/>
      <c r="L57" s="37"/>
    </row>
    <row r="58" spans="1:12" s="38" customFormat="1" ht="21" customHeight="1" x14ac:dyDescent="0.2">
      <c r="A58" s="9" t="s">
        <v>137</v>
      </c>
      <c r="B58" s="36">
        <f t="shared" si="2"/>
        <v>148910</v>
      </c>
      <c r="C58" s="10">
        <v>83</v>
      </c>
      <c r="D58" s="10">
        <v>1818</v>
      </c>
      <c r="E58" s="10">
        <v>15061</v>
      </c>
      <c r="F58" s="10">
        <v>94465</v>
      </c>
      <c r="G58" s="10">
        <v>33976</v>
      </c>
      <c r="H58" s="10">
        <v>3017</v>
      </c>
      <c r="I58" s="10">
        <v>490</v>
      </c>
      <c r="J58" s="36"/>
      <c r="K58" s="36"/>
      <c r="L58" s="37"/>
    </row>
    <row r="59" spans="1:12" s="38" customFormat="1" ht="21" customHeight="1" x14ac:dyDescent="0.2">
      <c r="A59" s="69" t="s">
        <v>138</v>
      </c>
      <c r="B59" s="74">
        <f t="shared" si="2"/>
        <v>145760</v>
      </c>
      <c r="C59" s="71">
        <v>65</v>
      </c>
      <c r="D59" s="71">
        <v>1770</v>
      </c>
      <c r="E59" s="71">
        <v>15205</v>
      </c>
      <c r="F59" s="71">
        <v>88893</v>
      </c>
      <c r="G59" s="71">
        <v>36493</v>
      </c>
      <c r="H59" s="71">
        <v>2884</v>
      </c>
      <c r="I59" s="71">
        <v>450</v>
      </c>
      <c r="J59" s="36"/>
      <c r="K59" s="36"/>
      <c r="L59" s="37"/>
    </row>
    <row r="60" spans="1:12" s="38" customFormat="1" ht="21" customHeight="1" x14ac:dyDescent="0.2">
      <c r="A60" s="9" t="s">
        <v>139</v>
      </c>
      <c r="B60" s="36">
        <f t="shared" ref="B60:B67" si="3">+C60+D60+E60+F60+G60+H60+I60</f>
        <v>144551</v>
      </c>
      <c r="C60" s="10">
        <v>68</v>
      </c>
      <c r="D60" s="10">
        <v>1767</v>
      </c>
      <c r="E60" s="10">
        <v>15141</v>
      </c>
      <c r="F60" s="10">
        <v>90881</v>
      </c>
      <c r="G60" s="10">
        <v>33357</v>
      </c>
      <c r="H60" s="10">
        <v>2804</v>
      </c>
      <c r="I60" s="10">
        <v>533</v>
      </c>
      <c r="J60" s="36"/>
      <c r="K60" s="36"/>
      <c r="L60" s="37"/>
    </row>
    <row r="61" spans="1:12" s="38" customFormat="1" ht="21" customHeight="1" x14ac:dyDescent="0.2">
      <c r="A61" s="69" t="s">
        <v>140</v>
      </c>
      <c r="B61" s="73">
        <f t="shared" si="3"/>
        <v>149679</v>
      </c>
      <c r="C61" s="70">
        <v>67</v>
      </c>
      <c r="D61" s="70">
        <v>1813</v>
      </c>
      <c r="E61" s="70">
        <v>16752</v>
      </c>
      <c r="F61" s="70">
        <v>95658</v>
      </c>
      <c r="G61" s="70">
        <v>31389</v>
      </c>
      <c r="H61" s="70">
        <v>3442</v>
      </c>
      <c r="I61" s="70">
        <v>558</v>
      </c>
      <c r="J61" s="36"/>
      <c r="K61" s="36"/>
      <c r="L61" s="37"/>
    </row>
    <row r="62" spans="1:12" s="38" customFormat="1" ht="21" customHeight="1" x14ac:dyDescent="0.2">
      <c r="A62" s="9" t="s">
        <v>141</v>
      </c>
      <c r="B62" s="36">
        <f t="shared" si="3"/>
        <v>149421</v>
      </c>
      <c r="C62" s="10">
        <v>66</v>
      </c>
      <c r="D62" s="10">
        <v>1845</v>
      </c>
      <c r="E62" s="10">
        <v>17814</v>
      </c>
      <c r="F62" s="10">
        <v>96228</v>
      </c>
      <c r="G62" s="10">
        <v>29520</v>
      </c>
      <c r="H62" s="10">
        <v>3397</v>
      </c>
      <c r="I62" s="10">
        <v>551</v>
      </c>
      <c r="J62" s="36"/>
      <c r="K62" s="36"/>
      <c r="L62" s="37"/>
    </row>
    <row r="63" spans="1:12" s="38" customFormat="1" ht="21" customHeight="1" x14ac:dyDescent="0.2">
      <c r="A63" s="69" t="s">
        <v>142</v>
      </c>
      <c r="B63" s="74">
        <f t="shared" si="3"/>
        <v>153075</v>
      </c>
      <c r="C63" s="71">
        <v>81</v>
      </c>
      <c r="D63" s="71">
        <v>1861</v>
      </c>
      <c r="E63" s="71">
        <v>19063</v>
      </c>
      <c r="F63" s="71">
        <v>96363</v>
      </c>
      <c r="G63" s="71">
        <v>31838</v>
      </c>
      <c r="H63" s="71">
        <v>3266</v>
      </c>
      <c r="I63" s="71">
        <v>603</v>
      </c>
      <c r="J63" s="36"/>
      <c r="K63" s="36"/>
      <c r="L63" s="37"/>
    </row>
    <row r="64" spans="1:12" s="38" customFormat="1" ht="21" customHeight="1" x14ac:dyDescent="0.2">
      <c r="A64" s="35" t="s">
        <v>143</v>
      </c>
      <c r="B64" s="36">
        <f t="shared" si="3"/>
        <v>159331</v>
      </c>
      <c r="C64" s="36">
        <v>122</v>
      </c>
      <c r="D64" s="36">
        <v>1898</v>
      </c>
      <c r="E64" s="36">
        <v>20304</v>
      </c>
      <c r="F64" s="36">
        <v>99909</v>
      </c>
      <c r="G64" s="36">
        <v>32904</v>
      </c>
      <c r="H64" s="36">
        <v>3524</v>
      </c>
      <c r="I64" s="36">
        <v>670</v>
      </c>
      <c r="J64" s="36"/>
      <c r="K64" s="36"/>
      <c r="L64" s="37"/>
    </row>
    <row r="65" spans="1:12" s="38" customFormat="1" ht="21" customHeight="1" x14ac:dyDescent="0.2">
      <c r="A65" s="72" t="s">
        <v>144</v>
      </c>
      <c r="B65" s="73">
        <f t="shared" si="3"/>
        <v>145582</v>
      </c>
      <c r="C65" s="73">
        <v>112</v>
      </c>
      <c r="D65" s="73">
        <v>1843</v>
      </c>
      <c r="E65" s="73">
        <v>19251</v>
      </c>
      <c r="F65" s="73">
        <v>93482</v>
      </c>
      <c r="G65" s="73">
        <v>26704</v>
      </c>
      <c r="H65" s="73">
        <v>3578</v>
      </c>
      <c r="I65" s="73">
        <v>612</v>
      </c>
      <c r="J65" s="36"/>
      <c r="K65" s="36"/>
      <c r="L65" s="37"/>
    </row>
    <row r="66" spans="1:12" s="38" customFormat="1" ht="21" customHeight="1" x14ac:dyDescent="0.2">
      <c r="A66" s="35" t="s">
        <v>145</v>
      </c>
      <c r="B66" s="36">
        <f t="shared" si="3"/>
        <v>148381</v>
      </c>
      <c r="C66" s="36">
        <v>112</v>
      </c>
      <c r="D66" s="36">
        <v>1816</v>
      </c>
      <c r="E66" s="36">
        <v>19558</v>
      </c>
      <c r="F66" s="36">
        <v>93205</v>
      </c>
      <c r="G66" s="36">
        <v>29325</v>
      </c>
      <c r="H66" s="36">
        <v>3785</v>
      </c>
      <c r="I66" s="36">
        <v>580</v>
      </c>
      <c r="J66" s="36"/>
      <c r="K66" s="36"/>
      <c r="L66" s="37"/>
    </row>
    <row r="67" spans="1:12" s="38" customFormat="1" ht="21" customHeight="1" x14ac:dyDescent="0.2">
      <c r="A67" s="72" t="s">
        <v>146</v>
      </c>
      <c r="B67" s="74">
        <f t="shared" si="3"/>
        <v>146331</v>
      </c>
      <c r="C67" s="74">
        <v>117</v>
      </c>
      <c r="D67" s="74">
        <v>1812</v>
      </c>
      <c r="E67" s="74">
        <v>19338</v>
      </c>
      <c r="F67" s="74">
        <v>92117</v>
      </c>
      <c r="G67" s="74">
        <v>29570</v>
      </c>
      <c r="H67" s="74">
        <v>2781</v>
      </c>
      <c r="I67" s="74">
        <v>596</v>
      </c>
      <c r="J67" s="36"/>
      <c r="K67" s="36"/>
      <c r="L67" s="37"/>
    </row>
    <row r="68" spans="1:12" s="38" customFormat="1" ht="21" customHeight="1" x14ac:dyDescent="0.2">
      <c r="A68" s="35" t="s">
        <v>148</v>
      </c>
      <c r="B68" s="36">
        <f t="shared" ref="B68:B71" si="4">+C68+D68+E68+F68+G68+H68+I68</f>
        <v>139993</v>
      </c>
      <c r="C68" s="36">
        <v>101</v>
      </c>
      <c r="D68" s="36">
        <v>1810</v>
      </c>
      <c r="E68" s="36">
        <v>19359</v>
      </c>
      <c r="F68" s="36">
        <v>90468</v>
      </c>
      <c r="G68" s="36">
        <v>23737</v>
      </c>
      <c r="H68" s="36">
        <v>3838</v>
      </c>
      <c r="I68" s="36">
        <v>680</v>
      </c>
      <c r="J68" s="36"/>
      <c r="K68" s="36"/>
      <c r="L68" s="37"/>
    </row>
    <row r="69" spans="1:12" s="38" customFormat="1" ht="21" customHeight="1" x14ac:dyDescent="0.2">
      <c r="A69" s="72" t="s">
        <v>149</v>
      </c>
      <c r="B69" s="73">
        <f t="shared" si="4"/>
        <v>144394</v>
      </c>
      <c r="C69" s="73">
        <v>97</v>
      </c>
      <c r="D69" s="73">
        <v>1816</v>
      </c>
      <c r="E69" s="73">
        <v>19754</v>
      </c>
      <c r="F69" s="73">
        <v>92928</v>
      </c>
      <c r="G69" s="73">
        <v>24749</v>
      </c>
      <c r="H69" s="73">
        <v>4397</v>
      </c>
      <c r="I69" s="73">
        <v>653</v>
      </c>
      <c r="J69" s="36"/>
      <c r="K69" s="36"/>
      <c r="L69" s="37"/>
    </row>
    <row r="70" spans="1:12" s="38" customFormat="1" ht="21" customHeight="1" x14ac:dyDescent="0.2">
      <c r="A70" s="35" t="s">
        <v>150</v>
      </c>
      <c r="B70" s="36">
        <f t="shared" si="4"/>
        <v>143157</v>
      </c>
      <c r="C70" s="36">
        <v>103</v>
      </c>
      <c r="D70" s="36">
        <v>1780</v>
      </c>
      <c r="E70" s="36">
        <v>19266</v>
      </c>
      <c r="F70" s="36">
        <v>89412</v>
      </c>
      <c r="G70" s="36">
        <v>27798</v>
      </c>
      <c r="H70" s="36">
        <v>4212</v>
      </c>
      <c r="I70" s="36">
        <v>586</v>
      </c>
      <c r="J70" s="36"/>
      <c r="K70" s="36"/>
      <c r="L70" s="37"/>
    </row>
    <row r="71" spans="1:12" s="38" customFormat="1" ht="21" customHeight="1" x14ac:dyDescent="0.2">
      <c r="A71" s="72" t="s">
        <v>151</v>
      </c>
      <c r="B71" s="74">
        <f t="shared" si="4"/>
        <v>150375</v>
      </c>
      <c r="C71" s="74">
        <v>248</v>
      </c>
      <c r="D71" s="74">
        <v>1808</v>
      </c>
      <c r="E71" s="74">
        <v>19803</v>
      </c>
      <c r="F71" s="74">
        <v>93780</v>
      </c>
      <c r="G71" s="74">
        <v>30099</v>
      </c>
      <c r="H71" s="74">
        <v>4003</v>
      </c>
      <c r="I71" s="74">
        <v>634</v>
      </c>
      <c r="J71" s="36"/>
      <c r="K71" s="36"/>
      <c r="L71" s="37"/>
    </row>
    <row r="72" spans="1:12" s="38" customFormat="1" ht="21" customHeight="1" x14ac:dyDescent="0.2">
      <c r="A72" s="35" t="s">
        <v>152</v>
      </c>
      <c r="B72" s="36">
        <f t="shared" ref="B72:B75" si="5">+C72+D72+E72+F72+G72+H72+I72</f>
        <v>136402</v>
      </c>
      <c r="C72" s="36">
        <v>244</v>
      </c>
      <c r="D72" s="36">
        <v>1779</v>
      </c>
      <c r="E72" s="36">
        <v>18833</v>
      </c>
      <c r="F72" s="36">
        <v>90290</v>
      </c>
      <c r="G72" s="36">
        <v>18562</v>
      </c>
      <c r="H72" s="36">
        <v>6059</v>
      </c>
      <c r="I72" s="36">
        <v>635</v>
      </c>
      <c r="J72" s="36"/>
      <c r="K72" s="36"/>
      <c r="L72" s="37"/>
    </row>
    <row r="73" spans="1:12" s="38" customFormat="1" ht="21" customHeight="1" x14ac:dyDescent="0.2">
      <c r="A73" s="72" t="s">
        <v>153</v>
      </c>
      <c r="B73" s="73">
        <f t="shared" si="5"/>
        <v>142667</v>
      </c>
      <c r="C73" s="73">
        <v>254</v>
      </c>
      <c r="D73" s="73">
        <v>1790</v>
      </c>
      <c r="E73" s="73">
        <v>17345</v>
      </c>
      <c r="F73" s="73">
        <v>91940</v>
      </c>
      <c r="G73" s="73">
        <v>24927</v>
      </c>
      <c r="H73" s="73">
        <v>5764</v>
      </c>
      <c r="I73" s="73">
        <v>647</v>
      </c>
      <c r="J73" s="36"/>
      <c r="K73" s="36"/>
      <c r="L73" s="37"/>
    </row>
    <row r="74" spans="1:12" s="38" customFormat="1" ht="21" customHeight="1" x14ac:dyDescent="0.2">
      <c r="A74" s="35" t="s">
        <v>154</v>
      </c>
      <c r="B74" s="36">
        <f t="shared" si="5"/>
        <v>149875</v>
      </c>
      <c r="C74" s="36">
        <v>125</v>
      </c>
      <c r="D74" s="36">
        <v>1837</v>
      </c>
      <c r="E74" s="36">
        <v>19170</v>
      </c>
      <c r="F74" s="36">
        <v>96147</v>
      </c>
      <c r="G74" s="36">
        <v>26070</v>
      </c>
      <c r="H74" s="36">
        <v>5889</v>
      </c>
      <c r="I74" s="36">
        <v>637</v>
      </c>
      <c r="J74" s="36"/>
      <c r="K74" s="36"/>
      <c r="L74" s="37"/>
    </row>
    <row r="75" spans="1:12" s="38" customFormat="1" ht="21" customHeight="1" x14ac:dyDescent="0.2">
      <c r="A75" s="72" t="s">
        <v>155</v>
      </c>
      <c r="B75" s="74">
        <f t="shared" si="5"/>
        <v>164123</v>
      </c>
      <c r="C75" s="74">
        <v>141</v>
      </c>
      <c r="D75" s="74">
        <v>1897</v>
      </c>
      <c r="E75" s="74">
        <v>20708</v>
      </c>
      <c r="F75" s="74">
        <v>101882</v>
      </c>
      <c r="G75" s="74">
        <v>33078</v>
      </c>
      <c r="H75" s="74">
        <v>5728</v>
      </c>
      <c r="I75" s="74">
        <v>689</v>
      </c>
      <c r="J75" s="36"/>
      <c r="K75" s="36"/>
      <c r="L75" s="37"/>
    </row>
    <row r="76" spans="1:12" s="38" customFormat="1" ht="21" customHeight="1" x14ac:dyDescent="0.2">
      <c r="A76" s="35" t="s">
        <v>157</v>
      </c>
      <c r="B76" s="36">
        <f t="shared" ref="B76:B79" si="6">+C76+D76+E76+F76+G76+H76+I76</f>
        <v>161403</v>
      </c>
      <c r="C76" s="36">
        <v>130</v>
      </c>
      <c r="D76" s="36">
        <v>1849</v>
      </c>
      <c r="E76" s="36">
        <v>21528</v>
      </c>
      <c r="F76" s="36">
        <v>103709</v>
      </c>
      <c r="G76" s="36">
        <v>27530</v>
      </c>
      <c r="H76" s="36">
        <v>5916</v>
      </c>
      <c r="I76" s="36">
        <v>741</v>
      </c>
      <c r="J76" s="36"/>
      <c r="K76" s="36"/>
      <c r="L76" s="37"/>
    </row>
    <row r="77" spans="1:12" s="38" customFormat="1" ht="21" customHeight="1" x14ac:dyDescent="0.2">
      <c r="A77" s="72" t="s">
        <v>158</v>
      </c>
      <c r="B77" s="73">
        <f t="shared" si="6"/>
        <v>165376</v>
      </c>
      <c r="C77" s="73">
        <v>136</v>
      </c>
      <c r="D77" s="73">
        <v>1861</v>
      </c>
      <c r="E77" s="73">
        <v>22828</v>
      </c>
      <c r="F77" s="73">
        <v>107196</v>
      </c>
      <c r="G77" s="73">
        <v>26984</v>
      </c>
      <c r="H77" s="73">
        <v>5628</v>
      </c>
      <c r="I77" s="73">
        <v>743</v>
      </c>
      <c r="J77" s="36"/>
      <c r="K77" s="36"/>
      <c r="L77" s="37"/>
    </row>
    <row r="78" spans="1:12" s="38" customFormat="1" ht="21" customHeight="1" x14ac:dyDescent="0.2">
      <c r="A78" s="35" t="s">
        <v>159</v>
      </c>
      <c r="B78" s="36">
        <f t="shared" si="6"/>
        <v>167512</v>
      </c>
      <c r="C78" s="36">
        <v>186</v>
      </c>
      <c r="D78" s="36">
        <v>7361</v>
      </c>
      <c r="E78" s="36">
        <v>22835</v>
      </c>
      <c r="F78" s="36">
        <v>104777</v>
      </c>
      <c r="G78" s="36">
        <v>26568</v>
      </c>
      <c r="H78" s="36">
        <v>5100</v>
      </c>
      <c r="I78" s="36">
        <v>685</v>
      </c>
      <c r="J78" s="36"/>
      <c r="K78" s="36"/>
      <c r="L78" s="37"/>
    </row>
    <row r="79" spans="1:12" s="38" customFormat="1" ht="21" customHeight="1" x14ac:dyDescent="0.2">
      <c r="A79" s="72" t="s">
        <v>160</v>
      </c>
      <c r="B79" s="74">
        <f t="shared" si="6"/>
        <v>170538</v>
      </c>
      <c r="C79" s="74">
        <v>177</v>
      </c>
      <c r="D79" s="74">
        <v>7332</v>
      </c>
      <c r="E79" s="74">
        <v>24072</v>
      </c>
      <c r="F79" s="74">
        <v>103882</v>
      </c>
      <c r="G79" s="74">
        <v>30361</v>
      </c>
      <c r="H79" s="74">
        <v>4006</v>
      </c>
      <c r="I79" s="74">
        <v>708</v>
      </c>
      <c r="J79" s="36"/>
      <c r="K79" s="36"/>
      <c r="L79" s="37"/>
    </row>
    <row r="80" spans="1:12" s="38" customFormat="1" ht="21" customHeight="1" x14ac:dyDescent="0.2">
      <c r="A80" s="35" t="s">
        <v>161</v>
      </c>
      <c r="B80" s="36">
        <f t="shared" ref="B80:B83" si="7">+C80+D80+E80+F80+G80+H80+I80</f>
        <v>174214</v>
      </c>
      <c r="C80" s="36">
        <v>176</v>
      </c>
      <c r="D80" s="36">
        <v>7237</v>
      </c>
      <c r="E80" s="36">
        <v>25289</v>
      </c>
      <c r="F80" s="36">
        <v>105153</v>
      </c>
      <c r="G80" s="36">
        <v>31532</v>
      </c>
      <c r="H80" s="36">
        <v>4027</v>
      </c>
      <c r="I80" s="36">
        <v>800</v>
      </c>
      <c r="J80" s="36"/>
      <c r="K80" s="36"/>
      <c r="L80" s="37"/>
    </row>
    <row r="81" spans="1:12" s="38" customFormat="1" ht="21" customHeight="1" x14ac:dyDescent="0.2">
      <c r="A81" s="72" t="s">
        <v>162</v>
      </c>
      <c r="B81" s="73">
        <f t="shared" si="7"/>
        <v>169659</v>
      </c>
      <c r="C81" s="73">
        <v>172</v>
      </c>
      <c r="D81" s="73">
        <v>6921</v>
      </c>
      <c r="E81" s="73">
        <v>26597</v>
      </c>
      <c r="F81" s="73">
        <v>100629</v>
      </c>
      <c r="G81" s="73">
        <v>30876</v>
      </c>
      <c r="H81" s="73">
        <v>3757</v>
      </c>
      <c r="I81" s="73">
        <v>707</v>
      </c>
      <c r="J81" s="36"/>
      <c r="K81" s="36"/>
      <c r="L81" s="37"/>
    </row>
    <row r="82" spans="1:12" s="38" customFormat="1" ht="21" customHeight="1" x14ac:dyDescent="0.2">
      <c r="A82" s="35" t="s">
        <v>163</v>
      </c>
      <c r="B82" s="36">
        <f t="shared" si="7"/>
        <v>162499</v>
      </c>
      <c r="C82" s="36">
        <v>173</v>
      </c>
      <c r="D82" s="36">
        <v>6759</v>
      </c>
      <c r="E82" s="36">
        <v>25453</v>
      </c>
      <c r="F82" s="36">
        <v>95376</v>
      </c>
      <c r="G82" s="36">
        <v>30786</v>
      </c>
      <c r="H82" s="36">
        <v>3350</v>
      </c>
      <c r="I82" s="36">
        <v>602</v>
      </c>
      <c r="J82" s="36"/>
      <c r="K82" s="36"/>
      <c r="L82" s="37"/>
    </row>
    <row r="83" spans="1:12" s="38" customFormat="1" ht="21" customHeight="1" x14ac:dyDescent="0.2">
      <c r="A83" s="72" t="s">
        <v>164</v>
      </c>
      <c r="B83" s="74">
        <f t="shared" si="7"/>
        <v>175929</v>
      </c>
      <c r="C83" s="74">
        <v>219</v>
      </c>
      <c r="D83" s="74">
        <v>6981</v>
      </c>
      <c r="E83" s="74">
        <v>25610</v>
      </c>
      <c r="F83" s="74">
        <v>107648</v>
      </c>
      <c r="G83" s="74">
        <v>31442</v>
      </c>
      <c r="H83" s="74">
        <v>3336</v>
      </c>
      <c r="I83" s="74">
        <v>693</v>
      </c>
      <c r="J83" s="36"/>
      <c r="K83" s="36"/>
      <c r="L83" s="37"/>
    </row>
    <row r="84" spans="1:12" s="38" customFormat="1" ht="21" customHeight="1" x14ac:dyDescent="0.2">
      <c r="A84" s="35" t="s">
        <v>165</v>
      </c>
      <c r="B84" s="36">
        <f t="shared" ref="B84:B87" si="8">+C84+D84+E84+F84+G84+H84+I84</f>
        <v>182171</v>
      </c>
      <c r="C84" s="36">
        <v>198</v>
      </c>
      <c r="D84" s="36">
        <v>7040</v>
      </c>
      <c r="E84" s="36">
        <v>26993</v>
      </c>
      <c r="F84" s="36">
        <v>111662</v>
      </c>
      <c r="G84" s="36">
        <v>31128</v>
      </c>
      <c r="H84" s="36">
        <v>4160</v>
      </c>
      <c r="I84" s="36">
        <v>990</v>
      </c>
      <c r="J84" s="36"/>
      <c r="K84" s="36"/>
      <c r="L84" s="37"/>
    </row>
    <row r="85" spans="1:12" s="38" customFormat="1" ht="21" customHeight="1" x14ac:dyDescent="0.2">
      <c r="A85" s="72" t="s">
        <v>166</v>
      </c>
      <c r="B85" s="73">
        <f t="shared" si="8"/>
        <v>188073</v>
      </c>
      <c r="C85" s="73">
        <v>205</v>
      </c>
      <c r="D85" s="73">
        <v>6912</v>
      </c>
      <c r="E85" s="73">
        <v>26908</v>
      </c>
      <c r="F85" s="73">
        <v>113843</v>
      </c>
      <c r="G85" s="73">
        <v>35704</v>
      </c>
      <c r="H85" s="73">
        <v>3612</v>
      </c>
      <c r="I85" s="73">
        <v>889</v>
      </c>
      <c r="J85" s="36"/>
      <c r="K85" s="36"/>
      <c r="L85" s="37"/>
    </row>
    <row r="86" spans="1:12" s="38" customFormat="1" ht="21" customHeight="1" x14ac:dyDescent="0.2">
      <c r="A86" s="35" t="s">
        <v>167</v>
      </c>
      <c r="B86" s="36">
        <f t="shared" si="8"/>
        <v>184229</v>
      </c>
      <c r="C86" s="36">
        <v>194</v>
      </c>
      <c r="D86" s="36">
        <v>6903</v>
      </c>
      <c r="E86" s="36">
        <v>25804</v>
      </c>
      <c r="F86" s="36">
        <v>108356</v>
      </c>
      <c r="G86" s="36">
        <v>38856</v>
      </c>
      <c r="H86" s="36">
        <v>3301</v>
      </c>
      <c r="I86" s="36">
        <v>815</v>
      </c>
      <c r="J86" s="36"/>
      <c r="K86" s="36"/>
      <c r="L86" s="37"/>
    </row>
    <row r="87" spans="1:12" s="38" customFormat="1" ht="21" customHeight="1" x14ac:dyDescent="0.2">
      <c r="A87" s="72" t="s">
        <v>168</v>
      </c>
      <c r="B87" s="74">
        <f t="shared" si="8"/>
        <v>201623</v>
      </c>
      <c r="C87" s="74">
        <v>224</v>
      </c>
      <c r="D87" s="74">
        <v>7036</v>
      </c>
      <c r="E87" s="74">
        <v>25443</v>
      </c>
      <c r="F87" s="74">
        <v>125357</v>
      </c>
      <c r="G87" s="74">
        <v>38237</v>
      </c>
      <c r="H87" s="74">
        <v>4373</v>
      </c>
      <c r="I87" s="74">
        <v>953</v>
      </c>
      <c r="J87" s="36"/>
      <c r="K87" s="36"/>
      <c r="L87" s="37"/>
    </row>
  </sheetData>
  <mergeCells count="2">
    <mergeCell ref="A5:A6"/>
    <mergeCell ref="B5:I5"/>
  </mergeCells>
  <pageMargins left="0.19685039370078741" right="0.15748031496062992" top="0.6692913385826772" bottom="0.43307086614173229" header="0.31496062992125984" footer="0.15748031496062992"/>
  <pageSetup paperSize="9" scale="58" fitToHeight="4" orientation="landscape" r:id="rId1"/>
  <headerFooter alignWithMargins="0">
    <oddFooter>&amp;R&amp;D</oddFooter>
  </headerFooter>
  <rowBreaks count="2" manualBreakCount="2">
    <brk id="39" max="8" man="1"/>
    <brk id="75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2"/>
  </sheetPr>
  <dimension ref="A1:AE91"/>
  <sheetViews>
    <sheetView showGridLines="0" view="pageBreakPreview" zoomScale="80" zoomScaleNormal="100" zoomScaleSheetLayoutView="80" workbookViewId="0">
      <pane ySplit="11" topLeftCell="A72" activePane="bottomLeft" state="frozen"/>
      <selection sqref="A1:XFD1048576"/>
      <selection pane="bottomLeft" sqref="A1:XFD1048576"/>
    </sheetView>
  </sheetViews>
  <sheetFormatPr defaultColWidth="9.140625" defaultRowHeight="12.75" x14ac:dyDescent="0.2"/>
  <cols>
    <col min="1" max="1" width="12.7109375" style="3" customWidth="1"/>
    <col min="2" max="11" width="14" style="3" customWidth="1"/>
    <col min="12" max="12" width="16.28515625" style="3" customWidth="1"/>
    <col min="13" max="13" width="15.5703125" style="3" customWidth="1"/>
    <col min="14" max="17" width="14" style="3" customWidth="1"/>
    <col min="18" max="18" width="22.140625" style="3" customWidth="1"/>
    <col min="19" max="19" width="21.28515625" style="3" customWidth="1"/>
    <col min="20" max="20" width="16.140625" style="3" customWidth="1"/>
    <col min="21" max="16384" width="9.140625" style="3"/>
  </cols>
  <sheetData>
    <row r="1" spans="1:31" s="2" customFormat="1" ht="18" x14ac:dyDescent="0.2">
      <c r="A1" s="1" t="s">
        <v>169</v>
      </c>
    </row>
    <row r="3" spans="1:31" ht="15.75" x14ac:dyDescent="0.25">
      <c r="A3" s="5" t="s">
        <v>66</v>
      </c>
      <c r="C3" s="5"/>
      <c r="D3" s="5"/>
    </row>
    <row r="4" spans="1:31" x14ac:dyDescent="0.2">
      <c r="N4" s="6"/>
      <c r="O4" s="6"/>
      <c r="P4" s="6"/>
      <c r="Q4" s="6"/>
      <c r="R4" s="6"/>
      <c r="S4" s="6"/>
      <c r="T4" s="6"/>
    </row>
    <row r="5" spans="1:31" ht="24.75" customHeight="1" x14ac:dyDescent="0.25">
      <c r="A5" s="87"/>
      <c r="B5" s="172" t="s">
        <v>67</v>
      </c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3"/>
    </row>
    <row r="6" spans="1:31" ht="31.5" customHeight="1" x14ac:dyDescent="0.25">
      <c r="A6" s="88"/>
      <c r="B6" s="174" t="s">
        <v>12</v>
      </c>
      <c r="C6" s="129" t="s">
        <v>13</v>
      </c>
      <c r="D6" s="178" t="s">
        <v>14</v>
      </c>
      <c r="E6" s="133" t="s">
        <v>15</v>
      </c>
      <c r="F6" s="122"/>
      <c r="G6" s="123"/>
      <c r="H6" s="133" t="s">
        <v>16</v>
      </c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3"/>
    </row>
    <row r="7" spans="1:31" s="7" customFormat="1" ht="25.5" customHeight="1" x14ac:dyDescent="0.25">
      <c r="A7" s="88"/>
      <c r="B7" s="174"/>
      <c r="C7" s="176"/>
      <c r="D7" s="179"/>
      <c r="E7" s="181" t="s">
        <v>12</v>
      </c>
      <c r="F7" s="183" t="s">
        <v>13</v>
      </c>
      <c r="G7" s="184"/>
      <c r="H7" s="181" t="s">
        <v>12</v>
      </c>
      <c r="I7" s="183" t="s">
        <v>13</v>
      </c>
      <c r="J7" s="185"/>
      <c r="K7" s="185"/>
      <c r="L7" s="185"/>
      <c r="M7" s="184"/>
      <c r="N7" s="183" t="s">
        <v>14</v>
      </c>
      <c r="O7" s="185"/>
      <c r="P7" s="185"/>
      <c r="Q7" s="185"/>
      <c r="R7" s="185"/>
      <c r="S7" s="185"/>
      <c r="T7" s="184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s="7" customFormat="1" ht="30.75" customHeight="1" x14ac:dyDescent="0.2">
      <c r="A8" s="89" t="s">
        <v>11</v>
      </c>
      <c r="B8" s="174"/>
      <c r="C8" s="176"/>
      <c r="D8" s="179"/>
      <c r="E8" s="181"/>
      <c r="F8" s="186" t="s">
        <v>65</v>
      </c>
      <c r="G8" s="188" t="s">
        <v>104</v>
      </c>
      <c r="H8" s="181"/>
      <c r="I8" s="186" t="s">
        <v>65</v>
      </c>
      <c r="J8" s="191" t="s">
        <v>68</v>
      </c>
      <c r="K8" s="191" t="s">
        <v>0</v>
      </c>
      <c r="L8" s="194"/>
      <c r="M8" s="195"/>
      <c r="N8" s="186" t="s">
        <v>65</v>
      </c>
      <c r="O8" s="191" t="s">
        <v>68</v>
      </c>
      <c r="P8" s="191" t="s">
        <v>0</v>
      </c>
      <c r="Q8" s="194"/>
      <c r="R8" s="194"/>
      <c r="S8" s="194"/>
      <c r="T8" s="195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s="7" customFormat="1" ht="38.25" customHeight="1" x14ac:dyDescent="0.25">
      <c r="A9" s="88"/>
      <c r="B9" s="174"/>
      <c r="C9" s="176"/>
      <c r="D9" s="179"/>
      <c r="E9" s="181"/>
      <c r="F9" s="186"/>
      <c r="G9" s="189"/>
      <c r="H9" s="181"/>
      <c r="I9" s="186"/>
      <c r="J9" s="192"/>
      <c r="K9" s="192" t="s">
        <v>65</v>
      </c>
      <c r="L9" s="196" t="s">
        <v>69</v>
      </c>
      <c r="M9" s="196" t="s">
        <v>70</v>
      </c>
      <c r="N9" s="186"/>
      <c r="O9" s="192"/>
      <c r="P9" s="192" t="s">
        <v>65</v>
      </c>
      <c r="Q9" s="198" t="s">
        <v>69</v>
      </c>
      <c r="R9" s="199"/>
      <c r="S9" s="200"/>
      <c r="T9" s="196" t="s">
        <v>70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s="23" customFormat="1" ht="55.5" customHeight="1" x14ac:dyDescent="0.25">
      <c r="A10" s="90"/>
      <c r="B10" s="175"/>
      <c r="C10" s="177"/>
      <c r="D10" s="180"/>
      <c r="E10" s="182"/>
      <c r="F10" s="187"/>
      <c r="G10" s="190"/>
      <c r="H10" s="182"/>
      <c r="I10" s="187"/>
      <c r="J10" s="193"/>
      <c r="K10" s="193"/>
      <c r="L10" s="197"/>
      <c r="M10" s="197"/>
      <c r="N10" s="187"/>
      <c r="O10" s="193"/>
      <c r="P10" s="193"/>
      <c r="Q10" s="120" t="s">
        <v>65</v>
      </c>
      <c r="R10" s="121" t="s">
        <v>71</v>
      </c>
      <c r="S10" s="121" t="s">
        <v>72</v>
      </c>
      <c r="T10" s="197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s="8" customFormat="1" ht="21" customHeight="1" x14ac:dyDescent="0.2">
      <c r="A11" s="68">
        <v>1</v>
      </c>
      <c r="B11" s="68">
        <f t="shared" ref="B11:T11" si="0">A11+1</f>
        <v>2</v>
      </c>
      <c r="C11" s="68">
        <f t="shared" si="0"/>
        <v>3</v>
      </c>
      <c r="D11" s="68">
        <f t="shared" si="0"/>
        <v>4</v>
      </c>
      <c r="E11" s="68">
        <f t="shared" si="0"/>
        <v>5</v>
      </c>
      <c r="F11" s="68">
        <f t="shared" si="0"/>
        <v>6</v>
      </c>
      <c r="G11" s="68">
        <f t="shared" si="0"/>
        <v>7</v>
      </c>
      <c r="H11" s="68">
        <f t="shared" si="0"/>
        <v>8</v>
      </c>
      <c r="I11" s="68">
        <f t="shared" si="0"/>
        <v>9</v>
      </c>
      <c r="J11" s="68">
        <f t="shared" si="0"/>
        <v>10</v>
      </c>
      <c r="K11" s="68">
        <f t="shared" si="0"/>
        <v>11</v>
      </c>
      <c r="L11" s="68">
        <f t="shared" si="0"/>
        <v>12</v>
      </c>
      <c r="M11" s="68">
        <f t="shared" si="0"/>
        <v>13</v>
      </c>
      <c r="N11" s="68">
        <f t="shared" si="0"/>
        <v>14</v>
      </c>
      <c r="O11" s="68">
        <f t="shared" ref="O11" si="1">N11+1</f>
        <v>15</v>
      </c>
      <c r="P11" s="68">
        <f t="shared" ref="P11" si="2">O11+1</f>
        <v>16</v>
      </c>
      <c r="Q11" s="68">
        <f>P11+1</f>
        <v>17</v>
      </c>
      <c r="R11" s="68">
        <f t="shared" si="0"/>
        <v>18</v>
      </c>
      <c r="S11" s="68">
        <f t="shared" si="0"/>
        <v>19</v>
      </c>
      <c r="T11" s="68">
        <f t="shared" si="0"/>
        <v>20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21" customHeight="1" x14ac:dyDescent="0.2">
      <c r="A12" s="9" t="s">
        <v>19</v>
      </c>
      <c r="B12" s="10">
        <f>+C12-D12</f>
        <v>-44432</v>
      </c>
      <c r="C12" s="10">
        <f>+F12+I12+'MPI rząd 2-IIP government 2'!C10+'MPI rząd 2-IIP government 2'!O10</f>
        <v>2189</v>
      </c>
      <c r="D12" s="10">
        <f>+N12+'MPI rząd 2-IIP government 2'!I10+'MPI rząd 2-IIP government 2'!P10</f>
        <v>46621</v>
      </c>
      <c r="E12" s="10">
        <f>+F12</f>
        <v>137</v>
      </c>
      <c r="F12" s="10">
        <f>+G12</f>
        <v>137</v>
      </c>
      <c r="G12" s="10">
        <v>137</v>
      </c>
      <c r="H12" s="10">
        <f>+I12-N12</f>
        <v>-25067</v>
      </c>
      <c r="I12" s="10">
        <f>+J12+K12</f>
        <v>444</v>
      </c>
      <c r="J12" s="10">
        <v>0</v>
      </c>
      <c r="K12" s="10">
        <f>+L12+M12</f>
        <v>444</v>
      </c>
      <c r="L12" s="10">
        <v>444</v>
      </c>
      <c r="M12" s="10">
        <v>0</v>
      </c>
      <c r="N12" s="10">
        <f>+P12+O12</f>
        <v>25511</v>
      </c>
      <c r="O12" s="10">
        <v>0</v>
      </c>
      <c r="P12" s="10">
        <f>+Q12+T12</f>
        <v>25511</v>
      </c>
      <c r="Q12" s="10">
        <f>+R12+S12</f>
        <v>25487</v>
      </c>
      <c r="R12" s="10">
        <v>11390</v>
      </c>
      <c r="S12" s="10">
        <v>14097</v>
      </c>
      <c r="T12" s="10">
        <v>24</v>
      </c>
      <c r="U12" s="16"/>
    </row>
    <row r="13" spans="1:31" ht="21" customHeight="1" x14ac:dyDescent="0.2">
      <c r="A13" s="69" t="s">
        <v>20</v>
      </c>
      <c r="B13" s="70">
        <f t="shared" ref="B13:B55" si="3">+C13-D13</f>
        <v>-46968</v>
      </c>
      <c r="C13" s="70">
        <f>+F13+I13+'MPI rząd 2-IIP government 2'!C11+'MPI rząd 2-IIP government 2'!O11</f>
        <v>2172</v>
      </c>
      <c r="D13" s="70">
        <f>+N13+'MPI rząd 2-IIP government 2'!I11+'MPI rząd 2-IIP government 2'!P11</f>
        <v>49140</v>
      </c>
      <c r="E13" s="70">
        <f t="shared" ref="E13:F13" si="4">+F13</f>
        <v>137</v>
      </c>
      <c r="F13" s="70">
        <f t="shared" si="4"/>
        <v>137</v>
      </c>
      <c r="G13" s="70">
        <v>137</v>
      </c>
      <c r="H13" s="70">
        <f t="shared" ref="H13:H55" si="5">+I13-N13</f>
        <v>-27835</v>
      </c>
      <c r="I13" s="70">
        <f t="shared" ref="I13:I55" si="6">+J13+K13</f>
        <v>411</v>
      </c>
      <c r="J13" s="70">
        <v>0</v>
      </c>
      <c r="K13" s="70">
        <f t="shared" ref="K13:K55" si="7">+L13+M13</f>
        <v>411</v>
      </c>
      <c r="L13" s="70">
        <v>411</v>
      </c>
      <c r="M13" s="70">
        <v>0</v>
      </c>
      <c r="N13" s="70">
        <f>+P13+O13</f>
        <v>28246</v>
      </c>
      <c r="O13" s="70">
        <v>0</v>
      </c>
      <c r="P13" s="70">
        <f t="shared" ref="P13:P55" si="8">+Q13+T13</f>
        <v>28246</v>
      </c>
      <c r="Q13" s="70">
        <f t="shared" ref="Q13:Q55" si="9">+R13+S13</f>
        <v>28190</v>
      </c>
      <c r="R13" s="70">
        <v>13937</v>
      </c>
      <c r="S13" s="70">
        <v>14253</v>
      </c>
      <c r="T13" s="70">
        <v>56</v>
      </c>
    </row>
    <row r="14" spans="1:31" ht="21" customHeight="1" x14ac:dyDescent="0.2">
      <c r="A14" s="9" t="s">
        <v>21</v>
      </c>
      <c r="B14" s="10">
        <f t="shared" si="3"/>
        <v>-48101</v>
      </c>
      <c r="C14" s="10">
        <f>+F14+I14+'MPI rząd 2-IIP government 2'!C12+'MPI rząd 2-IIP government 2'!O12</f>
        <v>2324</v>
      </c>
      <c r="D14" s="10">
        <f>+N14+'MPI rząd 2-IIP government 2'!I12+'MPI rząd 2-IIP government 2'!P12</f>
        <v>50425</v>
      </c>
      <c r="E14" s="10">
        <f t="shared" ref="E14:F14" si="10">+F14</f>
        <v>137</v>
      </c>
      <c r="F14" s="10">
        <f t="shared" si="10"/>
        <v>137</v>
      </c>
      <c r="G14" s="10">
        <v>137</v>
      </c>
      <c r="H14" s="10">
        <f t="shared" si="5"/>
        <v>-29716</v>
      </c>
      <c r="I14" s="10">
        <f t="shared" si="6"/>
        <v>453</v>
      </c>
      <c r="J14" s="10">
        <v>0</v>
      </c>
      <c r="K14" s="10">
        <f t="shared" si="7"/>
        <v>453</v>
      </c>
      <c r="L14" s="10">
        <v>453</v>
      </c>
      <c r="M14" s="10">
        <v>0</v>
      </c>
      <c r="N14" s="10">
        <f t="shared" ref="N14:N77" si="11">+P14+O14</f>
        <v>30169</v>
      </c>
      <c r="O14" s="10">
        <v>0</v>
      </c>
      <c r="P14" s="10">
        <f t="shared" si="8"/>
        <v>30169</v>
      </c>
      <c r="Q14" s="10">
        <f t="shared" si="9"/>
        <v>29950</v>
      </c>
      <c r="R14" s="10">
        <v>15557</v>
      </c>
      <c r="S14" s="10">
        <v>14393</v>
      </c>
      <c r="T14" s="10">
        <v>219</v>
      </c>
    </row>
    <row r="15" spans="1:31" ht="21" customHeight="1" x14ac:dyDescent="0.2">
      <c r="A15" s="69" t="s">
        <v>22</v>
      </c>
      <c r="B15" s="71">
        <f t="shared" si="3"/>
        <v>-55354</v>
      </c>
      <c r="C15" s="71">
        <f>+F15+I15+'MPI rząd 2-IIP government 2'!C13+'MPI rząd 2-IIP government 2'!O13</f>
        <v>2398</v>
      </c>
      <c r="D15" s="71">
        <f>+N15+'MPI rząd 2-IIP government 2'!I13+'MPI rząd 2-IIP government 2'!P13</f>
        <v>57752</v>
      </c>
      <c r="E15" s="71">
        <f t="shared" ref="E15:F15" si="12">+F15</f>
        <v>140</v>
      </c>
      <c r="F15" s="71">
        <f t="shared" si="12"/>
        <v>140</v>
      </c>
      <c r="G15" s="71">
        <v>140</v>
      </c>
      <c r="H15" s="71">
        <f t="shared" si="5"/>
        <v>-35843</v>
      </c>
      <c r="I15" s="71">
        <f t="shared" si="6"/>
        <v>465</v>
      </c>
      <c r="J15" s="71">
        <v>0</v>
      </c>
      <c r="K15" s="71">
        <f t="shared" si="7"/>
        <v>465</v>
      </c>
      <c r="L15" s="71">
        <v>465</v>
      </c>
      <c r="M15" s="71">
        <v>0</v>
      </c>
      <c r="N15" s="70">
        <f t="shared" si="11"/>
        <v>36308</v>
      </c>
      <c r="O15" s="71">
        <v>0</v>
      </c>
      <c r="P15" s="71">
        <f t="shared" si="8"/>
        <v>36308</v>
      </c>
      <c r="Q15" s="71">
        <f t="shared" si="9"/>
        <v>36218</v>
      </c>
      <c r="R15" s="71">
        <v>20801</v>
      </c>
      <c r="S15" s="71">
        <v>15417</v>
      </c>
      <c r="T15" s="71">
        <v>90</v>
      </c>
    </row>
    <row r="16" spans="1:31" ht="21" customHeight="1" x14ac:dyDescent="0.2">
      <c r="A16" s="9" t="s">
        <v>23</v>
      </c>
      <c r="B16" s="10">
        <f t="shared" si="3"/>
        <v>-53864</v>
      </c>
      <c r="C16" s="10">
        <f>+F16+I16+'MPI rząd 2-IIP government 2'!C14+'MPI rząd 2-IIP government 2'!O14</f>
        <v>2410</v>
      </c>
      <c r="D16" s="10">
        <f>+N16+'MPI rząd 2-IIP government 2'!I14+'MPI rząd 2-IIP government 2'!P14</f>
        <v>56274</v>
      </c>
      <c r="E16" s="10">
        <f t="shared" ref="E16:F16" si="13">+F16</f>
        <v>140</v>
      </c>
      <c r="F16" s="10">
        <f t="shared" si="13"/>
        <v>140</v>
      </c>
      <c r="G16" s="10">
        <v>140</v>
      </c>
      <c r="H16" s="10">
        <f t="shared" si="5"/>
        <v>-39593</v>
      </c>
      <c r="I16" s="10">
        <f t="shared" si="6"/>
        <v>480</v>
      </c>
      <c r="J16" s="10">
        <v>0</v>
      </c>
      <c r="K16" s="10">
        <f t="shared" si="7"/>
        <v>480</v>
      </c>
      <c r="L16" s="10">
        <v>480</v>
      </c>
      <c r="M16" s="10">
        <v>0</v>
      </c>
      <c r="N16" s="10">
        <f t="shared" si="11"/>
        <v>40073</v>
      </c>
      <c r="O16" s="10">
        <v>0</v>
      </c>
      <c r="P16" s="10">
        <f t="shared" si="8"/>
        <v>40073</v>
      </c>
      <c r="Q16" s="10">
        <f t="shared" si="9"/>
        <v>39920</v>
      </c>
      <c r="R16" s="10">
        <v>20675</v>
      </c>
      <c r="S16" s="10">
        <v>19245</v>
      </c>
      <c r="T16" s="10">
        <v>153</v>
      </c>
    </row>
    <row r="17" spans="1:31" ht="21" customHeight="1" x14ac:dyDescent="0.2">
      <c r="A17" s="69" t="s">
        <v>24</v>
      </c>
      <c r="B17" s="70">
        <f t="shared" si="3"/>
        <v>-56559</v>
      </c>
      <c r="C17" s="70">
        <f>+F17+I17+'MPI rząd 2-IIP government 2'!C15+'MPI rząd 2-IIP government 2'!O15</f>
        <v>2478</v>
      </c>
      <c r="D17" s="70">
        <f>+N17+'MPI rząd 2-IIP government 2'!I15+'MPI rząd 2-IIP government 2'!P15</f>
        <v>59037</v>
      </c>
      <c r="E17" s="70">
        <f t="shared" ref="E17:F17" si="14">+F17</f>
        <v>140</v>
      </c>
      <c r="F17" s="70">
        <f t="shared" si="14"/>
        <v>140</v>
      </c>
      <c r="G17" s="70">
        <v>140</v>
      </c>
      <c r="H17" s="70">
        <f t="shared" si="5"/>
        <v>-44216</v>
      </c>
      <c r="I17" s="70">
        <f t="shared" si="6"/>
        <v>548</v>
      </c>
      <c r="J17" s="70">
        <v>0</v>
      </c>
      <c r="K17" s="70">
        <f t="shared" si="7"/>
        <v>548</v>
      </c>
      <c r="L17" s="70">
        <v>548</v>
      </c>
      <c r="M17" s="70">
        <v>0</v>
      </c>
      <c r="N17" s="70">
        <f t="shared" si="11"/>
        <v>44764</v>
      </c>
      <c r="O17" s="70">
        <v>0</v>
      </c>
      <c r="P17" s="70">
        <f t="shared" si="8"/>
        <v>44764</v>
      </c>
      <c r="Q17" s="70">
        <f t="shared" si="9"/>
        <v>44601</v>
      </c>
      <c r="R17" s="70">
        <v>21978</v>
      </c>
      <c r="S17" s="70">
        <v>22623</v>
      </c>
      <c r="T17" s="70">
        <v>163</v>
      </c>
    </row>
    <row r="18" spans="1:31" s="8" customFormat="1" ht="21" customHeight="1" x14ac:dyDescent="0.2">
      <c r="A18" s="9" t="s">
        <v>25</v>
      </c>
      <c r="B18" s="10">
        <f t="shared" si="3"/>
        <v>-56486</v>
      </c>
      <c r="C18" s="10">
        <f>+F18+I18+'MPI rząd 2-IIP government 2'!C16+'MPI rząd 2-IIP government 2'!O16</f>
        <v>2566</v>
      </c>
      <c r="D18" s="10">
        <f>+N18+'MPI rząd 2-IIP government 2'!I16+'MPI rząd 2-IIP government 2'!P16</f>
        <v>59052</v>
      </c>
      <c r="E18" s="10">
        <f t="shared" ref="E18:F18" si="15">+F18</f>
        <v>140</v>
      </c>
      <c r="F18" s="10">
        <f t="shared" si="15"/>
        <v>140</v>
      </c>
      <c r="G18" s="10">
        <v>140</v>
      </c>
      <c r="H18" s="10">
        <f t="shared" si="5"/>
        <v>-45424</v>
      </c>
      <c r="I18" s="10">
        <f t="shared" si="6"/>
        <v>519</v>
      </c>
      <c r="J18" s="10">
        <v>0</v>
      </c>
      <c r="K18" s="10">
        <f t="shared" si="7"/>
        <v>519</v>
      </c>
      <c r="L18" s="10">
        <v>519</v>
      </c>
      <c r="M18" s="10">
        <v>0</v>
      </c>
      <c r="N18" s="10">
        <f t="shared" si="11"/>
        <v>45943</v>
      </c>
      <c r="O18" s="10">
        <v>0</v>
      </c>
      <c r="P18" s="10">
        <f t="shared" si="8"/>
        <v>45943</v>
      </c>
      <c r="Q18" s="10">
        <f t="shared" si="9"/>
        <v>45853</v>
      </c>
      <c r="R18" s="10">
        <v>22515</v>
      </c>
      <c r="S18" s="10">
        <v>23338</v>
      </c>
      <c r="T18" s="10">
        <v>90</v>
      </c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ht="21" customHeight="1" x14ac:dyDescent="0.2">
      <c r="A19" s="69" t="s">
        <v>26</v>
      </c>
      <c r="B19" s="71">
        <f t="shared" si="3"/>
        <v>-56161</v>
      </c>
      <c r="C19" s="71">
        <f>+F19+I19+'MPI rząd 2-IIP government 2'!C17+'MPI rząd 2-IIP government 2'!O17</f>
        <v>2589</v>
      </c>
      <c r="D19" s="71">
        <f>+N19+'MPI rząd 2-IIP government 2'!I17+'MPI rząd 2-IIP government 2'!P17</f>
        <v>58750</v>
      </c>
      <c r="E19" s="71">
        <f t="shared" ref="E19:F19" si="16">+F19</f>
        <v>142</v>
      </c>
      <c r="F19" s="71">
        <f t="shared" si="16"/>
        <v>142</v>
      </c>
      <c r="G19" s="71">
        <v>142</v>
      </c>
      <c r="H19" s="71">
        <f t="shared" si="5"/>
        <v>-45013</v>
      </c>
      <c r="I19" s="71">
        <f t="shared" si="6"/>
        <v>530</v>
      </c>
      <c r="J19" s="71">
        <v>0</v>
      </c>
      <c r="K19" s="71">
        <f t="shared" si="7"/>
        <v>530</v>
      </c>
      <c r="L19" s="71">
        <v>530</v>
      </c>
      <c r="M19" s="71">
        <v>0</v>
      </c>
      <c r="N19" s="70">
        <f t="shared" si="11"/>
        <v>45543</v>
      </c>
      <c r="O19" s="71">
        <v>0</v>
      </c>
      <c r="P19" s="71">
        <f t="shared" si="8"/>
        <v>45543</v>
      </c>
      <c r="Q19" s="71">
        <f t="shared" si="9"/>
        <v>45459</v>
      </c>
      <c r="R19" s="71">
        <v>21097</v>
      </c>
      <c r="S19" s="71">
        <v>24362</v>
      </c>
      <c r="T19" s="71">
        <v>84</v>
      </c>
    </row>
    <row r="20" spans="1:31" ht="21" customHeight="1" x14ac:dyDescent="0.2">
      <c r="A20" s="9" t="s">
        <v>27</v>
      </c>
      <c r="B20" s="10">
        <f t="shared" si="3"/>
        <v>-60518</v>
      </c>
      <c r="C20" s="10">
        <f>+F20+I20+'MPI rząd 2-IIP government 2'!C18+'MPI rząd 2-IIP government 2'!O18</f>
        <v>2545</v>
      </c>
      <c r="D20" s="10">
        <f>+N20+'MPI rząd 2-IIP government 2'!I18+'MPI rząd 2-IIP government 2'!P18</f>
        <v>63063</v>
      </c>
      <c r="E20" s="10">
        <f t="shared" ref="E20:F20" si="17">+F20</f>
        <v>142</v>
      </c>
      <c r="F20" s="10">
        <f t="shared" si="17"/>
        <v>142</v>
      </c>
      <c r="G20" s="10">
        <v>142</v>
      </c>
      <c r="H20" s="10">
        <f t="shared" si="5"/>
        <v>-50055</v>
      </c>
      <c r="I20" s="10">
        <f t="shared" si="6"/>
        <v>484</v>
      </c>
      <c r="J20" s="10">
        <v>0</v>
      </c>
      <c r="K20" s="10">
        <f t="shared" si="7"/>
        <v>484</v>
      </c>
      <c r="L20" s="10">
        <v>484</v>
      </c>
      <c r="M20" s="10">
        <v>0</v>
      </c>
      <c r="N20" s="10">
        <f t="shared" si="11"/>
        <v>50539</v>
      </c>
      <c r="O20" s="10">
        <v>0</v>
      </c>
      <c r="P20" s="10">
        <f t="shared" si="8"/>
        <v>50539</v>
      </c>
      <c r="Q20" s="10">
        <f t="shared" si="9"/>
        <v>50517</v>
      </c>
      <c r="R20" s="10">
        <v>22585</v>
      </c>
      <c r="S20" s="10">
        <v>27932</v>
      </c>
      <c r="T20" s="10">
        <v>22</v>
      </c>
    </row>
    <row r="21" spans="1:31" ht="21" customHeight="1" x14ac:dyDescent="0.2">
      <c r="A21" s="69" t="s">
        <v>28</v>
      </c>
      <c r="B21" s="70">
        <f t="shared" si="3"/>
        <v>-61752</v>
      </c>
      <c r="C21" s="70">
        <f>+F21+I21+'MPI rząd 2-IIP government 2'!C19+'MPI rząd 2-IIP government 2'!O19</f>
        <v>2563</v>
      </c>
      <c r="D21" s="70">
        <f>+N21+'MPI rząd 2-IIP government 2'!I19+'MPI rząd 2-IIP government 2'!P19</f>
        <v>64315</v>
      </c>
      <c r="E21" s="70">
        <f t="shared" ref="E21:F21" si="18">+F21</f>
        <v>142</v>
      </c>
      <c r="F21" s="70">
        <f t="shared" si="18"/>
        <v>142</v>
      </c>
      <c r="G21" s="70">
        <v>142</v>
      </c>
      <c r="H21" s="70">
        <f t="shared" si="5"/>
        <v>-50493</v>
      </c>
      <c r="I21" s="70">
        <f t="shared" si="6"/>
        <v>483</v>
      </c>
      <c r="J21" s="70">
        <v>0</v>
      </c>
      <c r="K21" s="70">
        <f t="shared" si="7"/>
        <v>483</v>
      </c>
      <c r="L21" s="70">
        <v>483</v>
      </c>
      <c r="M21" s="70">
        <v>0</v>
      </c>
      <c r="N21" s="70">
        <f t="shared" si="11"/>
        <v>50976</v>
      </c>
      <c r="O21" s="70">
        <v>0</v>
      </c>
      <c r="P21" s="70">
        <f t="shared" si="8"/>
        <v>50976</v>
      </c>
      <c r="Q21" s="70">
        <f t="shared" si="9"/>
        <v>50957</v>
      </c>
      <c r="R21" s="70">
        <v>21929</v>
      </c>
      <c r="S21" s="70">
        <v>29028</v>
      </c>
      <c r="T21" s="70">
        <v>19</v>
      </c>
    </row>
    <row r="22" spans="1:31" ht="21" customHeight="1" x14ac:dyDescent="0.2">
      <c r="A22" s="9" t="s">
        <v>29</v>
      </c>
      <c r="B22" s="10">
        <f t="shared" si="3"/>
        <v>-61911</v>
      </c>
      <c r="C22" s="10">
        <f>+F22+I22+'MPI rząd 2-IIP government 2'!C20+'MPI rząd 2-IIP government 2'!O20</f>
        <v>2632</v>
      </c>
      <c r="D22" s="10">
        <f>+N22+'MPI rząd 2-IIP government 2'!I20+'MPI rząd 2-IIP government 2'!P20</f>
        <v>64543</v>
      </c>
      <c r="E22" s="10">
        <f t="shared" ref="E22:F22" si="19">+F22</f>
        <v>142</v>
      </c>
      <c r="F22" s="10">
        <f t="shared" si="19"/>
        <v>142</v>
      </c>
      <c r="G22" s="10">
        <v>142</v>
      </c>
      <c r="H22" s="10">
        <f t="shared" si="5"/>
        <v>-50742</v>
      </c>
      <c r="I22" s="10">
        <f t="shared" si="6"/>
        <v>527</v>
      </c>
      <c r="J22" s="10">
        <v>0</v>
      </c>
      <c r="K22" s="10">
        <f t="shared" si="7"/>
        <v>527</v>
      </c>
      <c r="L22" s="10">
        <v>527</v>
      </c>
      <c r="M22" s="10">
        <v>0</v>
      </c>
      <c r="N22" s="10">
        <f t="shared" si="11"/>
        <v>51269</v>
      </c>
      <c r="O22" s="10">
        <v>0</v>
      </c>
      <c r="P22" s="10">
        <f t="shared" si="8"/>
        <v>51269</v>
      </c>
      <c r="Q22" s="10">
        <f t="shared" si="9"/>
        <v>51257</v>
      </c>
      <c r="R22" s="10">
        <v>23284</v>
      </c>
      <c r="S22" s="10">
        <v>27973</v>
      </c>
      <c r="T22" s="10">
        <v>12</v>
      </c>
    </row>
    <row r="23" spans="1:31" ht="21" customHeight="1" x14ac:dyDescent="0.2">
      <c r="A23" s="69" t="s">
        <v>30</v>
      </c>
      <c r="B23" s="71">
        <f t="shared" si="3"/>
        <v>-65503</v>
      </c>
      <c r="C23" s="71">
        <f>+F23+I23+'MPI rząd 2-IIP government 2'!C21+'MPI rząd 2-IIP government 2'!O21</f>
        <v>2401</v>
      </c>
      <c r="D23" s="71">
        <f>+N23+'MPI rząd 2-IIP government 2'!I21+'MPI rząd 2-IIP government 2'!P21</f>
        <v>67904</v>
      </c>
      <c r="E23" s="71">
        <f t="shared" ref="E23:F23" si="20">+F23</f>
        <v>144</v>
      </c>
      <c r="F23" s="71">
        <f t="shared" si="20"/>
        <v>144</v>
      </c>
      <c r="G23" s="71">
        <v>144</v>
      </c>
      <c r="H23" s="71">
        <f t="shared" si="5"/>
        <v>-54508</v>
      </c>
      <c r="I23" s="71">
        <f t="shared" si="6"/>
        <v>266</v>
      </c>
      <c r="J23" s="71">
        <v>0</v>
      </c>
      <c r="K23" s="71">
        <f t="shared" si="7"/>
        <v>266</v>
      </c>
      <c r="L23" s="71">
        <v>266</v>
      </c>
      <c r="M23" s="71">
        <v>0</v>
      </c>
      <c r="N23" s="70">
        <f t="shared" si="11"/>
        <v>54774</v>
      </c>
      <c r="O23" s="71">
        <v>0</v>
      </c>
      <c r="P23" s="71">
        <f t="shared" si="8"/>
        <v>54774</v>
      </c>
      <c r="Q23" s="71">
        <f t="shared" si="9"/>
        <v>54772</v>
      </c>
      <c r="R23" s="71">
        <v>25841</v>
      </c>
      <c r="S23" s="71">
        <v>28931</v>
      </c>
      <c r="T23" s="71">
        <v>2</v>
      </c>
    </row>
    <row r="24" spans="1:31" s="8" customFormat="1" ht="21" customHeight="1" x14ac:dyDescent="0.2">
      <c r="A24" s="9" t="s">
        <v>31</v>
      </c>
      <c r="B24" s="10">
        <f t="shared" si="3"/>
        <v>-68852</v>
      </c>
      <c r="C24" s="10">
        <f>+F24+I24+'MPI rząd 2-IIP government 2'!C22+'MPI rząd 2-IIP government 2'!O22</f>
        <v>2425</v>
      </c>
      <c r="D24" s="10">
        <f>+N24+'MPI rząd 2-IIP government 2'!I22+'MPI rząd 2-IIP government 2'!P22</f>
        <v>71277</v>
      </c>
      <c r="E24" s="10">
        <f t="shared" ref="E24:F24" si="21">+F24</f>
        <v>145</v>
      </c>
      <c r="F24" s="10">
        <f t="shared" si="21"/>
        <v>145</v>
      </c>
      <c r="G24" s="10">
        <v>145</v>
      </c>
      <c r="H24" s="10">
        <f t="shared" si="5"/>
        <v>-57999</v>
      </c>
      <c r="I24" s="10">
        <f t="shared" si="6"/>
        <v>270</v>
      </c>
      <c r="J24" s="10">
        <v>0</v>
      </c>
      <c r="K24" s="10">
        <f t="shared" si="7"/>
        <v>270</v>
      </c>
      <c r="L24" s="10">
        <v>270</v>
      </c>
      <c r="M24" s="10">
        <v>0</v>
      </c>
      <c r="N24" s="10">
        <f t="shared" si="11"/>
        <v>58269</v>
      </c>
      <c r="O24" s="10">
        <v>0</v>
      </c>
      <c r="P24" s="10">
        <f t="shared" si="8"/>
        <v>58269</v>
      </c>
      <c r="Q24" s="10">
        <f t="shared" si="9"/>
        <v>58262</v>
      </c>
      <c r="R24" s="10">
        <v>27208</v>
      </c>
      <c r="S24" s="10">
        <v>31054</v>
      </c>
      <c r="T24" s="10">
        <v>7</v>
      </c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ht="21" customHeight="1" x14ac:dyDescent="0.2">
      <c r="A25" s="69" t="s">
        <v>32</v>
      </c>
      <c r="B25" s="70">
        <f t="shared" si="3"/>
        <v>-69135</v>
      </c>
      <c r="C25" s="70">
        <f>+F25+I25+'MPI rząd 2-IIP government 2'!C23+'MPI rząd 2-IIP government 2'!O23</f>
        <v>2519</v>
      </c>
      <c r="D25" s="70">
        <f>+N25+'MPI rząd 2-IIP government 2'!I23+'MPI rząd 2-IIP government 2'!P23</f>
        <v>71654</v>
      </c>
      <c r="E25" s="70">
        <f t="shared" ref="E25:F25" si="22">+F25</f>
        <v>144</v>
      </c>
      <c r="F25" s="70">
        <f t="shared" si="22"/>
        <v>144</v>
      </c>
      <c r="G25" s="70">
        <v>144</v>
      </c>
      <c r="H25" s="70">
        <f t="shared" si="5"/>
        <v>-58870</v>
      </c>
      <c r="I25" s="70">
        <f t="shared" si="6"/>
        <v>261</v>
      </c>
      <c r="J25" s="70">
        <v>0</v>
      </c>
      <c r="K25" s="70">
        <f t="shared" si="7"/>
        <v>261</v>
      </c>
      <c r="L25" s="70">
        <v>261</v>
      </c>
      <c r="M25" s="70">
        <v>0</v>
      </c>
      <c r="N25" s="70">
        <f t="shared" si="11"/>
        <v>59131</v>
      </c>
      <c r="O25" s="70">
        <v>0</v>
      </c>
      <c r="P25" s="70">
        <f t="shared" si="8"/>
        <v>59131</v>
      </c>
      <c r="Q25" s="70">
        <f t="shared" si="9"/>
        <v>59112</v>
      </c>
      <c r="R25" s="70">
        <v>26544</v>
      </c>
      <c r="S25" s="70">
        <v>32568</v>
      </c>
      <c r="T25" s="70">
        <v>19</v>
      </c>
    </row>
    <row r="26" spans="1:31" ht="21" customHeight="1" x14ac:dyDescent="0.2">
      <c r="A26" s="9" t="s">
        <v>33</v>
      </c>
      <c r="B26" s="10">
        <f t="shared" si="3"/>
        <v>-70595</v>
      </c>
      <c r="C26" s="10">
        <f>+F26+I26+'MPI rząd 2-IIP government 2'!C24+'MPI rząd 2-IIP government 2'!O24</f>
        <v>2601</v>
      </c>
      <c r="D26" s="10">
        <f>+N26+'MPI rząd 2-IIP government 2'!I24+'MPI rząd 2-IIP government 2'!P24</f>
        <v>73196</v>
      </c>
      <c r="E26" s="10">
        <f t="shared" ref="E26:F26" si="23">+F26</f>
        <v>144</v>
      </c>
      <c r="F26" s="10">
        <f t="shared" si="23"/>
        <v>144</v>
      </c>
      <c r="G26" s="10">
        <v>144</v>
      </c>
      <c r="H26" s="10">
        <f t="shared" si="5"/>
        <v>-59663</v>
      </c>
      <c r="I26" s="10">
        <f t="shared" si="6"/>
        <v>246</v>
      </c>
      <c r="J26" s="10">
        <v>0</v>
      </c>
      <c r="K26" s="10">
        <f t="shared" si="7"/>
        <v>246</v>
      </c>
      <c r="L26" s="10">
        <v>246</v>
      </c>
      <c r="M26" s="10">
        <v>0</v>
      </c>
      <c r="N26" s="10">
        <f t="shared" si="11"/>
        <v>59909</v>
      </c>
      <c r="O26" s="10">
        <v>0</v>
      </c>
      <c r="P26" s="10">
        <f t="shared" si="8"/>
        <v>59909</v>
      </c>
      <c r="Q26" s="10">
        <f t="shared" si="9"/>
        <v>59891</v>
      </c>
      <c r="R26" s="10">
        <v>26428</v>
      </c>
      <c r="S26" s="10">
        <v>33463</v>
      </c>
      <c r="T26" s="10">
        <v>18</v>
      </c>
    </row>
    <row r="27" spans="1:31" ht="21" customHeight="1" x14ac:dyDescent="0.2">
      <c r="A27" s="69" t="s">
        <v>34</v>
      </c>
      <c r="B27" s="71">
        <f t="shared" si="3"/>
        <v>-75623</v>
      </c>
      <c r="C27" s="71">
        <f>+F27+I27+'MPI rząd 2-IIP government 2'!C25+'MPI rząd 2-IIP government 2'!O25</f>
        <v>2847</v>
      </c>
      <c r="D27" s="71">
        <f>+N27+'MPI rząd 2-IIP government 2'!I25+'MPI rząd 2-IIP government 2'!P25</f>
        <v>78470</v>
      </c>
      <c r="E27" s="71">
        <f t="shared" ref="E27:F27" si="24">+F27</f>
        <v>147</v>
      </c>
      <c r="F27" s="71">
        <f t="shared" si="24"/>
        <v>147</v>
      </c>
      <c r="G27" s="71">
        <v>147</v>
      </c>
      <c r="H27" s="71">
        <f t="shared" si="5"/>
        <v>-65121</v>
      </c>
      <c r="I27" s="71">
        <f t="shared" si="6"/>
        <v>268</v>
      </c>
      <c r="J27" s="71">
        <v>0</v>
      </c>
      <c r="K27" s="71">
        <f t="shared" si="7"/>
        <v>268</v>
      </c>
      <c r="L27" s="71">
        <v>268</v>
      </c>
      <c r="M27" s="71">
        <v>0</v>
      </c>
      <c r="N27" s="70">
        <f t="shared" si="11"/>
        <v>65389</v>
      </c>
      <c r="O27" s="71">
        <v>0</v>
      </c>
      <c r="P27" s="71">
        <f t="shared" si="8"/>
        <v>65389</v>
      </c>
      <c r="Q27" s="71">
        <f t="shared" si="9"/>
        <v>65382</v>
      </c>
      <c r="R27" s="71">
        <v>30042</v>
      </c>
      <c r="S27" s="71">
        <v>35340</v>
      </c>
      <c r="T27" s="71">
        <v>7</v>
      </c>
    </row>
    <row r="28" spans="1:31" ht="21" customHeight="1" x14ac:dyDescent="0.2">
      <c r="A28" s="9" t="s">
        <v>35</v>
      </c>
      <c r="B28" s="10">
        <f t="shared" si="3"/>
        <v>-78132</v>
      </c>
      <c r="C28" s="10">
        <f>+F28+I28+'MPI rząd 2-IIP government 2'!C26+'MPI rząd 2-IIP government 2'!O26</f>
        <v>3056</v>
      </c>
      <c r="D28" s="10">
        <f>+N28+'MPI rząd 2-IIP government 2'!I26+'MPI rząd 2-IIP government 2'!P26</f>
        <v>81188</v>
      </c>
      <c r="E28" s="10">
        <f t="shared" ref="E28:F28" si="25">+F28</f>
        <v>147</v>
      </c>
      <c r="F28" s="10">
        <f t="shared" si="25"/>
        <v>147</v>
      </c>
      <c r="G28" s="10">
        <v>147</v>
      </c>
      <c r="H28" s="10">
        <f t="shared" si="5"/>
        <v>-67544</v>
      </c>
      <c r="I28" s="10">
        <f t="shared" si="6"/>
        <v>273</v>
      </c>
      <c r="J28" s="10">
        <v>0</v>
      </c>
      <c r="K28" s="10">
        <f t="shared" si="7"/>
        <v>273</v>
      </c>
      <c r="L28" s="10">
        <v>273</v>
      </c>
      <c r="M28" s="10">
        <v>0</v>
      </c>
      <c r="N28" s="10">
        <f t="shared" si="11"/>
        <v>67817</v>
      </c>
      <c r="O28" s="10">
        <v>0</v>
      </c>
      <c r="P28" s="10">
        <f t="shared" si="8"/>
        <v>67817</v>
      </c>
      <c r="Q28" s="10">
        <f t="shared" si="9"/>
        <v>67812</v>
      </c>
      <c r="R28" s="10">
        <v>30165</v>
      </c>
      <c r="S28" s="10">
        <v>37647</v>
      </c>
      <c r="T28" s="10">
        <v>5</v>
      </c>
    </row>
    <row r="29" spans="1:31" ht="21" customHeight="1" x14ac:dyDescent="0.2">
      <c r="A29" s="69" t="s">
        <v>36</v>
      </c>
      <c r="B29" s="70">
        <f t="shared" si="3"/>
        <v>-81288</v>
      </c>
      <c r="C29" s="70">
        <f>+F29+I29+'MPI rząd 2-IIP government 2'!C27+'MPI rząd 2-IIP government 2'!O27</f>
        <v>3030</v>
      </c>
      <c r="D29" s="70">
        <f>+N29+'MPI rząd 2-IIP government 2'!I27+'MPI rząd 2-IIP government 2'!P27</f>
        <v>84318</v>
      </c>
      <c r="E29" s="70">
        <f t="shared" ref="E29:F29" si="26">+F29</f>
        <v>147</v>
      </c>
      <c r="F29" s="70">
        <f t="shared" si="26"/>
        <v>147</v>
      </c>
      <c r="G29" s="70">
        <v>147</v>
      </c>
      <c r="H29" s="70">
        <f t="shared" si="5"/>
        <v>-70783</v>
      </c>
      <c r="I29" s="70">
        <f t="shared" si="6"/>
        <v>191</v>
      </c>
      <c r="J29" s="70">
        <v>0</v>
      </c>
      <c r="K29" s="70">
        <f t="shared" si="7"/>
        <v>191</v>
      </c>
      <c r="L29" s="70">
        <v>191</v>
      </c>
      <c r="M29" s="70">
        <v>0</v>
      </c>
      <c r="N29" s="70">
        <f t="shared" si="11"/>
        <v>70974</v>
      </c>
      <c r="O29" s="70">
        <v>0</v>
      </c>
      <c r="P29" s="70">
        <f t="shared" si="8"/>
        <v>70974</v>
      </c>
      <c r="Q29" s="70">
        <f t="shared" si="9"/>
        <v>70333</v>
      </c>
      <c r="R29" s="70">
        <v>29171</v>
      </c>
      <c r="S29" s="70">
        <v>41162</v>
      </c>
      <c r="T29" s="70">
        <v>641</v>
      </c>
    </row>
    <row r="30" spans="1:31" ht="21" customHeight="1" x14ac:dyDescent="0.2">
      <c r="A30" s="9" t="s">
        <v>37</v>
      </c>
      <c r="B30" s="10">
        <f t="shared" si="3"/>
        <v>-72124</v>
      </c>
      <c r="C30" s="10">
        <f>+F30+I30+'MPI rząd 2-IIP government 2'!C28+'MPI rząd 2-IIP government 2'!O28</f>
        <v>2825</v>
      </c>
      <c r="D30" s="10">
        <f>+N30+'MPI rząd 2-IIP government 2'!I28+'MPI rząd 2-IIP government 2'!P28</f>
        <v>74949</v>
      </c>
      <c r="E30" s="10">
        <f t="shared" ref="E30:F30" si="27">+F30</f>
        <v>147</v>
      </c>
      <c r="F30" s="10">
        <f t="shared" si="27"/>
        <v>147</v>
      </c>
      <c r="G30" s="10">
        <v>147</v>
      </c>
      <c r="H30" s="10">
        <f t="shared" si="5"/>
        <v>-63589</v>
      </c>
      <c r="I30" s="10">
        <f t="shared" si="6"/>
        <v>213</v>
      </c>
      <c r="J30" s="10">
        <v>0</v>
      </c>
      <c r="K30" s="10">
        <f t="shared" si="7"/>
        <v>213</v>
      </c>
      <c r="L30" s="10">
        <v>213</v>
      </c>
      <c r="M30" s="10">
        <v>0</v>
      </c>
      <c r="N30" s="10">
        <f t="shared" si="11"/>
        <v>63802</v>
      </c>
      <c r="O30" s="10">
        <v>0</v>
      </c>
      <c r="P30" s="10">
        <f t="shared" si="8"/>
        <v>63802</v>
      </c>
      <c r="Q30" s="10">
        <f t="shared" si="9"/>
        <v>63184</v>
      </c>
      <c r="R30" s="10">
        <v>25309</v>
      </c>
      <c r="S30" s="10">
        <v>37875</v>
      </c>
      <c r="T30" s="10">
        <v>618</v>
      </c>
    </row>
    <row r="31" spans="1:31" ht="21" customHeight="1" x14ac:dyDescent="0.2">
      <c r="A31" s="69" t="s">
        <v>38</v>
      </c>
      <c r="B31" s="71">
        <f t="shared" si="3"/>
        <v>-64332</v>
      </c>
      <c r="C31" s="71">
        <f>+F31+I31+'MPI rząd 2-IIP government 2'!C29+'MPI rząd 2-IIP government 2'!O29</f>
        <v>2629</v>
      </c>
      <c r="D31" s="71">
        <f>+N31+'MPI rząd 2-IIP government 2'!I29+'MPI rząd 2-IIP government 2'!P29</f>
        <v>66961</v>
      </c>
      <c r="E31" s="71">
        <f t="shared" ref="E31:F31" si="28">+F31</f>
        <v>150</v>
      </c>
      <c r="F31" s="71">
        <f t="shared" si="28"/>
        <v>150</v>
      </c>
      <c r="G31" s="71">
        <v>150</v>
      </c>
      <c r="H31" s="71">
        <f t="shared" si="5"/>
        <v>-55705</v>
      </c>
      <c r="I31" s="71">
        <f t="shared" si="6"/>
        <v>215</v>
      </c>
      <c r="J31" s="71">
        <v>0</v>
      </c>
      <c r="K31" s="71">
        <f t="shared" si="7"/>
        <v>215</v>
      </c>
      <c r="L31" s="71">
        <v>215</v>
      </c>
      <c r="M31" s="71">
        <v>0</v>
      </c>
      <c r="N31" s="70">
        <f t="shared" si="11"/>
        <v>55920</v>
      </c>
      <c r="O31" s="71">
        <v>0</v>
      </c>
      <c r="P31" s="71">
        <f t="shared" si="8"/>
        <v>55920</v>
      </c>
      <c r="Q31" s="71">
        <f t="shared" si="9"/>
        <v>55711</v>
      </c>
      <c r="R31" s="71">
        <v>18040</v>
      </c>
      <c r="S31" s="71">
        <v>37671</v>
      </c>
      <c r="T31" s="71">
        <v>209</v>
      </c>
    </row>
    <row r="32" spans="1:31" ht="21" customHeight="1" x14ac:dyDescent="0.2">
      <c r="A32" s="9" t="s">
        <v>39</v>
      </c>
      <c r="B32" s="10">
        <f t="shared" si="3"/>
        <v>-60144</v>
      </c>
      <c r="C32" s="10">
        <f>+F32+I32+'MPI rząd 2-IIP government 2'!C30+'MPI rząd 2-IIP government 2'!O30</f>
        <v>2581</v>
      </c>
      <c r="D32" s="10">
        <f>+N32+'MPI rząd 2-IIP government 2'!I30+'MPI rząd 2-IIP government 2'!P30</f>
        <v>62725</v>
      </c>
      <c r="E32" s="10">
        <f t="shared" ref="E32:F32" si="29">+F32</f>
        <v>150</v>
      </c>
      <c r="F32" s="10">
        <f t="shared" si="29"/>
        <v>150</v>
      </c>
      <c r="G32" s="10">
        <v>150</v>
      </c>
      <c r="H32" s="10">
        <f t="shared" si="5"/>
        <v>-51868</v>
      </c>
      <c r="I32" s="10">
        <f t="shared" si="6"/>
        <v>202</v>
      </c>
      <c r="J32" s="10">
        <v>0</v>
      </c>
      <c r="K32" s="10">
        <f t="shared" si="7"/>
        <v>202</v>
      </c>
      <c r="L32" s="10">
        <v>202</v>
      </c>
      <c r="M32" s="10">
        <v>0</v>
      </c>
      <c r="N32" s="10">
        <f t="shared" si="11"/>
        <v>52070</v>
      </c>
      <c r="O32" s="10">
        <v>0</v>
      </c>
      <c r="P32" s="10">
        <f t="shared" si="8"/>
        <v>52070</v>
      </c>
      <c r="Q32" s="10">
        <f t="shared" si="9"/>
        <v>51267</v>
      </c>
      <c r="R32" s="10">
        <v>15209</v>
      </c>
      <c r="S32" s="10">
        <v>36058</v>
      </c>
      <c r="T32" s="10">
        <v>803</v>
      </c>
    </row>
    <row r="33" spans="1:21" ht="21" customHeight="1" x14ac:dyDescent="0.2">
      <c r="A33" s="69" t="s">
        <v>40</v>
      </c>
      <c r="B33" s="70">
        <f t="shared" si="3"/>
        <v>-66643</v>
      </c>
      <c r="C33" s="70">
        <f>+F33+I33+'MPI rząd 2-IIP government 2'!C31+'MPI rząd 2-IIP government 2'!O31</f>
        <v>2663</v>
      </c>
      <c r="D33" s="70">
        <f>+N33+'MPI rząd 2-IIP government 2'!I31+'MPI rząd 2-IIP government 2'!P31</f>
        <v>69306</v>
      </c>
      <c r="E33" s="70">
        <f t="shared" ref="E33:F33" si="30">+F33</f>
        <v>150</v>
      </c>
      <c r="F33" s="70">
        <f t="shared" si="30"/>
        <v>150</v>
      </c>
      <c r="G33" s="70">
        <v>150</v>
      </c>
      <c r="H33" s="70">
        <f t="shared" si="5"/>
        <v>-57833</v>
      </c>
      <c r="I33" s="70">
        <f t="shared" si="6"/>
        <v>182</v>
      </c>
      <c r="J33" s="70">
        <v>0</v>
      </c>
      <c r="K33" s="70">
        <f t="shared" si="7"/>
        <v>182</v>
      </c>
      <c r="L33" s="70">
        <v>182</v>
      </c>
      <c r="M33" s="70">
        <v>0</v>
      </c>
      <c r="N33" s="70">
        <f t="shared" si="11"/>
        <v>58015</v>
      </c>
      <c r="O33" s="70">
        <v>0</v>
      </c>
      <c r="P33" s="70">
        <f t="shared" si="8"/>
        <v>58015</v>
      </c>
      <c r="Q33" s="70">
        <f t="shared" si="9"/>
        <v>56448</v>
      </c>
      <c r="R33" s="70">
        <v>19225</v>
      </c>
      <c r="S33" s="70">
        <v>37223</v>
      </c>
      <c r="T33" s="70">
        <v>1567</v>
      </c>
    </row>
    <row r="34" spans="1:21" ht="21" customHeight="1" x14ac:dyDescent="0.2">
      <c r="A34" s="9" t="s">
        <v>41</v>
      </c>
      <c r="B34" s="10">
        <f t="shared" si="3"/>
        <v>-79753</v>
      </c>
      <c r="C34" s="10">
        <f>+F34+I34+'MPI rząd 2-IIP government 2'!C32+'MPI rząd 2-IIP government 2'!O32</f>
        <v>2796</v>
      </c>
      <c r="D34" s="10">
        <f>+N34+'MPI rząd 2-IIP government 2'!I32+'MPI rząd 2-IIP government 2'!P32</f>
        <v>82549</v>
      </c>
      <c r="E34" s="10">
        <f t="shared" ref="E34:F34" si="31">+F34</f>
        <v>150</v>
      </c>
      <c r="F34" s="10">
        <f t="shared" si="31"/>
        <v>150</v>
      </c>
      <c r="G34" s="10">
        <v>150</v>
      </c>
      <c r="H34" s="10">
        <f t="shared" si="5"/>
        <v>-68274</v>
      </c>
      <c r="I34" s="10">
        <f t="shared" si="6"/>
        <v>192</v>
      </c>
      <c r="J34" s="10">
        <v>0</v>
      </c>
      <c r="K34" s="10">
        <f t="shared" si="7"/>
        <v>192</v>
      </c>
      <c r="L34" s="10">
        <v>192</v>
      </c>
      <c r="M34" s="10">
        <v>0</v>
      </c>
      <c r="N34" s="10">
        <f t="shared" si="11"/>
        <v>68466</v>
      </c>
      <c r="O34" s="10">
        <v>0</v>
      </c>
      <c r="P34" s="10">
        <f t="shared" si="8"/>
        <v>68466</v>
      </c>
      <c r="Q34" s="10">
        <f t="shared" si="9"/>
        <v>67720</v>
      </c>
      <c r="R34" s="10">
        <v>24544</v>
      </c>
      <c r="S34" s="10">
        <v>43176</v>
      </c>
      <c r="T34" s="10">
        <v>746</v>
      </c>
    </row>
    <row r="35" spans="1:21" ht="21" customHeight="1" x14ac:dyDescent="0.2">
      <c r="A35" s="69" t="s">
        <v>42</v>
      </c>
      <c r="B35" s="71">
        <f t="shared" si="3"/>
        <v>-84047</v>
      </c>
      <c r="C35" s="71">
        <f>+F35+I35+'MPI rząd 2-IIP government 2'!C33+'MPI rząd 2-IIP government 2'!O33</f>
        <v>2799</v>
      </c>
      <c r="D35" s="71">
        <f>+N35+'MPI rząd 2-IIP government 2'!I33+'MPI rząd 2-IIP government 2'!P33</f>
        <v>86846</v>
      </c>
      <c r="E35" s="71">
        <f t="shared" ref="E35:F35" si="32">+F35</f>
        <v>150</v>
      </c>
      <c r="F35" s="71">
        <f t="shared" si="32"/>
        <v>150</v>
      </c>
      <c r="G35" s="71">
        <v>150</v>
      </c>
      <c r="H35" s="71">
        <f t="shared" si="5"/>
        <v>-72556</v>
      </c>
      <c r="I35" s="71">
        <f t="shared" si="6"/>
        <v>159</v>
      </c>
      <c r="J35" s="71">
        <v>0</v>
      </c>
      <c r="K35" s="71">
        <f t="shared" si="7"/>
        <v>159</v>
      </c>
      <c r="L35" s="71">
        <v>159</v>
      </c>
      <c r="M35" s="71">
        <v>0</v>
      </c>
      <c r="N35" s="70">
        <f t="shared" si="11"/>
        <v>72715</v>
      </c>
      <c r="O35" s="71">
        <v>0</v>
      </c>
      <c r="P35" s="71">
        <f t="shared" si="8"/>
        <v>72715</v>
      </c>
      <c r="Q35" s="71">
        <f t="shared" si="9"/>
        <v>71571</v>
      </c>
      <c r="R35" s="71">
        <v>26825</v>
      </c>
      <c r="S35" s="71">
        <v>44746</v>
      </c>
      <c r="T35" s="71">
        <v>1144</v>
      </c>
    </row>
    <row r="36" spans="1:21" ht="21" customHeight="1" x14ac:dyDescent="0.2">
      <c r="A36" s="9" t="s">
        <v>43</v>
      </c>
      <c r="B36" s="10">
        <f t="shared" si="3"/>
        <v>-91793</v>
      </c>
      <c r="C36" s="10">
        <f>+F36+I36+'MPI rząd 2-IIP government 2'!C34+'MPI rząd 2-IIP government 2'!O34</f>
        <v>6764</v>
      </c>
      <c r="D36" s="10">
        <f>+N36+'MPI rząd 2-IIP government 2'!I34+'MPI rząd 2-IIP government 2'!P34</f>
        <v>98557</v>
      </c>
      <c r="E36" s="10">
        <f t="shared" ref="E36:F36" si="33">+F36</f>
        <v>151</v>
      </c>
      <c r="F36" s="10">
        <f t="shared" si="33"/>
        <v>151</v>
      </c>
      <c r="G36" s="10">
        <v>151</v>
      </c>
      <c r="H36" s="10">
        <f t="shared" si="5"/>
        <v>-84787</v>
      </c>
      <c r="I36" s="10">
        <f t="shared" si="6"/>
        <v>161</v>
      </c>
      <c r="J36" s="10">
        <v>0</v>
      </c>
      <c r="K36" s="10">
        <f t="shared" si="7"/>
        <v>161</v>
      </c>
      <c r="L36" s="10">
        <v>161</v>
      </c>
      <c r="M36" s="10">
        <v>0</v>
      </c>
      <c r="N36" s="10">
        <f t="shared" si="11"/>
        <v>84948</v>
      </c>
      <c r="O36" s="10">
        <v>26</v>
      </c>
      <c r="P36" s="10">
        <f t="shared" si="8"/>
        <v>84922</v>
      </c>
      <c r="Q36" s="10">
        <f t="shared" si="9"/>
        <v>83909</v>
      </c>
      <c r="R36" s="10">
        <v>32574</v>
      </c>
      <c r="S36" s="10">
        <v>51335</v>
      </c>
      <c r="T36" s="10">
        <v>1013</v>
      </c>
    </row>
    <row r="37" spans="1:21" ht="21" customHeight="1" x14ac:dyDescent="0.2">
      <c r="A37" s="69" t="s">
        <v>44</v>
      </c>
      <c r="B37" s="70">
        <f t="shared" si="3"/>
        <v>-81593</v>
      </c>
      <c r="C37" s="70">
        <f>+F37+I37+'MPI rząd 2-IIP government 2'!C35+'MPI rząd 2-IIP government 2'!O35</f>
        <v>6027</v>
      </c>
      <c r="D37" s="70">
        <f>+N37+'MPI rząd 2-IIP government 2'!I35+'MPI rząd 2-IIP government 2'!P35</f>
        <v>87620</v>
      </c>
      <c r="E37" s="70">
        <f t="shared" ref="E37:F37" si="34">+F37</f>
        <v>151</v>
      </c>
      <c r="F37" s="70">
        <f t="shared" si="34"/>
        <v>151</v>
      </c>
      <c r="G37" s="70">
        <v>151</v>
      </c>
      <c r="H37" s="70">
        <f t="shared" si="5"/>
        <v>-75225</v>
      </c>
      <c r="I37" s="70">
        <f t="shared" si="6"/>
        <v>182</v>
      </c>
      <c r="J37" s="70">
        <v>0</v>
      </c>
      <c r="K37" s="70">
        <f t="shared" si="7"/>
        <v>182</v>
      </c>
      <c r="L37" s="70">
        <v>182</v>
      </c>
      <c r="M37" s="70">
        <v>0</v>
      </c>
      <c r="N37" s="70">
        <f t="shared" si="11"/>
        <v>75407</v>
      </c>
      <c r="O37" s="70">
        <v>21</v>
      </c>
      <c r="P37" s="70">
        <f t="shared" si="8"/>
        <v>75386</v>
      </c>
      <c r="Q37" s="70">
        <f t="shared" si="9"/>
        <v>74546</v>
      </c>
      <c r="R37" s="70">
        <v>30125</v>
      </c>
      <c r="S37" s="70">
        <v>44421</v>
      </c>
      <c r="T37" s="70">
        <v>840</v>
      </c>
    </row>
    <row r="38" spans="1:21" ht="21" customHeight="1" x14ac:dyDescent="0.2">
      <c r="A38" s="9" t="s">
        <v>45</v>
      </c>
      <c r="B38" s="10">
        <f t="shared" si="3"/>
        <v>-104351</v>
      </c>
      <c r="C38" s="10">
        <f>+F38+I38+'MPI rząd 2-IIP government 2'!C36+'MPI rząd 2-IIP government 2'!O36</f>
        <v>7264</v>
      </c>
      <c r="D38" s="10">
        <f>+N38+'MPI rząd 2-IIP government 2'!I36+'MPI rząd 2-IIP government 2'!P36</f>
        <v>111615</v>
      </c>
      <c r="E38" s="10">
        <f t="shared" ref="E38:F38" si="35">+F38</f>
        <v>151</v>
      </c>
      <c r="F38" s="10">
        <f t="shared" si="35"/>
        <v>151</v>
      </c>
      <c r="G38" s="10">
        <v>151</v>
      </c>
      <c r="H38" s="10">
        <f t="shared" si="5"/>
        <v>-96315</v>
      </c>
      <c r="I38" s="10">
        <f t="shared" si="6"/>
        <v>197</v>
      </c>
      <c r="J38" s="10">
        <v>0</v>
      </c>
      <c r="K38" s="10">
        <f t="shared" si="7"/>
        <v>197</v>
      </c>
      <c r="L38" s="10">
        <v>197</v>
      </c>
      <c r="M38" s="10">
        <v>0</v>
      </c>
      <c r="N38" s="10">
        <f t="shared" si="11"/>
        <v>96512</v>
      </c>
      <c r="O38" s="10">
        <v>24</v>
      </c>
      <c r="P38" s="10">
        <f t="shared" si="8"/>
        <v>96488</v>
      </c>
      <c r="Q38" s="10">
        <f t="shared" si="9"/>
        <v>95499</v>
      </c>
      <c r="R38" s="10">
        <v>42454</v>
      </c>
      <c r="S38" s="10">
        <v>53045</v>
      </c>
      <c r="T38" s="10">
        <v>989</v>
      </c>
    </row>
    <row r="39" spans="1:21" ht="21" customHeight="1" x14ac:dyDescent="0.2">
      <c r="A39" s="69" t="s">
        <v>46</v>
      </c>
      <c r="B39" s="71">
        <f t="shared" si="3"/>
        <v>-101443</v>
      </c>
      <c r="C39" s="71">
        <f>+F39+I39+'MPI rząd 2-IIP government 2'!C37+'MPI rząd 2-IIP government 2'!O37</f>
        <v>9796</v>
      </c>
      <c r="D39" s="71">
        <f>+N39+'MPI rząd 2-IIP government 2'!I37+'MPI rząd 2-IIP government 2'!P37</f>
        <v>111239</v>
      </c>
      <c r="E39" s="71">
        <f t="shared" ref="E39:F39" si="36">+F39</f>
        <v>151</v>
      </c>
      <c r="F39" s="71">
        <f t="shared" si="36"/>
        <v>151</v>
      </c>
      <c r="G39" s="71">
        <v>151</v>
      </c>
      <c r="H39" s="71">
        <f t="shared" si="5"/>
        <v>-94733</v>
      </c>
      <c r="I39" s="71">
        <f t="shared" si="6"/>
        <v>179</v>
      </c>
      <c r="J39" s="71">
        <v>0</v>
      </c>
      <c r="K39" s="71">
        <f t="shared" si="7"/>
        <v>179</v>
      </c>
      <c r="L39" s="71">
        <v>179</v>
      </c>
      <c r="M39" s="71">
        <v>0</v>
      </c>
      <c r="N39" s="70">
        <f t="shared" si="11"/>
        <v>94912</v>
      </c>
      <c r="O39" s="71">
        <v>25</v>
      </c>
      <c r="P39" s="71">
        <f t="shared" si="8"/>
        <v>94887</v>
      </c>
      <c r="Q39" s="71">
        <f t="shared" si="9"/>
        <v>93719</v>
      </c>
      <c r="R39" s="71">
        <v>42327</v>
      </c>
      <c r="S39" s="71">
        <v>51392</v>
      </c>
      <c r="T39" s="71">
        <v>1168</v>
      </c>
    </row>
    <row r="40" spans="1:21" ht="21" customHeight="1" x14ac:dyDescent="0.2">
      <c r="A40" s="9" t="s">
        <v>47</v>
      </c>
      <c r="B40" s="10">
        <f t="shared" si="3"/>
        <v>-114194</v>
      </c>
      <c r="C40" s="10">
        <f>+F40+I40+'MPI rząd 2-IIP government 2'!C38+'MPI rząd 2-IIP government 2'!O38</f>
        <v>9044</v>
      </c>
      <c r="D40" s="10">
        <f>+N40+'MPI rząd 2-IIP government 2'!I38+'MPI rząd 2-IIP government 2'!P38</f>
        <v>123238</v>
      </c>
      <c r="E40" s="10">
        <f t="shared" ref="E40:F40" si="37">+F40</f>
        <v>151</v>
      </c>
      <c r="F40" s="10">
        <f t="shared" si="37"/>
        <v>151</v>
      </c>
      <c r="G40" s="10">
        <v>151</v>
      </c>
      <c r="H40" s="10">
        <f t="shared" si="5"/>
        <v>-104497</v>
      </c>
      <c r="I40" s="10">
        <f t="shared" si="6"/>
        <v>180</v>
      </c>
      <c r="J40" s="10">
        <v>0</v>
      </c>
      <c r="K40" s="10">
        <f t="shared" si="7"/>
        <v>180</v>
      </c>
      <c r="L40" s="10">
        <v>180</v>
      </c>
      <c r="M40" s="10">
        <v>0</v>
      </c>
      <c r="N40" s="10">
        <f t="shared" si="11"/>
        <v>104677</v>
      </c>
      <c r="O40" s="10">
        <v>24</v>
      </c>
      <c r="P40" s="10">
        <f t="shared" si="8"/>
        <v>104653</v>
      </c>
      <c r="Q40" s="10">
        <f t="shared" si="9"/>
        <v>103239</v>
      </c>
      <c r="R40" s="10">
        <v>50564</v>
      </c>
      <c r="S40" s="10">
        <v>52675</v>
      </c>
      <c r="T40" s="10">
        <v>1414</v>
      </c>
    </row>
    <row r="41" spans="1:21" ht="21" customHeight="1" x14ac:dyDescent="0.2">
      <c r="A41" s="69" t="s">
        <v>48</v>
      </c>
      <c r="B41" s="70">
        <f t="shared" si="3"/>
        <v>-120221</v>
      </c>
      <c r="C41" s="70">
        <f>+F41+I41+'MPI rząd 2-IIP government 2'!C39+'MPI rząd 2-IIP government 2'!O39</f>
        <v>7594</v>
      </c>
      <c r="D41" s="70">
        <f>+N41+'MPI rząd 2-IIP government 2'!I39+'MPI rząd 2-IIP government 2'!P39</f>
        <v>127815</v>
      </c>
      <c r="E41" s="70">
        <f t="shared" ref="E41:F41" si="38">+F41</f>
        <v>151</v>
      </c>
      <c r="F41" s="70">
        <f t="shared" si="38"/>
        <v>151</v>
      </c>
      <c r="G41" s="70">
        <v>151</v>
      </c>
      <c r="H41" s="70">
        <f t="shared" si="5"/>
        <v>-108945</v>
      </c>
      <c r="I41" s="70">
        <f t="shared" si="6"/>
        <v>186</v>
      </c>
      <c r="J41" s="70">
        <v>0</v>
      </c>
      <c r="K41" s="70">
        <f t="shared" si="7"/>
        <v>186</v>
      </c>
      <c r="L41" s="70">
        <v>186</v>
      </c>
      <c r="M41" s="70">
        <v>0</v>
      </c>
      <c r="N41" s="70">
        <f t="shared" si="11"/>
        <v>109131</v>
      </c>
      <c r="O41" s="70">
        <v>25</v>
      </c>
      <c r="P41" s="70">
        <f t="shared" si="8"/>
        <v>109106</v>
      </c>
      <c r="Q41" s="70">
        <f t="shared" si="9"/>
        <v>107688</v>
      </c>
      <c r="R41" s="70">
        <v>50520</v>
      </c>
      <c r="S41" s="70">
        <v>57168</v>
      </c>
      <c r="T41" s="70">
        <v>1418</v>
      </c>
      <c r="U41" s="12"/>
    </row>
    <row r="42" spans="1:21" ht="21" customHeight="1" x14ac:dyDescent="0.2">
      <c r="A42" s="9" t="s">
        <v>49</v>
      </c>
      <c r="B42" s="10">
        <f t="shared" si="3"/>
        <v>-113098</v>
      </c>
      <c r="C42" s="10">
        <f>+F42+I42+'MPI rząd 2-IIP government 2'!C40+'MPI rząd 2-IIP government 2'!O40</f>
        <v>7367</v>
      </c>
      <c r="D42" s="10">
        <f>+N42+'MPI rząd 2-IIP government 2'!I40+'MPI rząd 2-IIP government 2'!P40</f>
        <v>120465</v>
      </c>
      <c r="E42" s="10">
        <f t="shared" ref="E42:F42" si="39">+F42</f>
        <v>151</v>
      </c>
      <c r="F42" s="10">
        <f t="shared" si="39"/>
        <v>151</v>
      </c>
      <c r="G42" s="10">
        <v>151</v>
      </c>
      <c r="H42" s="10">
        <f t="shared" si="5"/>
        <v>-101959</v>
      </c>
      <c r="I42" s="10">
        <f t="shared" si="6"/>
        <v>225</v>
      </c>
      <c r="J42" s="10">
        <v>0</v>
      </c>
      <c r="K42" s="10">
        <f t="shared" si="7"/>
        <v>225</v>
      </c>
      <c r="L42" s="10">
        <v>225</v>
      </c>
      <c r="M42" s="10">
        <v>0</v>
      </c>
      <c r="N42" s="10">
        <f t="shared" si="11"/>
        <v>102184</v>
      </c>
      <c r="O42" s="10">
        <v>20</v>
      </c>
      <c r="P42" s="10">
        <f t="shared" si="8"/>
        <v>102164</v>
      </c>
      <c r="Q42" s="10">
        <f t="shared" si="9"/>
        <v>101600</v>
      </c>
      <c r="R42" s="10">
        <v>46618</v>
      </c>
      <c r="S42" s="10">
        <v>54982</v>
      </c>
      <c r="T42" s="10">
        <v>564</v>
      </c>
    </row>
    <row r="43" spans="1:21" ht="21" customHeight="1" x14ac:dyDescent="0.2">
      <c r="A43" s="69" t="s">
        <v>50</v>
      </c>
      <c r="B43" s="71">
        <f t="shared" si="3"/>
        <v>-106026</v>
      </c>
      <c r="C43" s="71">
        <f>+F43+I43+'MPI rząd 2-IIP government 2'!C41+'MPI rząd 2-IIP government 2'!O41</f>
        <v>10165</v>
      </c>
      <c r="D43" s="71">
        <f>+N43+'MPI rząd 2-IIP government 2'!I41+'MPI rząd 2-IIP government 2'!P41</f>
        <v>116191</v>
      </c>
      <c r="E43" s="71">
        <f t="shared" ref="E43:F43" si="40">+F43</f>
        <v>153</v>
      </c>
      <c r="F43" s="71">
        <f t="shared" si="40"/>
        <v>153</v>
      </c>
      <c r="G43" s="71">
        <v>153</v>
      </c>
      <c r="H43" s="71">
        <f t="shared" si="5"/>
        <v>-97776</v>
      </c>
      <c r="I43" s="71">
        <f t="shared" si="6"/>
        <v>228</v>
      </c>
      <c r="J43" s="71">
        <v>0</v>
      </c>
      <c r="K43" s="71">
        <f t="shared" si="7"/>
        <v>228</v>
      </c>
      <c r="L43" s="71">
        <v>228</v>
      </c>
      <c r="M43" s="71">
        <v>0</v>
      </c>
      <c r="N43" s="70">
        <f t="shared" si="11"/>
        <v>98004</v>
      </c>
      <c r="O43" s="71">
        <v>20</v>
      </c>
      <c r="P43" s="71">
        <f t="shared" si="8"/>
        <v>97984</v>
      </c>
      <c r="Q43" s="71">
        <f t="shared" si="9"/>
        <v>97480</v>
      </c>
      <c r="R43" s="71">
        <v>43052</v>
      </c>
      <c r="S43" s="71">
        <v>54428</v>
      </c>
      <c r="T43" s="71">
        <v>504</v>
      </c>
    </row>
    <row r="44" spans="1:21" ht="21" customHeight="1" x14ac:dyDescent="0.2">
      <c r="A44" s="9" t="s">
        <v>51</v>
      </c>
      <c r="B44" s="10">
        <f t="shared" si="3"/>
        <v>-125839</v>
      </c>
      <c r="C44" s="10">
        <f>+F44+I44+'MPI rząd 2-IIP government 2'!C42+'MPI rząd 2-IIP government 2'!O42</f>
        <v>9014</v>
      </c>
      <c r="D44" s="10">
        <f>+N44+'MPI rząd 2-IIP government 2'!I42+'MPI rząd 2-IIP government 2'!P42</f>
        <v>134853</v>
      </c>
      <c r="E44" s="10">
        <f t="shared" ref="E44:F44" si="41">+F44</f>
        <v>151</v>
      </c>
      <c r="F44" s="10">
        <f t="shared" si="41"/>
        <v>151</v>
      </c>
      <c r="G44" s="10">
        <v>151</v>
      </c>
      <c r="H44" s="10">
        <f t="shared" si="5"/>
        <v>-115420</v>
      </c>
      <c r="I44" s="10">
        <f t="shared" si="6"/>
        <v>222</v>
      </c>
      <c r="J44" s="10">
        <v>0</v>
      </c>
      <c r="K44" s="10">
        <f t="shared" si="7"/>
        <v>222</v>
      </c>
      <c r="L44" s="10">
        <v>222</v>
      </c>
      <c r="M44" s="10">
        <v>0</v>
      </c>
      <c r="N44" s="10">
        <f t="shared" si="11"/>
        <v>115642</v>
      </c>
      <c r="O44" s="10">
        <v>21</v>
      </c>
      <c r="P44" s="10">
        <f t="shared" si="8"/>
        <v>115621</v>
      </c>
      <c r="Q44" s="10">
        <f t="shared" si="9"/>
        <v>115516</v>
      </c>
      <c r="R44" s="10">
        <v>55641</v>
      </c>
      <c r="S44" s="10">
        <v>59875</v>
      </c>
      <c r="T44" s="10">
        <v>105</v>
      </c>
    </row>
    <row r="45" spans="1:21" ht="21" customHeight="1" x14ac:dyDescent="0.2">
      <c r="A45" s="69" t="s">
        <v>52</v>
      </c>
      <c r="B45" s="70">
        <f t="shared" si="3"/>
        <v>-121865</v>
      </c>
      <c r="C45" s="70">
        <f>+F45+I45+'MPI rząd 2-IIP government 2'!C43+'MPI rząd 2-IIP government 2'!O43</f>
        <v>6968</v>
      </c>
      <c r="D45" s="70">
        <f>+N45+'MPI rząd 2-IIP government 2'!I43+'MPI rząd 2-IIP government 2'!P43</f>
        <v>128833</v>
      </c>
      <c r="E45" s="70">
        <f t="shared" ref="E45:F45" si="42">+F45</f>
        <v>151</v>
      </c>
      <c r="F45" s="70">
        <f t="shared" si="42"/>
        <v>151</v>
      </c>
      <c r="G45" s="70">
        <v>151</v>
      </c>
      <c r="H45" s="70">
        <f t="shared" si="5"/>
        <v>-110429</v>
      </c>
      <c r="I45" s="70">
        <f t="shared" si="6"/>
        <v>240</v>
      </c>
      <c r="J45" s="70">
        <v>0</v>
      </c>
      <c r="K45" s="70">
        <f t="shared" si="7"/>
        <v>240</v>
      </c>
      <c r="L45" s="70">
        <v>240</v>
      </c>
      <c r="M45" s="70">
        <v>0</v>
      </c>
      <c r="N45" s="70">
        <f t="shared" si="11"/>
        <v>110669</v>
      </c>
      <c r="O45" s="70">
        <v>20</v>
      </c>
      <c r="P45" s="70">
        <f t="shared" si="8"/>
        <v>110649</v>
      </c>
      <c r="Q45" s="70">
        <f t="shared" si="9"/>
        <v>110545</v>
      </c>
      <c r="R45" s="70">
        <v>50315</v>
      </c>
      <c r="S45" s="70">
        <v>60230</v>
      </c>
      <c r="T45" s="70">
        <v>104</v>
      </c>
    </row>
    <row r="46" spans="1:21" ht="21" customHeight="1" x14ac:dyDescent="0.2">
      <c r="A46" s="9" t="s">
        <v>53</v>
      </c>
      <c r="B46" s="10">
        <f t="shared" si="3"/>
        <v>-135772</v>
      </c>
      <c r="C46" s="10">
        <f>+F46+I46+'MPI rząd 2-IIP government 2'!C44+'MPI rząd 2-IIP government 2'!O44</f>
        <v>6881</v>
      </c>
      <c r="D46" s="10">
        <f>+N46+'MPI rząd 2-IIP government 2'!I44+'MPI rząd 2-IIP government 2'!P44</f>
        <v>142653</v>
      </c>
      <c r="E46" s="10">
        <f t="shared" ref="E46:F46" si="43">+F46</f>
        <v>151</v>
      </c>
      <c r="F46" s="10">
        <f t="shared" si="43"/>
        <v>151</v>
      </c>
      <c r="G46" s="10">
        <v>151</v>
      </c>
      <c r="H46" s="10">
        <f t="shared" si="5"/>
        <v>-122610</v>
      </c>
      <c r="I46" s="10">
        <f t="shared" si="6"/>
        <v>242</v>
      </c>
      <c r="J46" s="10">
        <v>0</v>
      </c>
      <c r="K46" s="10">
        <f t="shared" si="7"/>
        <v>242</v>
      </c>
      <c r="L46" s="10">
        <v>242</v>
      </c>
      <c r="M46" s="10">
        <v>0</v>
      </c>
      <c r="N46" s="10">
        <f t="shared" si="11"/>
        <v>122852</v>
      </c>
      <c r="O46" s="10">
        <v>21</v>
      </c>
      <c r="P46" s="10">
        <f t="shared" si="8"/>
        <v>122831</v>
      </c>
      <c r="Q46" s="10">
        <f t="shared" si="9"/>
        <v>122607</v>
      </c>
      <c r="R46" s="10">
        <v>58158</v>
      </c>
      <c r="S46" s="10">
        <v>64449</v>
      </c>
      <c r="T46" s="10">
        <v>224</v>
      </c>
    </row>
    <row r="47" spans="1:21" ht="21" customHeight="1" x14ac:dyDescent="0.2">
      <c r="A47" s="69" t="s">
        <v>54</v>
      </c>
      <c r="B47" s="71">
        <f t="shared" si="3"/>
        <v>-140362</v>
      </c>
      <c r="C47" s="71">
        <f>+F47+I47+'MPI rząd 2-IIP government 2'!C45+'MPI rząd 2-IIP government 2'!O45</f>
        <v>11629</v>
      </c>
      <c r="D47" s="71">
        <f>+N47+'MPI rząd 2-IIP government 2'!I45+'MPI rząd 2-IIP government 2'!P45</f>
        <v>151991</v>
      </c>
      <c r="E47" s="71">
        <f t="shared" ref="E47:F47" si="44">+F47</f>
        <v>151</v>
      </c>
      <c r="F47" s="71">
        <f t="shared" si="44"/>
        <v>151</v>
      </c>
      <c r="G47" s="71">
        <v>151</v>
      </c>
      <c r="H47" s="71">
        <f t="shared" si="5"/>
        <v>-131370</v>
      </c>
      <c r="I47" s="71">
        <f t="shared" si="6"/>
        <v>0</v>
      </c>
      <c r="J47" s="71">
        <v>0</v>
      </c>
      <c r="K47" s="71">
        <f t="shared" si="7"/>
        <v>0</v>
      </c>
      <c r="L47" s="71">
        <v>0</v>
      </c>
      <c r="M47" s="71">
        <v>0</v>
      </c>
      <c r="N47" s="70">
        <f t="shared" si="11"/>
        <v>131370</v>
      </c>
      <c r="O47" s="71">
        <v>22</v>
      </c>
      <c r="P47" s="71">
        <f t="shared" si="8"/>
        <v>131348</v>
      </c>
      <c r="Q47" s="71">
        <f t="shared" si="9"/>
        <v>131159</v>
      </c>
      <c r="R47" s="71">
        <v>61842</v>
      </c>
      <c r="S47" s="71">
        <v>69317</v>
      </c>
      <c r="T47" s="71">
        <v>189</v>
      </c>
    </row>
    <row r="48" spans="1:21" ht="21" customHeight="1" x14ac:dyDescent="0.2">
      <c r="A48" s="9" t="s">
        <v>55</v>
      </c>
      <c r="B48" s="10">
        <f t="shared" si="3"/>
        <v>-137007</v>
      </c>
      <c r="C48" s="10">
        <f>+F48+I48+'MPI rząd 2-IIP government 2'!C46+'MPI rząd 2-IIP government 2'!O46</f>
        <v>11531</v>
      </c>
      <c r="D48" s="10">
        <f>+N48+'MPI rząd 2-IIP government 2'!I46+'MPI rząd 2-IIP government 2'!P46</f>
        <v>148538</v>
      </c>
      <c r="E48" s="10">
        <f t="shared" ref="E48:F48" si="45">+F48</f>
        <v>151</v>
      </c>
      <c r="F48" s="10">
        <f t="shared" si="45"/>
        <v>151</v>
      </c>
      <c r="G48" s="10">
        <v>151</v>
      </c>
      <c r="H48" s="10">
        <f t="shared" si="5"/>
        <v>-127997</v>
      </c>
      <c r="I48" s="10">
        <f t="shared" si="6"/>
        <v>0</v>
      </c>
      <c r="J48" s="10">
        <v>0</v>
      </c>
      <c r="K48" s="10">
        <f t="shared" si="7"/>
        <v>0</v>
      </c>
      <c r="L48" s="10">
        <v>0</v>
      </c>
      <c r="M48" s="10">
        <v>0</v>
      </c>
      <c r="N48" s="10">
        <f t="shared" si="11"/>
        <v>127997</v>
      </c>
      <c r="O48" s="10">
        <v>21</v>
      </c>
      <c r="P48" s="10">
        <f t="shared" si="8"/>
        <v>127976</v>
      </c>
      <c r="Q48" s="10">
        <f t="shared" si="9"/>
        <v>127894</v>
      </c>
      <c r="R48" s="10">
        <v>63984</v>
      </c>
      <c r="S48" s="10">
        <v>63910</v>
      </c>
      <c r="T48" s="10">
        <v>82</v>
      </c>
    </row>
    <row r="49" spans="1:20" ht="21" customHeight="1" x14ac:dyDescent="0.2">
      <c r="A49" s="69" t="s">
        <v>56</v>
      </c>
      <c r="B49" s="70">
        <f t="shared" si="3"/>
        <v>-135645</v>
      </c>
      <c r="C49" s="70">
        <f>+F49+I49+'MPI rząd 2-IIP government 2'!C47+'MPI rząd 2-IIP government 2'!O47</f>
        <v>7129</v>
      </c>
      <c r="D49" s="70">
        <f>+N49+'MPI rząd 2-IIP government 2'!I47+'MPI rząd 2-IIP government 2'!P47</f>
        <v>142774</v>
      </c>
      <c r="E49" s="70">
        <f t="shared" ref="E49:F49" si="46">+F49</f>
        <v>150</v>
      </c>
      <c r="F49" s="70">
        <f t="shared" si="46"/>
        <v>150</v>
      </c>
      <c r="G49" s="70">
        <v>150</v>
      </c>
      <c r="H49" s="70">
        <f t="shared" si="5"/>
        <v>-122287</v>
      </c>
      <c r="I49" s="70">
        <f t="shared" si="6"/>
        <v>0</v>
      </c>
      <c r="J49" s="70">
        <v>0</v>
      </c>
      <c r="K49" s="70">
        <f t="shared" si="7"/>
        <v>0</v>
      </c>
      <c r="L49" s="70">
        <v>0</v>
      </c>
      <c r="M49" s="70">
        <v>0</v>
      </c>
      <c r="N49" s="70">
        <f t="shared" si="11"/>
        <v>122287</v>
      </c>
      <c r="O49" s="70">
        <v>20</v>
      </c>
      <c r="P49" s="70">
        <f t="shared" si="8"/>
        <v>122267</v>
      </c>
      <c r="Q49" s="70">
        <f t="shared" si="9"/>
        <v>122236</v>
      </c>
      <c r="R49" s="70">
        <v>59083</v>
      </c>
      <c r="S49" s="70">
        <v>63153</v>
      </c>
      <c r="T49" s="70">
        <v>31</v>
      </c>
    </row>
    <row r="50" spans="1:20" ht="21" customHeight="1" x14ac:dyDescent="0.2">
      <c r="A50" s="9" t="s">
        <v>57</v>
      </c>
      <c r="B50" s="10">
        <f t="shared" si="3"/>
        <v>-143038</v>
      </c>
      <c r="C50" s="10">
        <f>+F50+I50+'MPI rząd 2-IIP government 2'!C48+'MPI rząd 2-IIP government 2'!O48</f>
        <v>7109</v>
      </c>
      <c r="D50" s="10">
        <f>+N50+'MPI rząd 2-IIP government 2'!I48+'MPI rząd 2-IIP government 2'!P48</f>
        <v>150147</v>
      </c>
      <c r="E50" s="10">
        <f t="shared" ref="E50:F50" si="47">+F50</f>
        <v>151</v>
      </c>
      <c r="F50" s="10">
        <f t="shared" si="47"/>
        <v>151</v>
      </c>
      <c r="G50" s="10">
        <v>151</v>
      </c>
      <c r="H50" s="10">
        <f t="shared" si="5"/>
        <v>-126403</v>
      </c>
      <c r="I50" s="10">
        <f t="shared" si="6"/>
        <v>0</v>
      </c>
      <c r="J50" s="10">
        <v>0</v>
      </c>
      <c r="K50" s="10">
        <f t="shared" si="7"/>
        <v>0</v>
      </c>
      <c r="L50" s="10">
        <v>0</v>
      </c>
      <c r="M50" s="10">
        <v>0</v>
      </c>
      <c r="N50" s="10">
        <f t="shared" si="11"/>
        <v>126403</v>
      </c>
      <c r="O50" s="10">
        <v>21</v>
      </c>
      <c r="P50" s="10">
        <f t="shared" si="8"/>
        <v>126382</v>
      </c>
      <c r="Q50" s="10">
        <f t="shared" si="9"/>
        <v>126382</v>
      </c>
      <c r="R50" s="10">
        <v>62074</v>
      </c>
      <c r="S50" s="10">
        <v>64308</v>
      </c>
      <c r="T50" s="10">
        <v>0</v>
      </c>
    </row>
    <row r="51" spans="1:20" ht="21" customHeight="1" x14ac:dyDescent="0.2">
      <c r="A51" s="69" t="s">
        <v>58</v>
      </c>
      <c r="B51" s="71">
        <f t="shared" si="3"/>
        <v>-143829</v>
      </c>
      <c r="C51" s="71">
        <f>+F51+I51+'MPI rząd 2-IIP government 2'!C49+'MPI rząd 2-IIP government 2'!O49</f>
        <v>11230</v>
      </c>
      <c r="D51" s="71">
        <f>+N51+'MPI rząd 2-IIP government 2'!I49+'MPI rząd 2-IIP government 2'!P49</f>
        <v>155059</v>
      </c>
      <c r="E51" s="71">
        <f t="shared" ref="E51:F51" si="48">+F51</f>
        <v>154</v>
      </c>
      <c r="F51" s="71">
        <f t="shared" si="48"/>
        <v>154</v>
      </c>
      <c r="G51" s="71">
        <v>154</v>
      </c>
      <c r="H51" s="71">
        <f t="shared" si="5"/>
        <v>-130609</v>
      </c>
      <c r="I51" s="71">
        <f t="shared" si="6"/>
        <v>0</v>
      </c>
      <c r="J51" s="71">
        <v>0</v>
      </c>
      <c r="K51" s="71">
        <f t="shared" si="7"/>
        <v>0</v>
      </c>
      <c r="L51" s="71">
        <v>0</v>
      </c>
      <c r="M51" s="71">
        <v>0</v>
      </c>
      <c r="N51" s="70">
        <f t="shared" si="11"/>
        <v>130609</v>
      </c>
      <c r="O51" s="71">
        <v>22</v>
      </c>
      <c r="P51" s="71">
        <f t="shared" si="8"/>
        <v>130587</v>
      </c>
      <c r="Q51" s="71">
        <f t="shared" si="9"/>
        <v>130587</v>
      </c>
      <c r="R51" s="71">
        <v>63625</v>
      </c>
      <c r="S51" s="71">
        <v>66962</v>
      </c>
      <c r="T51" s="71">
        <v>0</v>
      </c>
    </row>
    <row r="52" spans="1:20" s="38" customFormat="1" ht="21" customHeight="1" x14ac:dyDescent="0.2">
      <c r="A52" s="9" t="s">
        <v>124</v>
      </c>
      <c r="B52" s="36">
        <f t="shared" si="3"/>
        <v>-144531</v>
      </c>
      <c r="C52" s="36">
        <f>+F52+I52+'MPI rząd 2-IIP government 2'!C50+'MPI rząd 2-IIP government 2'!O50</f>
        <v>10190</v>
      </c>
      <c r="D52" s="36">
        <f>+N52+'MPI rząd 2-IIP government 2'!I50+'MPI rząd 2-IIP government 2'!P50</f>
        <v>154721</v>
      </c>
      <c r="E52" s="36">
        <f t="shared" ref="E52:F52" si="49">+F52</f>
        <v>151</v>
      </c>
      <c r="F52" s="36">
        <f t="shared" si="49"/>
        <v>151</v>
      </c>
      <c r="G52" s="10">
        <v>151</v>
      </c>
      <c r="H52" s="36">
        <f t="shared" si="5"/>
        <v>-130094</v>
      </c>
      <c r="I52" s="36">
        <f t="shared" si="6"/>
        <v>0</v>
      </c>
      <c r="J52" s="10">
        <v>0</v>
      </c>
      <c r="K52" s="36">
        <f t="shared" si="7"/>
        <v>0</v>
      </c>
      <c r="L52" s="10">
        <v>0</v>
      </c>
      <c r="M52" s="10">
        <v>0</v>
      </c>
      <c r="N52" s="10">
        <f t="shared" si="11"/>
        <v>130094</v>
      </c>
      <c r="O52" s="10">
        <v>22</v>
      </c>
      <c r="P52" s="36">
        <f t="shared" si="8"/>
        <v>130072</v>
      </c>
      <c r="Q52" s="36">
        <f t="shared" si="9"/>
        <v>130072</v>
      </c>
      <c r="R52" s="10">
        <v>61432</v>
      </c>
      <c r="S52" s="10">
        <v>68640</v>
      </c>
      <c r="T52" s="10">
        <v>0</v>
      </c>
    </row>
    <row r="53" spans="1:20" s="38" customFormat="1" ht="21" customHeight="1" x14ac:dyDescent="0.2">
      <c r="A53" s="69" t="s">
        <v>125</v>
      </c>
      <c r="B53" s="73">
        <f t="shared" si="3"/>
        <v>-154927</v>
      </c>
      <c r="C53" s="73">
        <f>+F53+I53+'MPI rząd 2-IIP government 2'!C51+'MPI rząd 2-IIP government 2'!O51</f>
        <v>5313</v>
      </c>
      <c r="D53" s="73">
        <f>+N53+'MPI rząd 2-IIP government 2'!I51+'MPI rząd 2-IIP government 2'!P51</f>
        <v>160240</v>
      </c>
      <c r="E53" s="73">
        <f t="shared" ref="E53:F53" si="50">+F53</f>
        <v>151</v>
      </c>
      <c r="F53" s="73">
        <f t="shared" si="50"/>
        <v>151</v>
      </c>
      <c r="G53" s="70">
        <v>151</v>
      </c>
      <c r="H53" s="73">
        <f t="shared" si="5"/>
        <v>-135987</v>
      </c>
      <c r="I53" s="73">
        <f t="shared" si="6"/>
        <v>0</v>
      </c>
      <c r="J53" s="70">
        <v>0</v>
      </c>
      <c r="K53" s="73">
        <f t="shared" si="7"/>
        <v>0</v>
      </c>
      <c r="L53" s="70">
        <v>0</v>
      </c>
      <c r="M53" s="70">
        <v>0</v>
      </c>
      <c r="N53" s="70">
        <f t="shared" si="11"/>
        <v>135987</v>
      </c>
      <c r="O53" s="70">
        <v>22</v>
      </c>
      <c r="P53" s="73">
        <f t="shared" si="8"/>
        <v>135965</v>
      </c>
      <c r="Q53" s="73">
        <f t="shared" si="9"/>
        <v>135965</v>
      </c>
      <c r="R53" s="70">
        <v>67138</v>
      </c>
      <c r="S53" s="70">
        <v>68827</v>
      </c>
      <c r="T53" s="70">
        <v>0</v>
      </c>
    </row>
    <row r="54" spans="1:20" s="38" customFormat="1" ht="21" customHeight="1" x14ac:dyDescent="0.2">
      <c r="A54" s="9" t="s">
        <v>126</v>
      </c>
      <c r="B54" s="36">
        <f t="shared" si="3"/>
        <v>-145471</v>
      </c>
      <c r="C54" s="36">
        <f>+F54+I54+'MPI rząd 2-IIP government 2'!C52+'MPI rząd 2-IIP government 2'!O52</f>
        <v>5679</v>
      </c>
      <c r="D54" s="36">
        <f>+N54+'MPI rząd 2-IIP government 2'!I52+'MPI rząd 2-IIP government 2'!P52</f>
        <v>151150</v>
      </c>
      <c r="E54" s="36">
        <f t="shared" ref="E54:F54" si="51">+F54</f>
        <v>151</v>
      </c>
      <c r="F54" s="36">
        <f t="shared" si="51"/>
        <v>151</v>
      </c>
      <c r="G54" s="10">
        <v>151</v>
      </c>
      <c r="H54" s="36">
        <f t="shared" si="5"/>
        <v>-127912</v>
      </c>
      <c r="I54" s="36">
        <f t="shared" si="6"/>
        <v>0</v>
      </c>
      <c r="J54" s="10">
        <v>0</v>
      </c>
      <c r="K54" s="36">
        <f t="shared" si="7"/>
        <v>0</v>
      </c>
      <c r="L54" s="10">
        <v>0</v>
      </c>
      <c r="M54" s="10">
        <v>0</v>
      </c>
      <c r="N54" s="10">
        <f t="shared" si="11"/>
        <v>127912</v>
      </c>
      <c r="O54" s="10">
        <v>20</v>
      </c>
      <c r="P54" s="36">
        <f t="shared" si="8"/>
        <v>127892</v>
      </c>
      <c r="Q54" s="36">
        <f t="shared" si="9"/>
        <v>127892</v>
      </c>
      <c r="R54" s="10">
        <v>62663</v>
      </c>
      <c r="S54" s="10">
        <v>65229</v>
      </c>
      <c r="T54" s="10">
        <v>0</v>
      </c>
    </row>
    <row r="55" spans="1:20" s="38" customFormat="1" ht="21" customHeight="1" x14ac:dyDescent="0.2">
      <c r="A55" s="69" t="s">
        <v>127</v>
      </c>
      <c r="B55" s="74">
        <f t="shared" si="3"/>
        <v>-136813</v>
      </c>
      <c r="C55" s="74">
        <f>+F55+I55+'MPI rząd 2-IIP government 2'!C53+'MPI rząd 2-IIP government 2'!O53</f>
        <v>9148</v>
      </c>
      <c r="D55" s="74">
        <f>+N55+'MPI rząd 2-IIP government 2'!I53+'MPI rząd 2-IIP government 2'!P53</f>
        <v>145961</v>
      </c>
      <c r="E55" s="74">
        <f t="shared" ref="E55:F58" si="52">+F55</f>
        <v>151</v>
      </c>
      <c r="F55" s="74">
        <f t="shared" si="52"/>
        <v>151</v>
      </c>
      <c r="G55" s="71">
        <v>151</v>
      </c>
      <c r="H55" s="74">
        <f t="shared" si="5"/>
        <v>-122148</v>
      </c>
      <c r="I55" s="74">
        <f t="shared" si="6"/>
        <v>0</v>
      </c>
      <c r="J55" s="71">
        <v>0</v>
      </c>
      <c r="K55" s="74">
        <f t="shared" si="7"/>
        <v>0</v>
      </c>
      <c r="L55" s="71">
        <v>0</v>
      </c>
      <c r="M55" s="71">
        <v>0</v>
      </c>
      <c r="N55" s="70">
        <f t="shared" si="11"/>
        <v>122148</v>
      </c>
      <c r="O55" s="71">
        <v>19</v>
      </c>
      <c r="P55" s="74">
        <f t="shared" si="8"/>
        <v>122129</v>
      </c>
      <c r="Q55" s="74">
        <f t="shared" si="9"/>
        <v>122129</v>
      </c>
      <c r="R55" s="71">
        <v>58133</v>
      </c>
      <c r="S55" s="71">
        <v>63996</v>
      </c>
      <c r="T55" s="71">
        <v>0</v>
      </c>
    </row>
    <row r="56" spans="1:20" s="38" customFormat="1" ht="21" customHeight="1" x14ac:dyDescent="0.2">
      <c r="A56" s="9" t="s">
        <v>131</v>
      </c>
      <c r="B56" s="36">
        <f t="shared" ref="B56:B59" si="53">+C56-D56</f>
        <v>-131732</v>
      </c>
      <c r="C56" s="36">
        <f>+F56+I56+'MPI rząd 2-IIP government 2'!C54+'MPI rząd 2-IIP government 2'!O54</f>
        <v>5341</v>
      </c>
      <c r="D56" s="36">
        <f>+N56+'MPI rząd 2-IIP government 2'!I54+'MPI rząd 2-IIP government 2'!P54</f>
        <v>137073</v>
      </c>
      <c r="E56" s="36">
        <f t="shared" si="52"/>
        <v>154</v>
      </c>
      <c r="F56" s="36">
        <f t="shared" si="52"/>
        <v>154</v>
      </c>
      <c r="G56" s="10">
        <v>154</v>
      </c>
      <c r="H56" s="36">
        <f t="shared" ref="H56:H59" si="54">+I56-N56</f>
        <v>-116119</v>
      </c>
      <c r="I56" s="36">
        <f t="shared" ref="I56:I59" si="55">+J56+K56</f>
        <v>0</v>
      </c>
      <c r="J56" s="10">
        <v>0</v>
      </c>
      <c r="K56" s="36">
        <f t="shared" ref="K56:K59" si="56">+L56+M56</f>
        <v>0</v>
      </c>
      <c r="L56" s="10">
        <v>0</v>
      </c>
      <c r="M56" s="10">
        <v>0</v>
      </c>
      <c r="N56" s="10">
        <f t="shared" si="11"/>
        <v>116119</v>
      </c>
      <c r="O56" s="10">
        <v>18</v>
      </c>
      <c r="P56" s="36">
        <f t="shared" ref="P56:P59" si="57">+Q56+T56</f>
        <v>116101</v>
      </c>
      <c r="Q56" s="36">
        <f t="shared" ref="Q56:Q59" si="58">+R56+S56</f>
        <v>116101</v>
      </c>
      <c r="R56" s="10">
        <v>55795</v>
      </c>
      <c r="S56" s="10">
        <v>60306</v>
      </c>
      <c r="T56" s="10">
        <v>0</v>
      </c>
    </row>
    <row r="57" spans="1:20" s="38" customFormat="1" ht="21" customHeight="1" x14ac:dyDescent="0.2">
      <c r="A57" s="69" t="s">
        <v>132</v>
      </c>
      <c r="B57" s="73">
        <f t="shared" si="53"/>
        <v>-130674</v>
      </c>
      <c r="C57" s="73">
        <f>+F57+I57+'MPI rząd 2-IIP government 2'!C55+'MPI rząd 2-IIP government 2'!O55</f>
        <v>4083</v>
      </c>
      <c r="D57" s="73">
        <f>+N57+'MPI rząd 2-IIP government 2'!I55+'MPI rząd 2-IIP government 2'!P55</f>
        <v>134757</v>
      </c>
      <c r="E57" s="73">
        <f t="shared" si="52"/>
        <v>154</v>
      </c>
      <c r="F57" s="73">
        <f t="shared" si="52"/>
        <v>154</v>
      </c>
      <c r="G57" s="70">
        <v>154</v>
      </c>
      <c r="H57" s="73">
        <f t="shared" si="54"/>
        <v>-113157</v>
      </c>
      <c r="I57" s="73">
        <f t="shared" si="55"/>
        <v>0</v>
      </c>
      <c r="J57" s="70">
        <v>0</v>
      </c>
      <c r="K57" s="73">
        <f t="shared" si="56"/>
        <v>0</v>
      </c>
      <c r="L57" s="70">
        <v>0</v>
      </c>
      <c r="M57" s="70">
        <v>0</v>
      </c>
      <c r="N57" s="70">
        <f t="shared" si="11"/>
        <v>113157</v>
      </c>
      <c r="O57" s="70">
        <v>18</v>
      </c>
      <c r="P57" s="73">
        <f t="shared" si="57"/>
        <v>113139</v>
      </c>
      <c r="Q57" s="73">
        <f t="shared" si="58"/>
        <v>113139</v>
      </c>
      <c r="R57" s="70">
        <v>54132</v>
      </c>
      <c r="S57" s="70">
        <v>59007</v>
      </c>
      <c r="T57" s="70">
        <v>0</v>
      </c>
    </row>
    <row r="58" spans="1:20" s="38" customFormat="1" ht="21" customHeight="1" x14ac:dyDescent="0.2">
      <c r="A58" s="9" t="s">
        <v>133</v>
      </c>
      <c r="B58" s="36">
        <f t="shared" si="53"/>
        <v>-132700</v>
      </c>
      <c r="C58" s="36">
        <f>+F58+I58+'MPI rząd 2-IIP government 2'!C56+'MPI rząd 2-IIP government 2'!O56</f>
        <v>4998</v>
      </c>
      <c r="D58" s="36">
        <f>+N58+'MPI rząd 2-IIP government 2'!I56+'MPI rząd 2-IIP government 2'!P56</f>
        <v>137698</v>
      </c>
      <c r="E58" s="36">
        <f t="shared" si="52"/>
        <v>154</v>
      </c>
      <c r="F58" s="36">
        <f t="shared" si="52"/>
        <v>154</v>
      </c>
      <c r="G58" s="10">
        <v>154</v>
      </c>
      <c r="H58" s="36">
        <f t="shared" si="54"/>
        <v>-115030</v>
      </c>
      <c r="I58" s="36">
        <f t="shared" si="55"/>
        <v>0</v>
      </c>
      <c r="J58" s="10">
        <v>0</v>
      </c>
      <c r="K58" s="36">
        <f t="shared" si="56"/>
        <v>0</v>
      </c>
      <c r="L58" s="10">
        <v>0</v>
      </c>
      <c r="M58" s="10">
        <v>0</v>
      </c>
      <c r="N58" s="10">
        <f t="shared" si="11"/>
        <v>115030</v>
      </c>
      <c r="O58" s="10">
        <v>18</v>
      </c>
      <c r="P58" s="36">
        <f t="shared" si="57"/>
        <v>115012</v>
      </c>
      <c r="Q58" s="36">
        <f t="shared" si="58"/>
        <v>115012</v>
      </c>
      <c r="R58" s="10">
        <v>56102</v>
      </c>
      <c r="S58" s="10">
        <v>58910</v>
      </c>
      <c r="T58" s="10">
        <v>0</v>
      </c>
    </row>
    <row r="59" spans="1:20" s="38" customFormat="1" ht="21" customHeight="1" x14ac:dyDescent="0.2">
      <c r="A59" s="69" t="s">
        <v>134</v>
      </c>
      <c r="B59" s="74">
        <f t="shared" si="53"/>
        <v>-125155</v>
      </c>
      <c r="C59" s="74">
        <f>+F59+I59+'MPI rząd 2-IIP government 2'!C57+'MPI rząd 2-IIP government 2'!O57</f>
        <v>11245</v>
      </c>
      <c r="D59" s="74">
        <f>+N59+'MPI rząd 2-IIP government 2'!I57+'MPI rząd 2-IIP government 2'!P57</f>
        <v>136400</v>
      </c>
      <c r="E59" s="74">
        <f t="shared" ref="E59:E62" si="59">+F59</f>
        <v>155</v>
      </c>
      <c r="F59" s="74">
        <f t="shared" ref="F59:F62" si="60">+G59</f>
        <v>155</v>
      </c>
      <c r="G59" s="71">
        <v>155</v>
      </c>
      <c r="H59" s="74">
        <f t="shared" si="54"/>
        <v>-113128</v>
      </c>
      <c r="I59" s="74">
        <f t="shared" si="55"/>
        <v>0</v>
      </c>
      <c r="J59" s="71">
        <v>0</v>
      </c>
      <c r="K59" s="74">
        <f t="shared" si="56"/>
        <v>0</v>
      </c>
      <c r="L59" s="71">
        <v>0</v>
      </c>
      <c r="M59" s="71">
        <v>0</v>
      </c>
      <c r="N59" s="70">
        <f t="shared" si="11"/>
        <v>113128</v>
      </c>
      <c r="O59" s="71">
        <v>17</v>
      </c>
      <c r="P59" s="74">
        <f t="shared" si="57"/>
        <v>113111</v>
      </c>
      <c r="Q59" s="74">
        <f t="shared" si="58"/>
        <v>113111</v>
      </c>
      <c r="R59" s="71">
        <v>53941</v>
      </c>
      <c r="S59" s="71">
        <v>59170</v>
      </c>
      <c r="T59" s="71">
        <v>0</v>
      </c>
    </row>
    <row r="60" spans="1:20" s="38" customFormat="1" ht="21" customHeight="1" x14ac:dyDescent="0.2">
      <c r="A60" s="9" t="s">
        <v>135</v>
      </c>
      <c r="B60" s="36">
        <f t="shared" ref="B60:B63" si="61">+C60-D60</f>
        <v>-123348</v>
      </c>
      <c r="C60" s="36">
        <f>+F60+I60+'MPI rząd 2-IIP government 2'!C58+'MPI rząd 2-IIP government 2'!O58</f>
        <v>10030</v>
      </c>
      <c r="D60" s="36">
        <f>+N60+'MPI rząd 2-IIP government 2'!I58+'MPI rząd 2-IIP government 2'!P58</f>
        <v>133378</v>
      </c>
      <c r="E60" s="36">
        <f t="shared" si="59"/>
        <v>155</v>
      </c>
      <c r="F60" s="36">
        <f t="shared" si="60"/>
        <v>155</v>
      </c>
      <c r="G60" s="10">
        <v>155</v>
      </c>
      <c r="H60" s="36">
        <f t="shared" ref="H60:H63" si="62">+I60-N60</f>
        <v>-109931</v>
      </c>
      <c r="I60" s="36">
        <f t="shared" ref="I60:I63" si="63">+J60+K60</f>
        <v>0</v>
      </c>
      <c r="J60" s="10">
        <v>0</v>
      </c>
      <c r="K60" s="36">
        <f t="shared" ref="K60:K63" si="64">+L60+M60</f>
        <v>0</v>
      </c>
      <c r="L60" s="10">
        <v>0</v>
      </c>
      <c r="M60" s="10">
        <v>0</v>
      </c>
      <c r="N60" s="10">
        <f t="shared" si="11"/>
        <v>109931</v>
      </c>
      <c r="O60" s="10">
        <v>18</v>
      </c>
      <c r="P60" s="36">
        <f t="shared" ref="P60:P63" si="65">+Q60+T60</f>
        <v>109913</v>
      </c>
      <c r="Q60" s="36">
        <f t="shared" ref="Q60:Q63" si="66">+R60+S60</f>
        <v>109900</v>
      </c>
      <c r="R60" s="10">
        <v>51160</v>
      </c>
      <c r="S60" s="10">
        <v>58740</v>
      </c>
      <c r="T60" s="10">
        <v>13</v>
      </c>
    </row>
    <row r="61" spans="1:20" s="38" customFormat="1" ht="21" customHeight="1" x14ac:dyDescent="0.2">
      <c r="A61" s="69" t="s">
        <v>136</v>
      </c>
      <c r="B61" s="73">
        <f t="shared" si="61"/>
        <v>-123343</v>
      </c>
      <c r="C61" s="73">
        <f>+F61+I61+'MPI rząd 2-IIP government 2'!C59+'MPI rząd 2-IIP government 2'!O59</f>
        <v>10890</v>
      </c>
      <c r="D61" s="73">
        <f>+N61+'MPI rząd 2-IIP government 2'!I59+'MPI rząd 2-IIP government 2'!P59</f>
        <v>134233</v>
      </c>
      <c r="E61" s="73">
        <f t="shared" si="59"/>
        <v>155</v>
      </c>
      <c r="F61" s="73">
        <f t="shared" si="60"/>
        <v>155</v>
      </c>
      <c r="G61" s="70">
        <v>155</v>
      </c>
      <c r="H61" s="73">
        <f t="shared" si="62"/>
        <v>-111491</v>
      </c>
      <c r="I61" s="73">
        <f t="shared" si="63"/>
        <v>0</v>
      </c>
      <c r="J61" s="70">
        <v>0</v>
      </c>
      <c r="K61" s="73">
        <f t="shared" si="64"/>
        <v>0</v>
      </c>
      <c r="L61" s="70">
        <v>0</v>
      </c>
      <c r="M61" s="70">
        <v>0</v>
      </c>
      <c r="N61" s="70">
        <f t="shared" si="11"/>
        <v>111491</v>
      </c>
      <c r="O61" s="70">
        <v>17</v>
      </c>
      <c r="P61" s="73">
        <f t="shared" si="65"/>
        <v>111474</v>
      </c>
      <c r="Q61" s="73">
        <f t="shared" si="66"/>
        <v>111464</v>
      </c>
      <c r="R61" s="70">
        <v>50711</v>
      </c>
      <c r="S61" s="70">
        <v>60753</v>
      </c>
      <c r="T61" s="70">
        <v>10</v>
      </c>
    </row>
    <row r="62" spans="1:20" s="38" customFormat="1" ht="21" customHeight="1" x14ac:dyDescent="0.2">
      <c r="A62" s="9" t="s">
        <v>137</v>
      </c>
      <c r="B62" s="36">
        <f t="shared" si="61"/>
        <v>-127490</v>
      </c>
      <c r="C62" s="36">
        <f>+F62+I62+'MPI rząd 2-IIP government 2'!C60+'MPI rząd 2-IIP government 2'!O60</f>
        <v>10719</v>
      </c>
      <c r="D62" s="36">
        <f>+N62+'MPI rząd 2-IIP government 2'!I60+'MPI rząd 2-IIP government 2'!P60</f>
        <v>138209</v>
      </c>
      <c r="E62" s="36">
        <f t="shared" si="59"/>
        <v>155</v>
      </c>
      <c r="F62" s="36">
        <f t="shared" si="60"/>
        <v>155</v>
      </c>
      <c r="G62" s="10">
        <v>155</v>
      </c>
      <c r="H62" s="36">
        <f t="shared" si="62"/>
        <v>-115386</v>
      </c>
      <c r="I62" s="36">
        <f t="shared" si="63"/>
        <v>0</v>
      </c>
      <c r="J62" s="10">
        <v>0</v>
      </c>
      <c r="K62" s="36">
        <f t="shared" si="64"/>
        <v>0</v>
      </c>
      <c r="L62" s="10">
        <v>0</v>
      </c>
      <c r="M62" s="10">
        <v>0</v>
      </c>
      <c r="N62" s="10">
        <f t="shared" si="11"/>
        <v>115386</v>
      </c>
      <c r="O62" s="10">
        <v>17</v>
      </c>
      <c r="P62" s="36">
        <f t="shared" si="65"/>
        <v>115369</v>
      </c>
      <c r="Q62" s="36">
        <f t="shared" si="66"/>
        <v>115369</v>
      </c>
      <c r="R62" s="10">
        <v>52485</v>
      </c>
      <c r="S62" s="10">
        <v>62884</v>
      </c>
      <c r="T62" s="10">
        <v>0</v>
      </c>
    </row>
    <row r="63" spans="1:20" s="38" customFormat="1" ht="21" customHeight="1" x14ac:dyDescent="0.2">
      <c r="A63" s="69" t="s">
        <v>138</v>
      </c>
      <c r="B63" s="74">
        <f t="shared" si="61"/>
        <v>-114414</v>
      </c>
      <c r="C63" s="74">
        <f>+F63+I63+'MPI rząd 2-IIP government 2'!C61+'MPI rząd 2-IIP government 2'!O61</f>
        <v>13275</v>
      </c>
      <c r="D63" s="74">
        <f>+N63+'MPI rząd 2-IIP government 2'!I61+'MPI rząd 2-IIP government 2'!P61</f>
        <v>127689</v>
      </c>
      <c r="E63" s="74">
        <f t="shared" ref="E63:E66" si="67">+F63</f>
        <v>155</v>
      </c>
      <c r="F63" s="74">
        <f t="shared" ref="F63:F66" si="68">+G63</f>
        <v>155</v>
      </c>
      <c r="G63" s="71">
        <v>155</v>
      </c>
      <c r="H63" s="74">
        <f t="shared" si="62"/>
        <v>-105292</v>
      </c>
      <c r="I63" s="74">
        <f t="shared" si="63"/>
        <v>0</v>
      </c>
      <c r="J63" s="71">
        <v>0</v>
      </c>
      <c r="K63" s="74">
        <f t="shared" si="64"/>
        <v>0</v>
      </c>
      <c r="L63" s="71">
        <v>0</v>
      </c>
      <c r="M63" s="71">
        <v>0</v>
      </c>
      <c r="N63" s="70">
        <f t="shared" si="11"/>
        <v>105292</v>
      </c>
      <c r="O63" s="71">
        <v>16</v>
      </c>
      <c r="P63" s="74">
        <f t="shared" si="65"/>
        <v>105276</v>
      </c>
      <c r="Q63" s="74">
        <f t="shared" si="66"/>
        <v>105276</v>
      </c>
      <c r="R63" s="71">
        <v>45315</v>
      </c>
      <c r="S63" s="71">
        <v>59961</v>
      </c>
      <c r="T63" s="71">
        <v>0</v>
      </c>
    </row>
    <row r="64" spans="1:20" s="38" customFormat="1" ht="21" customHeight="1" x14ac:dyDescent="0.2">
      <c r="A64" s="9" t="s">
        <v>139</v>
      </c>
      <c r="B64" s="36">
        <f t="shared" ref="B64:B71" si="69">+C64-D64</f>
        <v>-121581</v>
      </c>
      <c r="C64" s="36">
        <f>+F64+I64+'MPI rząd 2-IIP government 2'!C62+'MPI rząd 2-IIP government 2'!O62</f>
        <v>12199</v>
      </c>
      <c r="D64" s="36">
        <f>+N64+'MPI rząd 2-IIP government 2'!I62+'MPI rząd 2-IIP government 2'!P62</f>
        <v>133780</v>
      </c>
      <c r="E64" s="36">
        <f t="shared" si="67"/>
        <v>155</v>
      </c>
      <c r="F64" s="36">
        <f t="shared" si="68"/>
        <v>155</v>
      </c>
      <c r="G64" s="10">
        <v>155</v>
      </c>
      <c r="H64" s="36">
        <f t="shared" ref="H64:H71" si="70">+I64-N64</f>
        <v>-111201</v>
      </c>
      <c r="I64" s="36">
        <f t="shared" ref="I64:I71" si="71">+J64+K64</f>
        <v>0</v>
      </c>
      <c r="J64" s="10">
        <v>0</v>
      </c>
      <c r="K64" s="36">
        <f t="shared" ref="K64:K71" si="72">+L64+M64</f>
        <v>0</v>
      </c>
      <c r="L64" s="10">
        <v>0</v>
      </c>
      <c r="M64" s="10">
        <v>0</v>
      </c>
      <c r="N64" s="10">
        <f t="shared" si="11"/>
        <v>111201</v>
      </c>
      <c r="O64" s="10">
        <v>17</v>
      </c>
      <c r="P64" s="36">
        <f t="shared" ref="P64:P71" si="73">+Q64+T64</f>
        <v>111184</v>
      </c>
      <c r="Q64" s="36">
        <f t="shared" ref="Q64:Q71" si="74">+R64+S64</f>
        <v>111167</v>
      </c>
      <c r="R64" s="10">
        <v>51232</v>
      </c>
      <c r="S64" s="10">
        <v>59935</v>
      </c>
      <c r="T64" s="10">
        <v>17</v>
      </c>
    </row>
    <row r="65" spans="1:21" s="38" customFormat="1" ht="21" customHeight="1" x14ac:dyDescent="0.2">
      <c r="A65" s="69" t="s">
        <v>140</v>
      </c>
      <c r="B65" s="73">
        <f t="shared" si="69"/>
        <v>-130776</v>
      </c>
      <c r="C65" s="73">
        <f>+F65+I65+'MPI rząd 2-IIP government 2'!C63+'MPI rząd 2-IIP government 2'!O63</f>
        <v>12381</v>
      </c>
      <c r="D65" s="73">
        <f>+N65+'MPI rząd 2-IIP government 2'!I63+'MPI rząd 2-IIP government 2'!P63</f>
        <v>143157</v>
      </c>
      <c r="E65" s="73">
        <f t="shared" si="67"/>
        <v>155</v>
      </c>
      <c r="F65" s="73">
        <f t="shared" si="68"/>
        <v>155</v>
      </c>
      <c r="G65" s="70">
        <v>155</v>
      </c>
      <c r="H65" s="73">
        <f t="shared" si="70"/>
        <v>-119299</v>
      </c>
      <c r="I65" s="73">
        <f t="shared" si="71"/>
        <v>0</v>
      </c>
      <c r="J65" s="70">
        <v>0</v>
      </c>
      <c r="K65" s="73">
        <f t="shared" si="72"/>
        <v>0</v>
      </c>
      <c r="L65" s="70">
        <v>0</v>
      </c>
      <c r="M65" s="70">
        <v>0</v>
      </c>
      <c r="N65" s="70">
        <f t="shared" si="11"/>
        <v>119299</v>
      </c>
      <c r="O65" s="70">
        <v>18</v>
      </c>
      <c r="P65" s="73">
        <f t="shared" si="73"/>
        <v>119281</v>
      </c>
      <c r="Q65" s="73">
        <f t="shared" si="74"/>
        <v>119260</v>
      </c>
      <c r="R65" s="70">
        <v>56915</v>
      </c>
      <c r="S65" s="70">
        <v>62345</v>
      </c>
      <c r="T65" s="70">
        <v>21</v>
      </c>
    </row>
    <row r="66" spans="1:21" s="38" customFormat="1" ht="21" customHeight="1" x14ac:dyDescent="0.2">
      <c r="A66" s="9" t="s">
        <v>141</v>
      </c>
      <c r="B66" s="36">
        <f t="shared" si="69"/>
        <v>-130620</v>
      </c>
      <c r="C66" s="36">
        <f>+F66+I66+'MPI rząd 2-IIP government 2'!C64+'MPI rząd 2-IIP government 2'!O64</f>
        <v>12684</v>
      </c>
      <c r="D66" s="36">
        <f>+N66+'MPI rząd 2-IIP government 2'!I64+'MPI rząd 2-IIP government 2'!P64</f>
        <v>143304</v>
      </c>
      <c r="E66" s="36">
        <f t="shared" si="67"/>
        <v>155</v>
      </c>
      <c r="F66" s="36">
        <f t="shared" si="68"/>
        <v>155</v>
      </c>
      <c r="G66" s="10">
        <v>155</v>
      </c>
      <c r="H66" s="36">
        <f t="shared" si="70"/>
        <v>-118870</v>
      </c>
      <c r="I66" s="36">
        <f t="shared" si="71"/>
        <v>0</v>
      </c>
      <c r="J66" s="10">
        <v>0</v>
      </c>
      <c r="K66" s="36">
        <f t="shared" si="72"/>
        <v>0</v>
      </c>
      <c r="L66" s="10">
        <v>0</v>
      </c>
      <c r="M66" s="10">
        <v>0</v>
      </c>
      <c r="N66" s="10">
        <f t="shared" si="11"/>
        <v>118870</v>
      </c>
      <c r="O66" s="10">
        <v>18</v>
      </c>
      <c r="P66" s="36">
        <f t="shared" si="73"/>
        <v>118852</v>
      </c>
      <c r="Q66" s="36">
        <f t="shared" si="74"/>
        <v>118852</v>
      </c>
      <c r="R66" s="10">
        <v>55448</v>
      </c>
      <c r="S66" s="10">
        <v>63404</v>
      </c>
      <c r="T66" s="10">
        <v>0</v>
      </c>
    </row>
    <row r="67" spans="1:21" s="38" customFormat="1" ht="21" customHeight="1" x14ac:dyDescent="0.2">
      <c r="A67" s="69" t="s">
        <v>142</v>
      </c>
      <c r="B67" s="74">
        <f t="shared" si="69"/>
        <v>-131370</v>
      </c>
      <c r="C67" s="74">
        <f>+F67+I67+'MPI rząd 2-IIP government 2'!C65+'MPI rząd 2-IIP government 2'!O65</f>
        <v>15171</v>
      </c>
      <c r="D67" s="74">
        <f>+N67+'MPI rząd 2-IIP government 2'!I65+'MPI rząd 2-IIP government 2'!P65</f>
        <v>146541</v>
      </c>
      <c r="E67" s="74">
        <f t="shared" ref="E67:E71" si="75">+F67</f>
        <v>155</v>
      </c>
      <c r="F67" s="74">
        <f t="shared" ref="F67:F71" si="76">+G67</f>
        <v>155</v>
      </c>
      <c r="G67" s="71">
        <v>155</v>
      </c>
      <c r="H67" s="74">
        <f t="shared" si="70"/>
        <v>-121769</v>
      </c>
      <c r="I67" s="74">
        <f t="shared" si="71"/>
        <v>0</v>
      </c>
      <c r="J67" s="71">
        <v>0</v>
      </c>
      <c r="K67" s="74">
        <f t="shared" si="72"/>
        <v>0</v>
      </c>
      <c r="L67" s="71">
        <v>0</v>
      </c>
      <c r="M67" s="71">
        <v>0</v>
      </c>
      <c r="N67" s="70">
        <f t="shared" si="11"/>
        <v>121769</v>
      </c>
      <c r="O67" s="71">
        <v>19</v>
      </c>
      <c r="P67" s="74">
        <f t="shared" si="73"/>
        <v>121750</v>
      </c>
      <c r="Q67" s="74">
        <f t="shared" si="74"/>
        <v>121750</v>
      </c>
      <c r="R67" s="71">
        <v>57848</v>
      </c>
      <c r="S67" s="71">
        <v>63902</v>
      </c>
      <c r="T67" s="71">
        <v>0</v>
      </c>
    </row>
    <row r="68" spans="1:21" s="38" customFormat="1" ht="21" customHeight="1" x14ac:dyDescent="0.2">
      <c r="A68" s="35" t="s">
        <v>143</v>
      </c>
      <c r="B68" s="36">
        <f t="shared" si="69"/>
        <v>-136560</v>
      </c>
      <c r="C68" s="36">
        <f>+F68+I68+'MPI rząd 2-IIP government 2'!C66+'MPI rząd 2-IIP government 2'!O66</f>
        <v>13743</v>
      </c>
      <c r="D68" s="36">
        <f>+N68+'MPI rząd 2-IIP government 2'!I66+'MPI rząd 2-IIP government 2'!P66</f>
        <v>150303</v>
      </c>
      <c r="E68" s="36">
        <f t="shared" si="75"/>
        <v>155</v>
      </c>
      <c r="F68" s="36">
        <f t="shared" si="76"/>
        <v>155</v>
      </c>
      <c r="G68" s="36">
        <v>155</v>
      </c>
      <c r="H68" s="36">
        <f t="shared" si="70"/>
        <v>-123564</v>
      </c>
      <c r="I68" s="36">
        <f t="shared" si="71"/>
        <v>0</v>
      </c>
      <c r="J68" s="36">
        <v>0</v>
      </c>
      <c r="K68" s="36">
        <f t="shared" si="72"/>
        <v>0</v>
      </c>
      <c r="L68" s="36">
        <v>0</v>
      </c>
      <c r="M68" s="36">
        <v>0</v>
      </c>
      <c r="N68" s="10">
        <f t="shared" si="11"/>
        <v>123564</v>
      </c>
      <c r="O68" s="36">
        <v>20</v>
      </c>
      <c r="P68" s="36">
        <f t="shared" si="73"/>
        <v>123544</v>
      </c>
      <c r="Q68" s="36">
        <f t="shared" si="74"/>
        <v>123544</v>
      </c>
      <c r="R68" s="36">
        <v>58802</v>
      </c>
      <c r="S68" s="36">
        <v>64742</v>
      </c>
      <c r="T68" s="36">
        <v>0</v>
      </c>
      <c r="U68" s="51"/>
    </row>
    <row r="69" spans="1:21" s="38" customFormat="1" ht="21" customHeight="1" x14ac:dyDescent="0.2">
      <c r="A69" s="72" t="s">
        <v>144</v>
      </c>
      <c r="B69" s="73">
        <f t="shared" si="69"/>
        <v>-121100</v>
      </c>
      <c r="C69" s="73">
        <f>+F69+I69+'MPI rząd 2-IIP government 2'!C67+'MPI rząd 2-IIP government 2'!O67</f>
        <v>13721</v>
      </c>
      <c r="D69" s="73">
        <f>+N69+'MPI rząd 2-IIP government 2'!I67+'MPI rząd 2-IIP government 2'!P67</f>
        <v>134821</v>
      </c>
      <c r="E69" s="73">
        <f t="shared" si="75"/>
        <v>155</v>
      </c>
      <c r="F69" s="73">
        <f t="shared" si="76"/>
        <v>155</v>
      </c>
      <c r="G69" s="73">
        <v>155</v>
      </c>
      <c r="H69" s="73">
        <f t="shared" si="70"/>
        <v>-110136</v>
      </c>
      <c r="I69" s="73">
        <f t="shared" si="71"/>
        <v>0</v>
      </c>
      <c r="J69" s="73">
        <v>0</v>
      </c>
      <c r="K69" s="73">
        <f t="shared" si="72"/>
        <v>0</v>
      </c>
      <c r="L69" s="73">
        <v>0</v>
      </c>
      <c r="M69" s="73">
        <v>0</v>
      </c>
      <c r="N69" s="70">
        <f t="shared" si="11"/>
        <v>110136</v>
      </c>
      <c r="O69" s="73">
        <v>18</v>
      </c>
      <c r="P69" s="73">
        <f t="shared" si="73"/>
        <v>110118</v>
      </c>
      <c r="Q69" s="73">
        <f t="shared" si="74"/>
        <v>110118</v>
      </c>
      <c r="R69" s="73">
        <v>51871</v>
      </c>
      <c r="S69" s="73">
        <v>58247</v>
      </c>
      <c r="T69" s="73">
        <v>0</v>
      </c>
      <c r="U69" s="51"/>
    </row>
    <row r="70" spans="1:21" s="38" customFormat="1" ht="21" customHeight="1" x14ac:dyDescent="0.2">
      <c r="A70" s="35" t="s">
        <v>145</v>
      </c>
      <c r="B70" s="36">
        <f t="shared" si="69"/>
        <v>-118580</v>
      </c>
      <c r="C70" s="36">
        <f>+F70+I70+'MPI rząd 2-IIP government 2'!C68+'MPI rząd 2-IIP government 2'!O68</f>
        <v>13707</v>
      </c>
      <c r="D70" s="36">
        <f>+N70+'MPI rząd 2-IIP government 2'!I68+'MPI rząd 2-IIP government 2'!P68</f>
        <v>132287</v>
      </c>
      <c r="E70" s="36">
        <f t="shared" si="75"/>
        <v>155</v>
      </c>
      <c r="F70" s="36">
        <f t="shared" si="76"/>
        <v>155</v>
      </c>
      <c r="G70" s="36">
        <v>155</v>
      </c>
      <c r="H70" s="36">
        <f t="shared" si="70"/>
        <v>-108706</v>
      </c>
      <c r="I70" s="36">
        <f t="shared" si="71"/>
        <v>0</v>
      </c>
      <c r="J70" s="36">
        <v>0</v>
      </c>
      <c r="K70" s="36">
        <f t="shared" si="72"/>
        <v>0</v>
      </c>
      <c r="L70" s="36">
        <v>0</v>
      </c>
      <c r="M70" s="36">
        <v>0</v>
      </c>
      <c r="N70" s="10">
        <f t="shared" si="11"/>
        <v>108706</v>
      </c>
      <c r="O70" s="36">
        <v>18</v>
      </c>
      <c r="P70" s="36">
        <f t="shared" si="73"/>
        <v>108688</v>
      </c>
      <c r="Q70" s="36">
        <f t="shared" si="74"/>
        <v>108688</v>
      </c>
      <c r="R70" s="36">
        <v>51116</v>
      </c>
      <c r="S70" s="36">
        <v>57572</v>
      </c>
      <c r="T70" s="36">
        <v>0</v>
      </c>
      <c r="U70" s="51"/>
    </row>
    <row r="71" spans="1:21" s="38" customFormat="1" ht="21" customHeight="1" x14ac:dyDescent="0.2">
      <c r="A71" s="72" t="s">
        <v>146</v>
      </c>
      <c r="B71" s="74">
        <f t="shared" si="69"/>
        <v>-114148</v>
      </c>
      <c r="C71" s="74">
        <f>+F71+I71+'MPI rząd 2-IIP government 2'!C69+'MPI rząd 2-IIP government 2'!O69</f>
        <v>15801</v>
      </c>
      <c r="D71" s="74">
        <f>+N71+'MPI rząd 2-IIP government 2'!I69+'MPI rząd 2-IIP government 2'!P69</f>
        <v>129949</v>
      </c>
      <c r="E71" s="74">
        <f t="shared" si="75"/>
        <v>155</v>
      </c>
      <c r="F71" s="74">
        <f t="shared" si="76"/>
        <v>155</v>
      </c>
      <c r="G71" s="74">
        <v>155</v>
      </c>
      <c r="H71" s="74">
        <f t="shared" si="70"/>
        <v>-107206</v>
      </c>
      <c r="I71" s="74">
        <f t="shared" si="71"/>
        <v>0</v>
      </c>
      <c r="J71" s="74">
        <v>0</v>
      </c>
      <c r="K71" s="74">
        <f t="shared" si="72"/>
        <v>0</v>
      </c>
      <c r="L71" s="74">
        <v>0</v>
      </c>
      <c r="M71" s="74">
        <v>0</v>
      </c>
      <c r="N71" s="70">
        <f t="shared" si="11"/>
        <v>107206</v>
      </c>
      <c r="O71" s="74">
        <v>18</v>
      </c>
      <c r="P71" s="74">
        <f t="shared" si="73"/>
        <v>107188</v>
      </c>
      <c r="Q71" s="74">
        <f t="shared" si="74"/>
        <v>107188</v>
      </c>
      <c r="R71" s="74">
        <v>51334</v>
      </c>
      <c r="S71" s="74">
        <v>55854</v>
      </c>
      <c r="T71" s="74">
        <v>0</v>
      </c>
      <c r="U71" s="51"/>
    </row>
    <row r="72" spans="1:21" s="38" customFormat="1" ht="21" customHeight="1" x14ac:dyDescent="0.2">
      <c r="A72" s="35" t="s">
        <v>148</v>
      </c>
      <c r="B72" s="36">
        <f t="shared" ref="B72:B75" si="77">+C72-D72</f>
        <v>-109552</v>
      </c>
      <c r="C72" s="36">
        <f>+F72+I72+'MPI rząd 2-IIP government 2'!C70+'MPI rząd 2-IIP government 2'!O70</f>
        <v>14351</v>
      </c>
      <c r="D72" s="36">
        <f>+N72+'MPI rząd 2-IIP government 2'!I70+'MPI rząd 2-IIP government 2'!P70</f>
        <v>123903</v>
      </c>
      <c r="E72" s="36">
        <f t="shared" ref="E72:E75" si="78">+F72</f>
        <v>155</v>
      </c>
      <c r="F72" s="36">
        <f t="shared" ref="F72:F75" si="79">+G72</f>
        <v>155</v>
      </c>
      <c r="G72" s="36">
        <v>155</v>
      </c>
      <c r="H72" s="36">
        <f t="shared" ref="H72:H75" si="80">+I72-N72</f>
        <v>-101541</v>
      </c>
      <c r="I72" s="36">
        <f t="shared" ref="I72:I75" si="81">+J72+K72</f>
        <v>0</v>
      </c>
      <c r="J72" s="36">
        <v>0</v>
      </c>
      <c r="K72" s="36">
        <f t="shared" ref="K72:K75" si="82">+L72+M72</f>
        <v>0</v>
      </c>
      <c r="L72" s="36">
        <v>0</v>
      </c>
      <c r="M72" s="36">
        <v>0</v>
      </c>
      <c r="N72" s="10">
        <f t="shared" si="11"/>
        <v>101541</v>
      </c>
      <c r="O72" s="36">
        <v>17</v>
      </c>
      <c r="P72" s="36">
        <f t="shared" ref="P72:P75" si="83">+Q72+T72</f>
        <v>101524</v>
      </c>
      <c r="Q72" s="36">
        <f t="shared" ref="Q72:Q75" si="84">+R72+S72</f>
        <v>101524</v>
      </c>
      <c r="R72" s="36">
        <v>46323</v>
      </c>
      <c r="S72" s="36">
        <v>55201</v>
      </c>
      <c r="T72" s="36">
        <v>0</v>
      </c>
      <c r="U72" s="51"/>
    </row>
    <row r="73" spans="1:21" s="38" customFormat="1" ht="21" customHeight="1" x14ac:dyDescent="0.2">
      <c r="A73" s="72" t="s">
        <v>149</v>
      </c>
      <c r="B73" s="73">
        <f t="shared" si="77"/>
        <v>-111744</v>
      </c>
      <c r="C73" s="73">
        <f>+F73+I73+'MPI rząd 2-IIP government 2'!C71+'MPI rząd 2-IIP government 2'!O71</f>
        <v>13900</v>
      </c>
      <c r="D73" s="73">
        <f>+N73+'MPI rząd 2-IIP government 2'!I71+'MPI rząd 2-IIP government 2'!P71</f>
        <v>125644</v>
      </c>
      <c r="E73" s="73">
        <f t="shared" si="78"/>
        <v>155</v>
      </c>
      <c r="F73" s="73">
        <f t="shared" si="79"/>
        <v>155</v>
      </c>
      <c r="G73" s="73">
        <v>155</v>
      </c>
      <c r="H73" s="73">
        <f t="shared" si="80"/>
        <v>-103147</v>
      </c>
      <c r="I73" s="73">
        <f t="shared" si="81"/>
        <v>0</v>
      </c>
      <c r="J73" s="73">
        <v>0</v>
      </c>
      <c r="K73" s="73">
        <f t="shared" si="82"/>
        <v>0</v>
      </c>
      <c r="L73" s="73">
        <v>0</v>
      </c>
      <c r="M73" s="73">
        <v>0</v>
      </c>
      <c r="N73" s="70">
        <f t="shared" si="11"/>
        <v>103147</v>
      </c>
      <c r="O73" s="73">
        <v>18</v>
      </c>
      <c r="P73" s="73">
        <f t="shared" si="83"/>
        <v>103129</v>
      </c>
      <c r="Q73" s="73">
        <f t="shared" si="84"/>
        <v>103129</v>
      </c>
      <c r="R73" s="73">
        <v>47319</v>
      </c>
      <c r="S73" s="73">
        <v>55810</v>
      </c>
      <c r="T73" s="73">
        <v>0</v>
      </c>
      <c r="U73" s="51"/>
    </row>
    <row r="74" spans="1:21" s="38" customFormat="1" ht="21" customHeight="1" x14ac:dyDescent="0.2">
      <c r="A74" s="35" t="s">
        <v>150</v>
      </c>
      <c r="B74" s="36">
        <f t="shared" si="77"/>
        <v>-102938</v>
      </c>
      <c r="C74" s="36">
        <f>+F74+I74+'MPI rząd 2-IIP government 2'!C72+'MPI rząd 2-IIP government 2'!O72</f>
        <v>12941</v>
      </c>
      <c r="D74" s="36">
        <f>+N74+'MPI rząd 2-IIP government 2'!I72+'MPI rząd 2-IIP government 2'!P72</f>
        <v>115879</v>
      </c>
      <c r="E74" s="36">
        <f t="shared" si="78"/>
        <v>155</v>
      </c>
      <c r="F74" s="36">
        <f t="shared" si="79"/>
        <v>155</v>
      </c>
      <c r="G74" s="36">
        <v>155</v>
      </c>
      <c r="H74" s="36">
        <f t="shared" si="80"/>
        <v>-94953</v>
      </c>
      <c r="I74" s="36">
        <f t="shared" si="81"/>
        <v>0</v>
      </c>
      <c r="J74" s="36">
        <v>0</v>
      </c>
      <c r="K74" s="36">
        <f t="shared" si="82"/>
        <v>0</v>
      </c>
      <c r="L74" s="36">
        <v>0</v>
      </c>
      <c r="M74" s="36">
        <v>0</v>
      </c>
      <c r="N74" s="10">
        <f t="shared" si="11"/>
        <v>94953</v>
      </c>
      <c r="O74" s="36">
        <v>17</v>
      </c>
      <c r="P74" s="36">
        <f t="shared" si="83"/>
        <v>94936</v>
      </c>
      <c r="Q74" s="36">
        <f t="shared" si="84"/>
        <v>94936</v>
      </c>
      <c r="R74" s="36">
        <v>42974</v>
      </c>
      <c r="S74" s="36">
        <v>51962</v>
      </c>
      <c r="T74" s="36">
        <v>0</v>
      </c>
      <c r="U74" s="51"/>
    </row>
    <row r="75" spans="1:21" s="38" customFormat="1" ht="21" customHeight="1" x14ac:dyDescent="0.2">
      <c r="A75" s="72" t="s">
        <v>151</v>
      </c>
      <c r="B75" s="74">
        <f t="shared" si="77"/>
        <v>-98815</v>
      </c>
      <c r="C75" s="74">
        <f>+F75+I75+'MPI rząd 2-IIP government 2'!C73+'MPI rząd 2-IIP government 2'!O73</f>
        <v>16454</v>
      </c>
      <c r="D75" s="74">
        <f>+N75+'MPI rząd 2-IIP government 2'!I73+'MPI rząd 2-IIP government 2'!P73</f>
        <v>115269</v>
      </c>
      <c r="E75" s="74">
        <f t="shared" si="78"/>
        <v>155</v>
      </c>
      <c r="F75" s="74">
        <f t="shared" si="79"/>
        <v>155</v>
      </c>
      <c r="G75" s="74">
        <v>155</v>
      </c>
      <c r="H75" s="74">
        <f t="shared" si="80"/>
        <v>-93775</v>
      </c>
      <c r="I75" s="74">
        <f t="shared" si="81"/>
        <v>0</v>
      </c>
      <c r="J75" s="74">
        <v>0</v>
      </c>
      <c r="K75" s="74">
        <f t="shared" si="82"/>
        <v>0</v>
      </c>
      <c r="L75" s="74">
        <v>0</v>
      </c>
      <c r="M75" s="74">
        <v>0</v>
      </c>
      <c r="N75" s="70">
        <f t="shared" si="11"/>
        <v>93775</v>
      </c>
      <c r="O75" s="74">
        <v>18</v>
      </c>
      <c r="P75" s="74">
        <f t="shared" si="83"/>
        <v>93757</v>
      </c>
      <c r="Q75" s="74">
        <f t="shared" si="84"/>
        <v>93757</v>
      </c>
      <c r="R75" s="74">
        <v>42693</v>
      </c>
      <c r="S75" s="74">
        <v>51064</v>
      </c>
      <c r="T75" s="74">
        <v>0</v>
      </c>
      <c r="U75" s="51"/>
    </row>
    <row r="76" spans="1:21" s="38" customFormat="1" ht="21" customHeight="1" x14ac:dyDescent="0.2">
      <c r="A76" s="35" t="s">
        <v>152</v>
      </c>
      <c r="B76" s="36">
        <f t="shared" ref="B76:B79" si="85">+C76-D76</f>
        <v>-95933</v>
      </c>
      <c r="C76" s="36">
        <f>+F76+I76+'MPI rząd 2-IIP government 2'!C74+'MPI rząd 2-IIP government 2'!O74</f>
        <v>15589</v>
      </c>
      <c r="D76" s="36">
        <f>+N76+'MPI rząd 2-IIP government 2'!I74+'MPI rząd 2-IIP government 2'!P74</f>
        <v>111522</v>
      </c>
      <c r="E76" s="36">
        <f t="shared" ref="E76:E79" si="86">+F76</f>
        <v>155</v>
      </c>
      <c r="F76" s="36">
        <f t="shared" ref="F76:F79" si="87">+G76</f>
        <v>155</v>
      </c>
      <c r="G76" s="36">
        <v>155</v>
      </c>
      <c r="H76" s="36">
        <f t="shared" ref="H76:H79" si="88">+I76-N76</f>
        <v>-89179</v>
      </c>
      <c r="I76" s="36">
        <f t="shared" ref="I76:I79" si="89">+J76+K76</f>
        <v>0</v>
      </c>
      <c r="J76" s="36">
        <v>0</v>
      </c>
      <c r="K76" s="36">
        <f t="shared" ref="K76:K79" si="90">+L76+M76</f>
        <v>0</v>
      </c>
      <c r="L76" s="36">
        <v>0</v>
      </c>
      <c r="M76" s="36">
        <v>0</v>
      </c>
      <c r="N76" s="10">
        <f t="shared" si="11"/>
        <v>89179</v>
      </c>
      <c r="O76" s="36">
        <v>16</v>
      </c>
      <c r="P76" s="36">
        <f t="shared" ref="P76:P79" si="91">+Q76+T76</f>
        <v>89163</v>
      </c>
      <c r="Q76" s="36">
        <f t="shared" ref="Q76:Q79" si="92">+R76+S76</f>
        <v>88942</v>
      </c>
      <c r="R76" s="36">
        <v>38654</v>
      </c>
      <c r="S76" s="36">
        <v>50288</v>
      </c>
      <c r="T76" s="36">
        <v>221</v>
      </c>
      <c r="U76" s="51"/>
    </row>
    <row r="77" spans="1:21" s="38" customFormat="1" ht="21" customHeight="1" x14ac:dyDescent="0.2">
      <c r="A77" s="72" t="s">
        <v>153</v>
      </c>
      <c r="B77" s="73">
        <f t="shared" si="85"/>
        <v>-96004</v>
      </c>
      <c r="C77" s="73">
        <f>+F77+I77+'MPI rząd 2-IIP government 2'!C75+'MPI rząd 2-IIP government 2'!O75</f>
        <v>14524</v>
      </c>
      <c r="D77" s="73">
        <f>+N77+'MPI rząd 2-IIP government 2'!I75+'MPI rząd 2-IIP government 2'!P75</f>
        <v>110528</v>
      </c>
      <c r="E77" s="73">
        <f t="shared" si="86"/>
        <v>156</v>
      </c>
      <c r="F77" s="73">
        <f t="shared" si="87"/>
        <v>156</v>
      </c>
      <c r="G77" s="73">
        <v>156</v>
      </c>
      <c r="H77" s="73">
        <f t="shared" si="88"/>
        <v>-84394</v>
      </c>
      <c r="I77" s="73">
        <f t="shared" si="89"/>
        <v>0</v>
      </c>
      <c r="J77" s="73">
        <v>0</v>
      </c>
      <c r="K77" s="73">
        <f t="shared" si="90"/>
        <v>0</v>
      </c>
      <c r="L77" s="73">
        <v>0</v>
      </c>
      <c r="M77" s="73">
        <v>0</v>
      </c>
      <c r="N77" s="70">
        <f t="shared" si="11"/>
        <v>84394</v>
      </c>
      <c r="O77" s="73">
        <v>17</v>
      </c>
      <c r="P77" s="73">
        <f t="shared" si="91"/>
        <v>84377</v>
      </c>
      <c r="Q77" s="73">
        <f t="shared" si="92"/>
        <v>84074</v>
      </c>
      <c r="R77" s="73">
        <v>37359</v>
      </c>
      <c r="S77" s="73">
        <v>46715</v>
      </c>
      <c r="T77" s="73">
        <v>303</v>
      </c>
      <c r="U77" s="51"/>
    </row>
    <row r="78" spans="1:21" s="38" customFormat="1" ht="21" customHeight="1" x14ac:dyDescent="0.2">
      <c r="A78" s="35" t="s">
        <v>154</v>
      </c>
      <c r="B78" s="36">
        <f t="shared" si="85"/>
        <v>-98829</v>
      </c>
      <c r="C78" s="36">
        <f>+F78+I78+'MPI rząd 2-IIP government 2'!C76+'MPI rząd 2-IIP government 2'!O76</f>
        <v>16137</v>
      </c>
      <c r="D78" s="36">
        <f>+N78+'MPI rząd 2-IIP government 2'!I76+'MPI rząd 2-IIP government 2'!P76</f>
        <v>114966</v>
      </c>
      <c r="E78" s="36">
        <f t="shared" si="86"/>
        <v>154</v>
      </c>
      <c r="F78" s="36">
        <f t="shared" si="87"/>
        <v>154</v>
      </c>
      <c r="G78" s="36">
        <v>154</v>
      </c>
      <c r="H78" s="36">
        <f t="shared" si="88"/>
        <v>-87678</v>
      </c>
      <c r="I78" s="36">
        <f t="shared" si="89"/>
        <v>0</v>
      </c>
      <c r="J78" s="36">
        <v>0</v>
      </c>
      <c r="K78" s="36">
        <f t="shared" si="90"/>
        <v>0</v>
      </c>
      <c r="L78" s="36">
        <v>0</v>
      </c>
      <c r="M78" s="36">
        <v>0</v>
      </c>
      <c r="N78" s="10">
        <f t="shared" ref="N78:N81" si="93">+P78+O78</f>
        <v>87678</v>
      </c>
      <c r="O78" s="36">
        <v>17</v>
      </c>
      <c r="P78" s="36">
        <f t="shared" si="91"/>
        <v>87661</v>
      </c>
      <c r="Q78" s="36">
        <f t="shared" si="92"/>
        <v>87362</v>
      </c>
      <c r="R78" s="36">
        <v>37237</v>
      </c>
      <c r="S78" s="36">
        <v>50125</v>
      </c>
      <c r="T78" s="36">
        <v>299</v>
      </c>
      <c r="U78" s="51"/>
    </row>
    <row r="79" spans="1:21" s="38" customFormat="1" ht="21" customHeight="1" x14ac:dyDescent="0.2">
      <c r="A79" s="72" t="s">
        <v>155</v>
      </c>
      <c r="B79" s="74">
        <f t="shared" si="85"/>
        <v>-98730</v>
      </c>
      <c r="C79" s="74">
        <f>+F79+I79+'MPI rząd 2-IIP government 2'!C77+'MPI rząd 2-IIP government 2'!O77</f>
        <v>20264</v>
      </c>
      <c r="D79" s="74">
        <f>+N79+'MPI rząd 2-IIP government 2'!I77+'MPI rząd 2-IIP government 2'!P77</f>
        <v>118994</v>
      </c>
      <c r="E79" s="74">
        <f t="shared" si="86"/>
        <v>157</v>
      </c>
      <c r="F79" s="74">
        <f t="shared" si="87"/>
        <v>157</v>
      </c>
      <c r="G79" s="74">
        <v>157</v>
      </c>
      <c r="H79" s="74">
        <f t="shared" si="88"/>
        <v>-89717</v>
      </c>
      <c r="I79" s="74">
        <f t="shared" si="89"/>
        <v>0</v>
      </c>
      <c r="J79" s="74">
        <v>0</v>
      </c>
      <c r="K79" s="74">
        <f t="shared" si="90"/>
        <v>0</v>
      </c>
      <c r="L79" s="74">
        <v>0</v>
      </c>
      <c r="M79" s="74">
        <v>0</v>
      </c>
      <c r="N79" s="70">
        <f t="shared" si="93"/>
        <v>89717</v>
      </c>
      <c r="O79" s="74">
        <v>18</v>
      </c>
      <c r="P79" s="74">
        <f t="shared" si="91"/>
        <v>89699</v>
      </c>
      <c r="Q79" s="74">
        <f t="shared" si="92"/>
        <v>89452</v>
      </c>
      <c r="R79" s="74">
        <v>38031</v>
      </c>
      <c r="S79" s="74">
        <v>51421</v>
      </c>
      <c r="T79" s="74">
        <v>247</v>
      </c>
      <c r="U79" s="51"/>
    </row>
    <row r="80" spans="1:21" s="38" customFormat="1" ht="21" customHeight="1" x14ac:dyDescent="0.2">
      <c r="A80" s="35" t="s">
        <v>157</v>
      </c>
      <c r="B80" s="36">
        <f t="shared" ref="B80:B83" si="94">+C80-D80</f>
        <v>-98494</v>
      </c>
      <c r="C80" s="36">
        <f>+F80+I80+'MPI rząd 2-IIP government 2'!C78+'MPI rząd 2-IIP government 2'!O78</f>
        <v>17104</v>
      </c>
      <c r="D80" s="36">
        <f>+N80+'MPI rząd 2-IIP government 2'!I78+'MPI rząd 2-IIP government 2'!P78</f>
        <v>115598</v>
      </c>
      <c r="E80" s="36">
        <f t="shared" ref="E80:E83" si="95">+F80</f>
        <v>157</v>
      </c>
      <c r="F80" s="36">
        <f t="shared" ref="F80:F83" si="96">+G80</f>
        <v>157</v>
      </c>
      <c r="G80" s="36">
        <v>157</v>
      </c>
      <c r="H80" s="36">
        <f t="shared" ref="H80:H83" si="97">+I80-N80</f>
        <v>-81036</v>
      </c>
      <c r="I80" s="36">
        <f t="shared" ref="I80:I83" si="98">+J80+K80</f>
        <v>0</v>
      </c>
      <c r="J80" s="36">
        <v>0</v>
      </c>
      <c r="K80" s="36">
        <f t="shared" ref="K80:K83" si="99">+L80+M80</f>
        <v>0</v>
      </c>
      <c r="L80" s="36">
        <v>0</v>
      </c>
      <c r="M80" s="36">
        <v>0</v>
      </c>
      <c r="N80" s="10">
        <f t="shared" si="93"/>
        <v>81036</v>
      </c>
      <c r="O80" s="36">
        <v>17</v>
      </c>
      <c r="P80" s="36">
        <f t="shared" ref="P80:P83" si="100">+Q80+T80</f>
        <v>81019</v>
      </c>
      <c r="Q80" s="36">
        <f t="shared" ref="Q80:Q83" si="101">+R80+S80</f>
        <v>81018</v>
      </c>
      <c r="R80" s="36">
        <v>35169</v>
      </c>
      <c r="S80" s="36">
        <v>45849</v>
      </c>
      <c r="T80" s="36">
        <v>1</v>
      </c>
      <c r="U80" s="51"/>
    </row>
    <row r="81" spans="1:21" s="38" customFormat="1" ht="21" customHeight="1" x14ac:dyDescent="0.2">
      <c r="A81" s="39" t="s">
        <v>158</v>
      </c>
      <c r="B81" s="40">
        <f t="shared" si="94"/>
        <v>-98717</v>
      </c>
      <c r="C81" s="40">
        <f>+F81+I81+'MPI rząd 2-IIP government 2'!C79+'MPI rząd 2-IIP government 2'!O79</f>
        <v>15474</v>
      </c>
      <c r="D81" s="40">
        <f>+N81+'MPI rząd 2-IIP government 2'!I79+'MPI rząd 2-IIP government 2'!P79</f>
        <v>114191</v>
      </c>
      <c r="E81" s="40">
        <f t="shared" si="95"/>
        <v>157</v>
      </c>
      <c r="F81" s="40">
        <f t="shared" si="96"/>
        <v>157</v>
      </c>
      <c r="G81" s="40">
        <v>157</v>
      </c>
      <c r="H81" s="40">
        <f t="shared" si="97"/>
        <v>-77592</v>
      </c>
      <c r="I81" s="40">
        <f t="shared" si="98"/>
        <v>0</v>
      </c>
      <c r="J81" s="40">
        <v>0</v>
      </c>
      <c r="K81" s="40">
        <f t="shared" si="99"/>
        <v>0</v>
      </c>
      <c r="L81" s="40">
        <v>0</v>
      </c>
      <c r="M81" s="40">
        <v>0</v>
      </c>
      <c r="N81" s="11">
        <f t="shared" si="93"/>
        <v>77592</v>
      </c>
      <c r="O81" s="40">
        <v>18</v>
      </c>
      <c r="P81" s="40">
        <f t="shared" si="100"/>
        <v>77574</v>
      </c>
      <c r="Q81" s="40">
        <f t="shared" si="101"/>
        <v>77573</v>
      </c>
      <c r="R81" s="40">
        <v>32869</v>
      </c>
      <c r="S81" s="40">
        <v>44704</v>
      </c>
      <c r="T81" s="40">
        <v>1</v>
      </c>
      <c r="U81" s="51"/>
    </row>
    <row r="82" spans="1:21" s="38" customFormat="1" ht="21" customHeight="1" x14ac:dyDescent="0.2">
      <c r="A82" s="35" t="s">
        <v>159</v>
      </c>
      <c r="B82" s="36">
        <f t="shared" si="94"/>
        <v>-96942</v>
      </c>
      <c r="C82" s="36">
        <f>+F82+I82+'MPI rząd 2-IIP government 2'!C80+'MPI rząd 2-IIP government 2'!O80</f>
        <v>13824</v>
      </c>
      <c r="D82" s="36">
        <f>+N82+'MPI rząd 2-IIP government 2'!I80+'MPI rząd 2-IIP government 2'!P80</f>
        <v>110766</v>
      </c>
      <c r="E82" s="36">
        <f t="shared" si="95"/>
        <v>157</v>
      </c>
      <c r="F82" s="36">
        <f t="shared" si="96"/>
        <v>157</v>
      </c>
      <c r="G82" s="36">
        <v>157</v>
      </c>
      <c r="H82" s="36">
        <f t="shared" si="97"/>
        <v>-75407</v>
      </c>
      <c r="I82" s="36">
        <f t="shared" si="98"/>
        <v>0</v>
      </c>
      <c r="J82" s="36">
        <v>0</v>
      </c>
      <c r="K82" s="36">
        <f t="shared" si="99"/>
        <v>0</v>
      </c>
      <c r="L82" s="36">
        <v>0</v>
      </c>
      <c r="M82" s="36">
        <v>0</v>
      </c>
      <c r="N82" s="10">
        <f t="shared" ref="N82:N85" si="102">+P82+O82</f>
        <v>75407</v>
      </c>
      <c r="O82" s="36">
        <v>17</v>
      </c>
      <c r="P82" s="36">
        <f t="shared" si="100"/>
        <v>75390</v>
      </c>
      <c r="Q82" s="36">
        <f t="shared" si="101"/>
        <v>75389</v>
      </c>
      <c r="R82" s="36">
        <v>32382</v>
      </c>
      <c r="S82" s="36">
        <v>43007</v>
      </c>
      <c r="T82" s="36">
        <v>1</v>
      </c>
      <c r="U82" s="51"/>
    </row>
    <row r="83" spans="1:21" s="38" customFormat="1" ht="21" customHeight="1" x14ac:dyDescent="0.2">
      <c r="A83" s="39" t="s">
        <v>160</v>
      </c>
      <c r="B83" s="41">
        <f t="shared" si="94"/>
        <v>-83819</v>
      </c>
      <c r="C83" s="41">
        <f>+F83+I83+'MPI rząd 2-IIP government 2'!C81+'MPI rząd 2-IIP government 2'!O81</f>
        <v>18103</v>
      </c>
      <c r="D83" s="41">
        <f>+N83+'MPI rząd 2-IIP government 2'!I81+'MPI rząd 2-IIP government 2'!P81</f>
        <v>101922</v>
      </c>
      <c r="E83" s="41">
        <f t="shared" si="95"/>
        <v>192</v>
      </c>
      <c r="F83" s="41">
        <f t="shared" si="96"/>
        <v>192</v>
      </c>
      <c r="G83" s="41">
        <v>192</v>
      </c>
      <c r="H83" s="41">
        <f t="shared" si="97"/>
        <v>-67832</v>
      </c>
      <c r="I83" s="41">
        <f t="shared" si="98"/>
        <v>0</v>
      </c>
      <c r="J83" s="41">
        <v>0</v>
      </c>
      <c r="K83" s="41">
        <f t="shared" si="99"/>
        <v>0</v>
      </c>
      <c r="L83" s="41">
        <v>0</v>
      </c>
      <c r="M83" s="41">
        <v>0</v>
      </c>
      <c r="N83" s="11">
        <f t="shared" si="102"/>
        <v>67832</v>
      </c>
      <c r="O83" s="41">
        <v>17</v>
      </c>
      <c r="P83" s="41">
        <f t="shared" si="100"/>
        <v>67815</v>
      </c>
      <c r="Q83" s="41">
        <f t="shared" si="101"/>
        <v>67814</v>
      </c>
      <c r="R83" s="41">
        <v>28093</v>
      </c>
      <c r="S83" s="41">
        <v>39721</v>
      </c>
      <c r="T83" s="41">
        <v>1</v>
      </c>
      <c r="U83" s="51"/>
    </row>
    <row r="84" spans="1:21" s="38" customFormat="1" ht="21" customHeight="1" x14ac:dyDescent="0.2">
      <c r="A84" s="35" t="s">
        <v>161</v>
      </c>
      <c r="B84" s="36">
        <f t="shared" ref="B84:B87" si="103">+C84-D84</f>
        <v>-76534</v>
      </c>
      <c r="C84" s="36">
        <f>+F84+I84+'MPI rząd 2-IIP government 2'!C82+'MPI rząd 2-IIP government 2'!O82</f>
        <v>17545</v>
      </c>
      <c r="D84" s="36">
        <f>+N84+'MPI rząd 2-IIP government 2'!I82+'MPI rząd 2-IIP government 2'!P82</f>
        <v>94079</v>
      </c>
      <c r="E84" s="36">
        <f t="shared" ref="E84:E87" si="104">+F84</f>
        <v>192</v>
      </c>
      <c r="F84" s="36">
        <f t="shared" ref="F84:F87" si="105">+G84</f>
        <v>192</v>
      </c>
      <c r="G84" s="36">
        <v>192</v>
      </c>
      <c r="H84" s="36">
        <f t="shared" ref="H84:H87" si="106">+I84-N84</f>
        <v>-59264</v>
      </c>
      <c r="I84" s="36">
        <f t="shared" ref="I84:I87" si="107">+J84+K84</f>
        <v>0</v>
      </c>
      <c r="J84" s="36">
        <v>0</v>
      </c>
      <c r="K84" s="36">
        <f t="shared" ref="K84:K87" si="108">+L84+M84</f>
        <v>0</v>
      </c>
      <c r="L84" s="36">
        <v>0</v>
      </c>
      <c r="M84" s="36">
        <v>0</v>
      </c>
      <c r="N84" s="10">
        <f t="shared" si="102"/>
        <v>59264</v>
      </c>
      <c r="O84" s="36">
        <v>16</v>
      </c>
      <c r="P84" s="36">
        <f t="shared" ref="P84:P87" si="109">+Q84+T84</f>
        <v>59248</v>
      </c>
      <c r="Q84" s="36">
        <f t="shared" ref="Q84:Q87" si="110">+R84+S84</f>
        <v>59247</v>
      </c>
      <c r="R84" s="36">
        <v>25911</v>
      </c>
      <c r="S84" s="36">
        <v>33336</v>
      </c>
      <c r="T84" s="36">
        <v>1</v>
      </c>
      <c r="U84" s="51"/>
    </row>
    <row r="85" spans="1:21" s="38" customFormat="1" ht="21" customHeight="1" x14ac:dyDescent="0.2">
      <c r="A85" s="72" t="s">
        <v>162</v>
      </c>
      <c r="B85" s="40">
        <f t="shared" si="103"/>
        <v>-73629</v>
      </c>
      <c r="C85" s="40">
        <f>+F85+I85+'MPI rząd 2-IIP government 2'!C83+'MPI rząd 2-IIP government 2'!O83</f>
        <v>16403</v>
      </c>
      <c r="D85" s="40">
        <f>+N85+'MPI rząd 2-IIP government 2'!I83+'MPI rząd 2-IIP government 2'!P83</f>
        <v>90032</v>
      </c>
      <c r="E85" s="40">
        <f t="shared" si="104"/>
        <v>192</v>
      </c>
      <c r="F85" s="40">
        <f t="shared" si="105"/>
        <v>192</v>
      </c>
      <c r="G85" s="40">
        <v>192</v>
      </c>
      <c r="H85" s="40">
        <f t="shared" si="106"/>
        <v>-57878</v>
      </c>
      <c r="I85" s="40">
        <f t="shared" si="107"/>
        <v>0</v>
      </c>
      <c r="J85" s="40">
        <v>0</v>
      </c>
      <c r="K85" s="40">
        <f t="shared" si="108"/>
        <v>0</v>
      </c>
      <c r="L85" s="40">
        <v>0</v>
      </c>
      <c r="M85" s="40">
        <v>0</v>
      </c>
      <c r="N85" s="11">
        <f t="shared" si="102"/>
        <v>57878</v>
      </c>
      <c r="O85" s="40">
        <v>15</v>
      </c>
      <c r="P85" s="40">
        <f t="shared" si="109"/>
        <v>57863</v>
      </c>
      <c r="Q85" s="40">
        <f t="shared" si="110"/>
        <v>57863</v>
      </c>
      <c r="R85" s="40">
        <v>26191</v>
      </c>
      <c r="S85" s="40">
        <v>31672</v>
      </c>
      <c r="T85" s="40">
        <v>0</v>
      </c>
      <c r="U85" s="51"/>
    </row>
    <row r="86" spans="1:21" s="38" customFormat="1" ht="21" customHeight="1" x14ac:dyDescent="0.2">
      <c r="A86" s="35" t="s">
        <v>163</v>
      </c>
      <c r="B86" s="36">
        <f t="shared" si="103"/>
        <v>-70813</v>
      </c>
      <c r="C86" s="36">
        <f>+F86+I86+'MPI rząd 2-IIP government 2'!C84+'MPI rząd 2-IIP government 2'!O84</f>
        <v>14188</v>
      </c>
      <c r="D86" s="36">
        <f>+N86+'MPI rząd 2-IIP government 2'!I84+'MPI rząd 2-IIP government 2'!P84</f>
        <v>85001</v>
      </c>
      <c r="E86" s="36">
        <f t="shared" si="104"/>
        <v>192</v>
      </c>
      <c r="F86" s="36">
        <f t="shared" si="105"/>
        <v>192</v>
      </c>
      <c r="G86" s="36">
        <v>192</v>
      </c>
      <c r="H86" s="36">
        <f t="shared" si="106"/>
        <v>-53338</v>
      </c>
      <c r="I86" s="36">
        <f t="shared" si="107"/>
        <v>0</v>
      </c>
      <c r="J86" s="36">
        <v>0</v>
      </c>
      <c r="K86" s="36">
        <f t="shared" si="108"/>
        <v>0</v>
      </c>
      <c r="L86" s="36">
        <v>0</v>
      </c>
      <c r="M86" s="36">
        <v>0</v>
      </c>
      <c r="N86" s="10">
        <f t="shared" ref="N86:N89" si="111">+P86+O86</f>
        <v>53338</v>
      </c>
      <c r="O86" s="36">
        <v>14</v>
      </c>
      <c r="P86" s="36">
        <f t="shared" si="109"/>
        <v>53324</v>
      </c>
      <c r="Q86" s="36">
        <f t="shared" si="110"/>
        <v>53324</v>
      </c>
      <c r="R86" s="36">
        <v>24604</v>
      </c>
      <c r="S86" s="36">
        <v>28720</v>
      </c>
      <c r="T86" s="36">
        <v>0</v>
      </c>
      <c r="U86" s="51"/>
    </row>
    <row r="87" spans="1:21" s="38" customFormat="1" ht="21" customHeight="1" x14ac:dyDescent="0.2">
      <c r="A87" s="72" t="s">
        <v>164</v>
      </c>
      <c r="B87" s="41">
        <f t="shared" si="103"/>
        <v>-82013</v>
      </c>
      <c r="C87" s="41">
        <f>+F87+I87+'MPI rząd 2-IIP government 2'!C85+'MPI rząd 2-IIP government 2'!O85</f>
        <v>15994</v>
      </c>
      <c r="D87" s="41">
        <f>+N87+'MPI rząd 2-IIP government 2'!I85+'MPI rząd 2-IIP government 2'!P85</f>
        <v>98007</v>
      </c>
      <c r="E87" s="41">
        <f t="shared" si="104"/>
        <v>270</v>
      </c>
      <c r="F87" s="41">
        <f t="shared" si="105"/>
        <v>270</v>
      </c>
      <c r="G87" s="41">
        <v>270</v>
      </c>
      <c r="H87" s="41">
        <f t="shared" si="106"/>
        <v>-62153</v>
      </c>
      <c r="I87" s="41">
        <f t="shared" si="107"/>
        <v>0</v>
      </c>
      <c r="J87" s="41">
        <v>0</v>
      </c>
      <c r="K87" s="41">
        <f t="shared" si="108"/>
        <v>0</v>
      </c>
      <c r="L87" s="41">
        <v>0</v>
      </c>
      <c r="M87" s="41">
        <v>0</v>
      </c>
      <c r="N87" s="11">
        <f t="shared" si="111"/>
        <v>62153</v>
      </c>
      <c r="O87" s="41">
        <v>15</v>
      </c>
      <c r="P87" s="41">
        <f t="shared" si="109"/>
        <v>62138</v>
      </c>
      <c r="Q87" s="41">
        <f t="shared" si="110"/>
        <v>62138</v>
      </c>
      <c r="R87" s="41">
        <v>28164</v>
      </c>
      <c r="S87" s="41">
        <v>33974</v>
      </c>
      <c r="T87" s="41">
        <v>0</v>
      </c>
      <c r="U87" s="51"/>
    </row>
    <row r="88" spans="1:21" s="38" customFormat="1" ht="21" customHeight="1" x14ac:dyDescent="0.2">
      <c r="A88" s="35" t="s">
        <v>165</v>
      </c>
      <c r="B88" s="36">
        <f t="shared" ref="B88:B91" si="112">+C88-D88</f>
        <v>-84837</v>
      </c>
      <c r="C88" s="36">
        <f>+F88+I88+'MPI rząd 2-IIP government 2'!C86+'MPI rząd 2-IIP government 2'!O86</f>
        <v>15483</v>
      </c>
      <c r="D88" s="36">
        <f>+N88+'MPI rząd 2-IIP government 2'!I86+'MPI rząd 2-IIP government 2'!P86</f>
        <v>100320</v>
      </c>
      <c r="E88" s="36">
        <f t="shared" ref="E88:E91" si="113">+F88</f>
        <v>269</v>
      </c>
      <c r="F88" s="36">
        <f t="shared" ref="F88:F91" si="114">+G88</f>
        <v>269</v>
      </c>
      <c r="G88" s="36">
        <v>269</v>
      </c>
      <c r="H88" s="36">
        <f t="shared" ref="H88:H91" si="115">+I88-N88</f>
        <v>-63549</v>
      </c>
      <c r="I88" s="36">
        <f t="shared" ref="I88:I91" si="116">+J88+K88</f>
        <v>0</v>
      </c>
      <c r="J88" s="36">
        <v>0</v>
      </c>
      <c r="K88" s="36">
        <f t="shared" ref="K88:K91" si="117">+L88+M88</f>
        <v>0</v>
      </c>
      <c r="L88" s="36">
        <v>0</v>
      </c>
      <c r="M88" s="36">
        <v>0</v>
      </c>
      <c r="N88" s="10">
        <f t="shared" si="111"/>
        <v>63549</v>
      </c>
      <c r="O88" s="36">
        <v>16</v>
      </c>
      <c r="P88" s="36">
        <f t="shared" ref="P88:P91" si="118">+Q88+T88</f>
        <v>63533</v>
      </c>
      <c r="Q88" s="36">
        <f t="shared" ref="Q88:Q91" si="119">+R88+S88</f>
        <v>63533</v>
      </c>
      <c r="R88" s="36">
        <v>29101</v>
      </c>
      <c r="S88" s="36">
        <v>34432</v>
      </c>
      <c r="T88" s="36">
        <v>0</v>
      </c>
      <c r="U88" s="51"/>
    </row>
    <row r="89" spans="1:21" s="38" customFormat="1" ht="21" customHeight="1" x14ac:dyDescent="0.2">
      <c r="A89" s="72" t="s">
        <v>166</v>
      </c>
      <c r="B89" s="40">
        <f t="shared" si="112"/>
        <v>-92809</v>
      </c>
      <c r="C89" s="40">
        <f>+F89+I89+'MPI rząd 2-IIP government 2'!C87+'MPI rząd 2-IIP government 2'!O87</f>
        <v>13564</v>
      </c>
      <c r="D89" s="40">
        <f>+N89+'MPI rząd 2-IIP government 2'!I87+'MPI rząd 2-IIP government 2'!P87</f>
        <v>106373</v>
      </c>
      <c r="E89" s="40">
        <f t="shared" si="113"/>
        <v>270</v>
      </c>
      <c r="F89" s="40">
        <f t="shared" si="114"/>
        <v>270</v>
      </c>
      <c r="G89" s="40">
        <v>270</v>
      </c>
      <c r="H89" s="40">
        <f t="shared" si="115"/>
        <v>-70041</v>
      </c>
      <c r="I89" s="40">
        <f t="shared" si="116"/>
        <v>0</v>
      </c>
      <c r="J89" s="40">
        <v>0</v>
      </c>
      <c r="K89" s="40">
        <f t="shared" si="117"/>
        <v>0</v>
      </c>
      <c r="L89" s="40">
        <v>0</v>
      </c>
      <c r="M89" s="40">
        <v>0</v>
      </c>
      <c r="N89" s="11">
        <f t="shared" si="111"/>
        <v>70041</v>
      </c>
      <c r="O89" s="40">
        <v>16</v>
      </c>
      <c r="P89" s="40">
        <f t="shared" si="118"/>
        <v>70025</v>
      </c>
      <c r="Q89" s="40">
        <f t="shared" si="119"/>
        <v>70025</v>
      </c>
      <c r="R89" s="40">
        <v>30844</v>
      </c>
      <c r="S89" s="40">
        <v>39181</v>
      </c>
      <c r="T89" s="40">
        <v>0</v>
      </c>
      <c r="U89" s="51"/>
    </row>
    <row r="90" spans="1:21" s="38" customFormat="1" ht="21" customHeight="1" x14ac:dyDescent="0.2">
      <c r="A90" s="35" t="s">
        <v>167</v>
      </c>
      <c r="B90" s="36">
        <f t="shared" si="112"/>
        <v>-84891</v>
      </c>
      <c r="C90" s="36">
        <f>+F90+I90+'MPI rząd 2-IIP government 2'!C88+'MPI rząd 2-IIP government 2'!O88</f>
        <v>15632</v>
      </c>
      <c r="D90" s="36">
        <f>+N90+'MPI rząd 2-IIP government 2'!I88+'MPI rząd 2-IIP government 2'!P88</f>
        <v>100523</v>
      </c>
      <c r="E90" s="36">
        <f t="shared" si="113"/>
        <v>270</v>
      </c>
      <c r="F90" s="36">
        <f t="shared" si="114"/>
        <v>270</v>
      </c>
      <c r="G90" s="36">
        <v>270</v>
      </c>
      <c r="H90" s="36">
        <f t="shared" si="115"/>
        <v>-64967</v>
      </c>
      <c r="I90" s="36">
        <f t="shared" si="116"/>
        <v>0</v>
      </c>
      <c r="J90" s="36">
        <v>0</v>
      </c>
      <c r="K90" s="36">
        <f t="shared" si="117"/>
        <v>0</v>
      </c>
      <c r="L90" s="36">
        <v>0</v>
      </c>
      <c r="M90" s="36">
        <v>0</v>
      </c>
      <c r="N90" s="10">
        <f t="shared" ref="N90:N91" si="120">+P90+O90</f>
        <v>64967</v>
      </c>
      <c r="O90" s="36">
        <v>15</v>
      </c>
      <c r="P90" s="36">
        <f t="shared" si="118"/>
        <v>64952</v>
      </c>
      <c r="Q90" s="36">
        <f t="shared" si="119"/>
        <v>64952</v>
      </c>
      <c r="R90" s="36">
        <v>29170</v>
      </c>
      <c r="S90" s="36">
        <v>35782</v>
      </c>
      <c r="T90" s="36">
        <v>0</v>
      </c>
      <c r="U90" s="51"/>
    </row>
    <row r="91" spans="1:21" s="38" customFormat="1" ht="21" customHeight="1" x14ac:dyDescent="0.2">
      <c r="A91" s="72" t="s">
        <v>168</v>
      </c>
      <c r="B91" s="41">
        <f t="shared" si="112"/>
        <v>-94441</v>
      </c>
      <c r="C91" s="41">
        <f>+F91+I91+'MPI rząd 2-IIP government 2'!C89+'MPI rząd 2-IIP government 2'!O89</f>
        <v>22301</v>
      </c>
      <c r="D91" s="41">
        <f>+N91+'MPI rząd 2-IIP government 2'!I89+'MPI rząd 2-IIP government 2'!P89</f>
        <v>116742</v>
      </c>
      <c r="E91" s="41">
        <f t="shared" si="113"/>
        <v>270</v>
      </c>
      <c r="F91" s="41">
        <f t="shared" si="114"/>
        <v>270</v>
      </c>
      <c r="G91" s="41">
        <v>270</v>
      </c>
      <c r="H91" s="41">
        <f t="shared" si="115"/>
        <v>-73518</v>
      </c>
      <c r="I91" s="41">
        <f t="shared" si="116"/>
        <v>0</v>
      </c>
      <c r="J91" s="41">
        <v>0</v>
      </c>
      <c r="K91" s="41">
        <f t="shared" si="117"/>
        <v>0</v>
      </c>
      <c r="L91" s="41">
        <v>0</v>
      </c>
      <c r="M91" s="41">
        <v>0</v>
      </c>
      <c r="N91" s="11">
        <f t="shared" si="120"/>
        <v>73518</v>
      </c>
      <c r="O91" s="41">
        <v>17</v>
      </c>
      <c r="P91" s="41">
        <f t="shared" si="118"/>
        <v>73501</v>
      </c>
      <c r="Q91" s="41">
        <f t="shared" si="119"/>
        <v>73501</v>
      </c>
      <c r="R91" s="41">
        <v>33145</v>
      </c>
      <c r="S91" s="41">
        <v>40356</v>
      </c>
      <c r="T91" s="41">
        <v>0</v>
      </c>
      <c r="U91" s="51"/>
    </row>
  </sheetData>
  <mergeCells count="25">
    <mergeCell ref="N7:T7"/>
    <mergeCell ref="N8:N10"/>
    <mergeCell ref="P8:T8"/>
    <mergeCell ref="L9:L10"/>
    <mergeCell ref="M9:M10"/>
    <mergeCell ref="P9:P10"/>
    <mergeCell ref="Q9:S9"/>
    <mergeCell ref="T9:T10"/>
    <mergeCell ref="O8:O10"/>
    <mergeCell ref="B5:T5"/>
    <mergeCell ref="B6:B10"/>
    <mergeCell ref="C6:C10"/>
    <mergeCell ref="D6:D10"/>
    <mergeCell ref="E6:G6"/>
    <mergeCell ref="H6:T6"/>
    <mergeCell ref="E7:E10"/>
    <mergeCell ref="F7:G7"/>
    <mergeCell ref="H7:H10"/>
    <mergeCell ref="I7:M7"/>
    <mergeCell ref="F8:F10"/>
    <mergeCell ref="G8:G10"/>
    <mergeCell ref="I8:I10"/>
    <mergeCell ref="J8:J10"/>
    <mergeCell ref="K8:M8"/>
    <mergeCell ref="K9:K10"/>
  </mergeCells>
  <pageMargins left="0" right="0.19685039370078741" top="0.27559055118110237" bottom="0.19685039370078741" header="0.27559055118110237" footer="0.15748031496062992"/>
  <pageSetup paperSize="9" scale="48" fitToHeight="3" orientation="landscape" r:id="rId1"/>
  <headerFooter alignWithMargins="0"/>
  <rowBreaks count="1" manualBreakCount="1">
    <brk id="47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Nazwane zakresy</vt:lpstr>
      </vt:variant>
      <vt:variant>
        <vt:i4>38</vt:i4>
      </vt:variant>
    </vt:vector>
  </HeadingPairs>
  <TitlesOfParts>
    <vt:vector size="57" baseType="lpstr">
      <vt:lpstr>MPI ak pas - IIP ass liab</vt:lpstr>
      <vt:lpstr>MPI sektory-IIP by sectors</vt:lpstr>
      <vt:lpstr>IB na instrum-DI instr</vt:lpstr>
      <vt:lpstr>IB aktywa - DI assets </vt:lpstr>
      <vt:lpstr>IB pasywa - DI liab </vt:lpstr>
      <vt:lpstr>IP na instrum-PI by instr</vt:lpstr>
      <vt:lpstr>PI  akt na inst-OI ass by instr</vt:lpstr>
      <vt:lpstr>PI pas na inst-OI liab by instr</vt:lpstr>
      <vt:lpstr>MPI rząd 1-IIP government 1</vt:lpstr>
      <vt:lpstr>MPI rząd 2-IIP government 2</vt:lpstr>
      <vt:lpstr>MPI MIF 1-IIP MFIs 1</vt:lpstr>
      <vt:lpstr>MPI MIF 2-IIP MFIs 2</vt:lpstr>
      <vt:lpstr>MPI poz sek 1-IIP other sec. 1</vt:lpstr>
      <vt:lpstr>MPI poz sek 2-IIP other sec 2</vt:lpstr>
      <vt:lpstr>MPI poz sek 3-IIP other sec. 3</vt:lpstr>
      <vt:lpstr>MPI poz sek 4-IIP other sec4</vt:lpstr>
      <vt:lpstr>MPI poz sek 5-IIP other sec5</vt:lpstr>
      <vt:lpstr>MPI NBP 1-IIP NBP 1</vt:lpstr>
      <vt:lpstr>MPI NBP 2-IIP NBP 2</vt:lpstr>
      <vt:lpstr>'IB aktywa - DI assets '!Obszar_wydruku</vt:lpstr>
      <vt:lpstr>'IB na instrum-DI instr'!Obszar_wydruku</vt:lpstr>
      <vt:lpstr>'IB pasywa - DI liab '!Obszar_wydruku</vt:lpstr>
      <vt:lpstr>'IP na instrum-PI by instr'!Obszar_wydruku</vt:lpstr>
      <vt:lpstr>'MPI ak pas - IIP ass liab'!Obszar_wydruku</vt:lpstr>
      <vt:lpstr>'MPI MIF 1-IIP MFIs 1'!Obszar_wydruku</vt:lpstr>
      <vt:lpstr>'MPI MIF 2-IIP MFIs 2'!Obszar_wydruku</vt:lpstr>
      <vt:lpstr>'MPI NBP 1-IIP NBP 1'!Obszar_wydruku</vt:lpstr>
      <vt:lpstr>'MPI NBP 2-IIP NBP 2'!Obszar_wydruku</vt:lpstr>
      <vt:lpstr>'MPI poz sek 1-IIP other sec. 1'!Obszar_wydruku</vt:lpstr>
      <vt:lpstr>'MPI poz sek 2-IIP other sec 2'!Obszar_wydruku</vt:lpstr>
      <vt:lpstr>'MPI poz sek 3-IIP other sec. 3'!Obszar_wydruku</vt:lpstr>
      <vt:lpstr>'MPI poz sek 4-IIP other sec4'!Obszar_wydruku</vt:lpstr>
      <vt:lpstr>'MPI poz sek 5-IIP other sec5'!Obszar_wydruku</vt:lpstr>
      <vt:lpstr>'MPI rząd 1-IIP government 1'!Obszar_wydruku</vt:lpstr>
      <vt:lpstr>'MPI rząd 2-IIP government 2'!Obszar_wydruku</vt:lpstr>
      <vt:lpstr>'MPI sektory-IIP by sectors'!Obszar_wydruku</vt:lpstr>
      <vt:lpstr>'PI  akt na inst-OI ass by instr'!Obszar_wydruku</vt:lpstr>
      <vt:lpstr>'PI pas na inst-OI liab by instr'!Obszar_wydruku</vt:lpstr>
      <vt:lpstr>'IB aktywa - DI assets '!Tytuły_wydruku</vt:lpstr>
      <vt:lpstr>'IB na instrum-DI instr'!Tytuły_wydruku</vt:lpstr>
      <vt:lpstr>'IB pasywa - DI liab '!Tytuły_wydruku</vt:lpstr>
      <vt:lpstr>'IP na instrum-PI by instr'!Tytuły_wydruku</vt:lpstr>
      <vt:lpstr>'MPI ak pas - IIP ass liab'!Tytuły_wydruku</vt:lpstr>
      <vt:lpstr>'MPI MIF 1-IIP MFIs 1'!Tytuły_wydruku</vt:lpstr>
      <vt:lpstr>'MPI MIF 2-IIP MFIs 2'!Tytuły_wydruku</vt:lpstr>
      <vt:lpstr>'MPI NBP 1-IIP NBP 1'!Tytuły_wydruku</vt:lpstr>
      <vt:lpstr>'MPI NBP 2-IIP NBP 2'!Tytuły_wydruku</vt:lpstr>
      <vt:lpstr>'MPI poz sek 1-IIP other sec. 1'!Tytuły_wydruku</vt:lpstr>
      <vt:lpstr>'MPI poz sek 2-IIP other sec 2'!Tytuły_wydruku</vt:lpstr>
      <vt:lpstr>'MPI poz sek 3-IIP other sec. 3'!Tytuły_wydruku</vt:lpstr>
      <vt:lpstr>'MPI poz sek 4-IIP other sec4'!Tytuły_wydruku</vt:lpstr>
      <vt:lpstr>'MPI poz sek 5-IIP other sec5'!Tytuły_wydruku</vt:lpstr>
      <vt:lpstr>'MPI rząd 1-IIP government 1'!Tytuły_wydruku</vt:lpstr>
      <vt:lpstr>'MPI rząd 2-IIP government 2'!Tytuły_wydruku</vt:lpstr>
      <vt:lpstr>'MPI sektory-IIP by sectors'!Tytuły_wydruku</vt:lpstr>
      <vt:lpstr>'PI  akt na inst-OI ass by instr'!Tytuły_wydruku</vt:lpstr>
      <vt:lpstr>'PI pas na inst-OI liab by instr'!Tytuły_wydruku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2024-03-28T09:14:58Z</dcterms:created>
  <dcterms:modified xsi:type="dcterms:W3CDTF">2024-03-28T09:15:06Z</dcterms:modified>
</cp:coreProperties>
</file>